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shannonwhitt/Downloads/"/>
    </mc:Choice>
  </mc:AlternateContent>
  <xr:revisionPtr revIDLastSave="0" documentId="8_{71E3DE25-F8FB-437D-8890-1FB4F7AD4D14}" xr6:coauthVersionLast="47" xr6:coauthVersionMax="47" xr10:uidLastSave="{00000000-0000-0000-0000-000000000000}"/>
  <bookViews>
    <workbookView xWindow="0" yWindow="660" windowWidth="30240" windowHeight="17080" xr2:uid="{00000000-000D-0000-FFFF-FFFF00000000}"/>
  </bookViews>
  <sheets>
    <sheet name="Summary" sheetId="1" r:id="rId1"/>
    <sheet name="Autauga" sheetId="21" r:id="rId2"/>
    <sheet name="Baldwin" sheetId="2" r:id="rId3"/>
    <sheet name="Barbour" sheetId="6" r:id="rId4"/>
    <sheet name="Bibb" sheetId="22" r:id="rId5"/>
    <sheet name="Bullock" sheetId="7" r:id="rId6"/>
    <sheet name="Butler" sheetId="8" r:id="rId7"/>
    <sheet name="Chilton" sheetId="23" r:id="rId8"/>
    <sheet name="Choctaw" sheetId="27" r:id="rId9"/>
    <sheet name="Clarke" sheetId="29" r:id="rId10"/>
    <sheet name="Coffee" sheetId="9" r:id="rId11"/>
    <sheet name="Conecuh" sheetId="28" r:id="rId12"/>
    <sheet name="Coosa" sheetId="24" r:id="rId13"/>
    <sheet name="Covington" sheetId="3" r:id="rId14"/>
    <sheet name="Crenshaw" sheetId="10" r:id="rId15"/>
    <sheet name="Dale" sheetId="11" r:id="rId16"/>
    <sheet name="Dallas" sheetId="30" r:id="rId17"/>
    <sheet name="Elmore" sheetId="12" r:id="rId18"/>
    <sheet name="Escambia" sheetId="4" r:id="rId19"/>
    <sheet name="Geneva" sheetId="13" r:id="rId20"/>
    <sheet name="Greene" sheetId="31" r:id="rId21"/>
    <sheet name="Hale" sheetId="32" r:id="rId22"/>
    <sheet name="Henry" sheetId="14" r:id="rId23"/>
    <sheet name="Houston" sheetId="15" r:id="rId24"/>
    <sheet name="Jefferson" sheetId="25" r:id="rId25"/>
    <sheet name="Lowndes" sheetId="16" r:id="rId26"/>
    <sheet name="Macon" sheetId="17" r:id="rId27"/>
    <sheet name="Marengo" sheetId="33" r:id="rId28"/>
    <sheet name="Mobile" sheetId="5" r:id="rId29"/>
    <sheet name="Monroe" sheetId="34" r:id="rId30"/>
    <sheet name="Montgomery" sheetId="18" r:id="rId31"/>
    <sheet name="Perry" sheetId="35" r:id="rId32"/>
    <sheet name="Pickens" sheetId="36" r:id="rId33"/>
    <sheet name="Pike" sheetId="19" r:id="rId34"/>
    <sheet name="Russell" sheetId="20" r:id="rId35"/>
    <sheet name="Sumter" sheetId="37" r:id="rId36"/>
    <sheet name="Talladega" sheetId="43" r:id="rId37"/>
    <sheet name="Shelby" sheetId="26" r:id="rId38"/>
    <sheet name="Tuscaloosa" sheetId="38" r:id="rId39"/>
    <sheet name="Washington" sheetId="39" r:id="rId40"/>
    <sheet name="Wilcox" sheetId="40" r:id="rId4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7" l="1"/>
  <c r="C8" i="14"/>
  <c r="B17" i="1"/>
  <c r="B16" i="1"/>
  <c r="B6" i="43"/>
  <c r="B6" i="40"/>
  <c r="B6" i="39"/>
  <c r="B6" i="38"/>
  <c r="B6" i="37"/>
  <c r="B6" i="36"/>
  <c r="B6" i="35"/>
  <c r="B6" i="34"/>
  <c r="B6" i="33"/>
  <c r="B6" i="32"/>
  <c r="B6" i="31"/>
  <c r="B6" i="30"/>
  <c r="B6" i="29"/>
  <c r="B6" i="28"/>
  <c r="B6" i="27"/>
  <c r="B6" i="26"/>
  <c r="F6" i="25"/>
  <c r="B6" i="25"/>
  <c r="B6" i="24"/>
  <c r="B6" i="23"/>
  <c r="B6" i="22"/>
  <c r="B6" i="21"/>
  <c r="B10" i="20"/>
  <c r="B10" i="19"/>
  <c r="B10" i="18"/>
  <c r="C9" i="18" s="1"/>
  <c r="B10" i="17"/>
  <c r="B10" i="16"/>
  <c r="B10" i="15"/>
  <c r="B10" i="14"/>
  <c r="B10" i="13"/>
  <c r="B10" i="12"/>
  <c r="F6" i="12"/>
  <c r="B10" i="11"/>
  <c r="B10" i="10"/>
  <c r="B10" i="9"/>
  <c r="B10" i="8"/>
  <c r="B10" i="7"/>
  <c r="B10" i="6"/>
  <c r="B8" i="5"/>
  <c r="B8" i="4"/>
  <c r="F10" i="3"/>
  <c r="B8" i="3"/>
  <c r="B8" i="2"/>
  <c r="F17" i="1"/>
  <c r="F16" i="1"/>
  <c r="F9" i="1"/>
  <c r="F8" i="1"/>
  <c r="F7" i="1"/>
  <c r="B7" i="1"/>
  <c r="F6" i="1"/>
  <c r="B6" i="1"/>
  <c r="F5" i="1"/>
  <c r="B5" i="1"/>
  <c r="F4" i="1"/>
  <c r="B4" i="1"/>
  <c r="G5" i="25" l="1"/>
  <c r="G4" i="25"/>
  <c r="G6" i="25" s="1"/>
  <c r="C5" i="25"/>
  <c r="C4" i="25"/>
  <c r="C6" i="25" s="1"/>
  <c r="C9" i="17"/>
  <c r="C5" i="17"/>
  <c r="C8" i="17"/>
  <c r="C6" i="17"/>
  <c r="C4" i="17"/>
  <c r="C9" i="10"/>
  <c r="C7" i="10"/>
  <c r="C8" i="10"/>
  <c r="C5" i="30"/>
  <c r="C4" i="30"/>
  <c r="C6" i="30" s="1"/>
  <c r="C5" i="38"/>
  <c r="C4" i="38"/>
  <c r="C6" i="38" s="1"/>
  <c r="C5" i="39"/>
  <c r="C4" i="39"/>
  <c r="C6" i="39" s="1"/>
  <c r="C5" i="36"/>
  <c r="C6" i="36" s="1"/>
  <c r="C4" i="36"/>
  <c r="C4" i="34"/>
  <c r="C5" i="34"/>
  <c r="C6" i="34" s="1"/>
  <c r="C9" i="13"/>
  <c r="C4" i="13"/>
  <c r="C8" i="13"/>
  <c r="C5" i="13"/>
  <c r="C7" i="13"/>
  <c r="C6" i="13"/>
  <c r="C8" i="12"/>
  <c r="C9" i="12"/>
  <c r="C7" i="12"/>
  <c r="C5" i="26"/>
  <c r="C4" i="26"/>
  <c r="C6" i="26" s="1"/>
  <c r="C6" i="2"/>
  <c r="C7" i="2"/>
  <c r="C5" i="2"/>
  <c r="C4" i="2"/>
  <c r="C5" i="27"/>
  <c r="C4" i="27"/>
  <c r="C6" i="27" s="1"/>
  <c r="C5" i="15"/>
  <c r="C4" i="15"/>
  <c r="C9" i="15"/>
  <c r="C8" i="15"/>
  <c r="C6" i="15"/>
  <c r="C7" i="15"/>
  <c r="C9" i="14"/>
  <c r="C7" i="14"/>
  <c r="C6" i="14"/>
  <c r="C7" i="4"/>
  <c r="C5" i="4"/>
  <c r="C6" i="4"/>
  <c r="C4" i="4"/>
  <c r="C5" i="22"/>
  <c r="C4" i="22"/>
  <c r="C6" i="22" s="1"/>
  <c r="C9" i="11"/>
  <c r="C6" i="11"/>
  <c r="C8" i="11"/>
  <c r="C7" i="11"/>
  <c r="C5" i="11"/>
  <c r="C4" i="11"/>
  <c r="C9" i="19"/>
  <c r="C7" i="19"/>
  <c r="C5" i="19"/>
  <c r="C4" i="19"/>
  <c r="C8" i="19"/>
  <c r="C6" i="19"/>
  <c r="C9" i="16"/>
  <c r="C8" i="16"/>
  <c r="C7" i="16"/>
  <c r="G9" i="3"/>
  <c r="G4" i="3"/>
  <c r="G8" i="3"/>
  <c r="G5" i="3"/>
  <c r="G7" i="3"/>
  <c r="G6" i="3"/>
  <c r="C9" i="8"/>
  <c r="C8" i="8"/>
  <c r="C7" i="8"/>
  <c r="C6" i="8"/>
  <c r="C7" i="9"/>
  <c r="C4" i="9"/>
  <c r="C5" i="9"/>
  <c r="C9" i="9"/>
  <c r="C6" i="9"/>
  <c r="C8" i="9"/>
  <c r="C4" i="6"/>
  <c r="C9" i="6"/>
  <c r="C6" i="6"/>
  <c r="C8" i="6"/>
  <c r="C7" i="6"/>
  <c r="C5" i="6"/>
  <c r="C5" i="37"/>
  <c r="C4" i="37"/>
  <c r="C6" i="37" s="1"/>
  <c r="C7" i="5"/>
  <c r="C6" i="5"/>
  <c r="C4" i="5"/>
  <c r="C5" i="5"/>
  <c r="C5" i="21"/>
  <c r="C4" i="21"/>
  <c r="C6" i="21" s="1"/>
  <c r="C5" i="29"/>
  <c r="C4" i="29"/>
  <c r="C6" i="29" s="1"/>
  <c r="C5" i="43"/>
  <c r="C4" i="43"/>
  <c r="C6" i="43" s="1"/>
  <c r="C5" i="23"/>
  <c r="C4" i="23"/>
  <c r="C6" i="23" s="1"/>
  <c r="C5" i="31"/>
  <c r="C4" i="31"/>
  <c r="C6" i="31" s="1"/>
  <c r="C5" i="35"/>
  <c r="C4" i="35"/>
  <c r="C6" i="35" s="1"/>
  <c r="C8" i="7"/>
  <c r="C7" i="7"/>
  <c r="C5" i="7"/>
  <c r="C4" i="7"/>
  <c r="C9" i="7"/>
  <c r="C6" i="7"/>
  <c r="C5" i="40"/>
  <c r="C4" i="40"/>
  <c r="C6" i="40" s="1"/>
  <c r="C5" i="33"/>
  <c r="C4" i="33"/>
  <c r="C6" i="33" s="1"/>
  <c r="C5" i="32"/>
  <c r="C4" i="32"/>
  <c r="C6" i="32" s="1"/>
  <c r="C5" i="28"/>
  <c r="C4" i="28"/>
  <c r="C6" i="28" s="1"/>
  <c r="C4" i="24"/>
  <c r="C5" i="24"/>
  <c r="C8" i="20"/>
  <c r="C9" i="20"/>
  <c r="C4" i="20"/>
  <c r="C5" i="20"/>
  <c r="C6" i="20"/>
  <c r="C7" i="20"/>
  <c r="C4" i="18"/>
  <c r="C5" i="18"/>
  <c r="C6" i="18"/>
  <c r="C7" i="18"/>
  <c r="C8" i="18"/>
  <c r="C6" i="16"/>
  <c r="C5" i="16"/>
  <c r="C4" i="16"/>
  <c r="C5" i="14"/>
  <c r="C4" i="14"/>
  <c r="C4" i="12"/>
  <c r="C6" i="12"/>
  <c r="C5" i="12"/>
  <c r="G5" i="12"/>
  <c r="G4" i="12"/>
  <c r="G6" i="12" s="1"/>
  <c r="C5" i="10"/>
  <c r="C4" i="10"/>
  <c r="C6" i="10"/>
  <c r="C4" i="8"/>
  <c r="C5" i="8"/>
  <c r="C5" i="3"/>
  <c r="C4" i="3"/>
  <c r="C6" i="3"/>
  <c r="C7" i="3"/>
  <c r="F18" i="1"/>
  <c r="B18" i="1"/>
  <c r="F10" i="1"/>
  <c r="G4" i="1" s="1"/>
  <c r="B8" i="1"/>
  <c r="C4" i="1" s="1"/>
  <c r="C8" i="2" l="1"/>
  <c r="C10" i="17"/>
  <c r="C10" i="13"/>
  <c r="C10" i="15"/>
  <c r="C10" i="14"/>
  <c r="C8" i="4"/>
  <c r="C10" i="11"/>
  <c r="C10" i="19"/>
  <c r="C10" i="16"/>
  <c r="G10" i="3"/>
  <c r="C10" i="9"/>
  <c r="C10" i="6"/>
  <c r="C8" i="5"/>
  <c r="C10" i="7"/>
  <c r="G5" i="1"/>
  <c r="G6" i="1"/>
  <c r="G7" i="1"/>
  <c r="G9" i="1"/>
  <c r="G8" i="1"/>
  <c r="C5" i="1"/>
  <c r="C6" i="1"/>
  <c r="C7" i="1"/>
  <c r="C6" i="24"/>
  <c r="C10" i="20"/>
  <c r="C10" i="18"/>
  <c r="C10" i="12"/>
  <c r="C8" i="3"/>
  <c r="C10" i="10"/>
  <c r="C10" i="8"/>
  <c r="G17" i="1"/>
  <c r="G16" i="1"/>
  <c r="C17" i="1"/>
  <c r="C16" i="1"/>
  <c r="C18" i="1" s="1"/>
  <c r="C8" i="1" l="1"/>
  <c r="G18" i="1"/>
  <c r="G10" i="1"/>
</calcChain>
</file>

<file path=xl/sharedStrings.xml><?xml version="1.0" encoding="utf-8"?>
<sst xmlns="http://schemas.openxmlformats.org/spreadsheetml/2006/main" count="455" uniqueCount="64">
  <si>
    <t>U.S. Congress — Congressional District 1</t>
  </si>
  <si>
    <t>U.S. Congress — Congressional District 2</t>
  </si>
  <si>
    <t>Districtwide Totals — All County Portions Combined</t>
  </si>
  <si>
    <t>Candidate</t>
  </si>
  <si>
    <t>Total Votes</t>
  </si>
  <si>
    <t>Vote Percentage</t>
  </si>
  <si>
    <t>Lucas Burger</t>
  </si>
  <si>
    <t>Hampton Harris</t>
  </si>
  <si>
    <t>Jerry Carl</t>
  </si>
  <si>
    <t>Christian Horn</t>
  </si>
  <si>
    <t>John Mills</t>
  </si>
  <si>
    <t>Rhett Marques</t>
  </si>
  <si>
    <t>Austin Sidwell</t>
  </si>
  <si>
    <t>David Matthews</t>
  </si>
  <si>
    <t>Joshua McKee</t>
  </si>
  <si>
    <t>James Richardson</t>
  </si>
  <si>
    <t>U.S. Congress — Congressional District 6</t>
  </si>
  <si>
    <t>U.S. Congress — Congressional District 7</t>
  </si>
  <si>
    <t>Case Dixon</t>
  </si>
  <si>
    <t>Ammie Akin</t>
  </si>
  <si>
    <t>Gary Palmer</t>
  </si>
  <si>
    <t>David Perry</t>
  </si>
  <si>
    <t>Autauga County Results</t>
  </si>
  <si>
    <t>Votes</t>
  </si>
  <si>
    <t>Baldwin County Results</t>
  </si>
  <si>
    <t>Barbour County Results</t>
  </si>
  <si>
    <t>Bibb County Results</t>
  </si>
  <si>
    <t>Bullock County Results</t>
  </si>
  <si>
    <t>Butler County Results</t>
  </si>
  <si>
    <t>Chilton County Results</t>
  </si>
  <si>
    <t>Choctaw County Results</t>
  </si>
  <si>
    <t>Clarke County Results</t>
  </si>
  <si>
    <t>Coffee County Results</t>
  </si>
  <si>
    <t>Conecuh County Results</t>
  </si>
  <si>
    <t>Coosa County Results</t>
  </si>
  <si>
    <t>Covington County Results</t>
  </si>
  <si>
    <t>Crenshaw County Results</t>
  </si>
  <si>
    <t>Dale County Results</t>
  </si>
  <si>
    <t>Dallas County Results</t>
  </si>
  <si>
    <t>Elmore County Results</t>
  </si>
  <si>
    <t>Escambia County Results</t>
  </si>
  <si>
    <t>Geneva County Results</t>
  </si>
  <si>
    <t>Greene County Results</t>
  </si>
  <si>
    <t>Hale County Results</t>
  </si>
  <si>
    <t>Henry County Results</t>
  </si>
  <si>
    <t>Houston County Results</t>
  </si>
  <si>
    <t>Jefferson County Results</t>
  </si>
  <si>
    <t>Lowndes County Results</t>
  </si>
  <si>
    <t>Macon County Results</t>
  </si>
  <si>
    <t>Marengo County Results</t>
  </si>
  <si>
    <t>Mobile County Results</t>
  </si>
  <si>
    <t>Monroe County Results</t>
  </si>
  <si>
    <t>Montgomery County Results</t>
  </si>
  <si>
    <t>Perry County Results</t>
  </si>
  <si>
    <t>Pickens County Results</t>
  </si>
  <si>
    <t>Pike County Results</t>
  </si>
  <si>
    <t>Russell County Results</t>
  </si>
  <si>
    <t>Sumter County Results</t>
  </si>
  <si>
    <t>Talladega County Results</t>
  </si>
  <si>
    <t>Shelby County Results</t>
  </si>
  <si>
    <t>Tuscaloosa County Results</t>
  </si>
  <si>
    <t>Washington County Results</t>
  </si>
  <si>
    <t>wa</t>
  </si>
  <si>
    <t>Wilcox County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</si>
</sst>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Aptos Narrow"/>
    </font>
    <font>
      <b/>
      <sz val="15"/>
      <color rgb="FFFFFFFF"/>
      <name val="Aptos Narrow"/>
    </font>
    <font>
      <b/>
      <sz val="12"/>
      <color rgb="FF1F1F1F"/>
      <name val="Aptos Narrow"/>
    </font>
    <font>
      <b/>
      <sz val="12"/>
      <color rgb="FFFFFFFF"/>
      <name val="Aptos Narrow"/>
    </font>
    <font>
      <b/>
      <sz val="11"/>
      <color rgb="FF1F1F1F"/>
      <name val="Aptos Narrow"/>
    </font>
  </fonts>
  <fills count="1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2F6B4F"/>
      </patternFill>
    </fill>
    <fill>
      <patternFill patternType="solid">
        <fgColor rgb="FFE2F0D9"/>
      </patternFill>
    </fill>
    <fill>
      <patternFill patternType="solid">
        <fgColor rgb="FF70AD87"/>
      </patternFill>
    </fill>
    <fill>
      <patternFill patternType="solid">
        <fgColor rgb="FF5B3F8C"/>
      </patternFill>
    </fill>
    <fill>
      <patternFill patternType="solid">
        <fgColor rgb="FFE4DFEC"/>
      </patternFill>
    </fill>
    <fill>
      <patternFill patternType="solid">
        <fgColor rgb="FF8064A2"/>
      </patternFill>
    </fill>
    <fill>
      <patternFill patternType="solid">
        <fgColor rgb="FF9E480E"/>
      </patternFill>
    </fill>
    <fill>
      <patternFill patternType="solid">
        <fgColor rgb="FFFCE4D6"/>
      </patternFill>
    </fill>
    <fill>
      <patternFill patternType="solid">
        <fgColor rgb="FFED7D31"/>
      </patternFill>
    </fill>
  </fills>
  <borders count="13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thin">
        <color rgb="FFA9D18E"/>
      </left>
      <right style="thin">
        <color rgb="FFA9D18E"/>
      </right>
      <top style="thin">
        <color rgb="FFA9D18E"/>
      </top>
      <bottom style="thin">
        <color rgb="FFA9D18E"/>
      </bottom>
      <diagonal/>
    </border>
    <border>
      <left style="thin">
        <color rgb="FFC6E0B4"/>
      </left>
      <right style="thin">
        <color rgb="FFC6E0B4"/>
      </right>
      <top style="thin">
        <color rgb="FFC6E0B4"/>
      </top>
      <bottom style="thin">
        <color rgb="FFC6E0B4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thin">
        <color rgb="FFCCC0DA"/>
      </left>
      <right style="thin">
        <color rgb="FFCCC0DA"/>
      </right>
      <top style="thin">
        <color rgb="FFCCC0DA"/>
      </top>
      <bottom style="thin">
        <color rgb="FFCCC0DA"/>
      </bottom>
      <diagonal/>
    </border>
    <border>
      <left style="thin">
        <color rgb="FFD9D2E9"/>
      </left>
      <right style="thin">
        <color rgb="FFD9D2E9"/>
      </right>
      <top style="thin">
        <color rgb="FFD9D2E9"/>
      </top>
      <bottom style="thin">
        <color rgb="FFD9D2E9"/>
      </bottom>
      <diagonal/>
    </border>
    <border>
      <left style="medium">
        <color rgb="FF8064A2"/>
      </left>
      <right style="medium">
        <color rgb="FF8064A2"/>
      </right>
      <top style="medium">
        <color rgb="FF8064A2"/>
      </top>
      <bottom style="medium">
        <color rgb="FF8064A2"/>
      </bottom>
      <diagonal/>
    </border>
    <border>
      <left style="thin">
        <color rgb="FFF4B183"/>
      </left>
      <right style="thin">
        <color rgb="FFF4B183"/>
      </right>
      <top style="thin">
        <color rgb="FFF4B183"/>
      </top>
      <bottom style="thin">
        <color rgb="FFF4B183"/>
      </bottom>
      <diagonal/>
    </border>
    <border>
      <left style="thin">
        <color rgb="FFF8CBAD"/>
      </left>
      <right style="thin">
        <color rgb="FFF8CBAD"/>
      </right>
      <top style="thin">
        <color rgb="FFF8CBAD"/>
      </top>
      <bottom style="thin">
        <color rgb="FFF8CBAD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 style="medium">
        <color rgb="FFED7D31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16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164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3" fontId="0" fillId="2" borderId="11" xfId="0" applyNumberFormat="1" applyFill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right" vertical="center"/>
    </xf>
    <xf numFmtId="3" fontId="2" fillId="4" borderId="3" xfId="0" applyNumberFormat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left"/>
    </xf>
    <xf numFmtId="0" fontId="3" fillId="8" borderId="5" xfId="0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3" fontId="2" fillId="7" borderId="6" xfId="0" applyNumberFormat="1" applyFont="1" applyFill="1" applyBorder="1" applyAlignment="1">
      <alignment horizontal="right"/>
    </xf>
    <xf numFmtId="164" fontId="2" fillId="7" borderId="6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horizontal="left"/>
    </xf>
    <xf numFmtId="0" fontId="3" fillId="11" borderId="8" xfId="0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right" vertical="center"/>
    </xf>
    <xf numFmtId="3" fontId="2" fillId="10" borderId="9" xfId="0" applyNumberFormat="1" applyFont="1" applyFill="1" applyBorder="1" applyAlignment="1">
      <alignment horizontal="right"/>
    </xf>
    <xf numFmtId="164" fontId="2" fillId="10" borderId="9" xfId="0" applyNumberFormat="1" applyFont="1" applyFill="1" applyBorder="1" applyAlignment="1">
      <alignment horizontal="right"/>
    </xf>
    <xf numFmtId="0" fontId="2" fillId="10" borderId="9" xfId="0" applyFont="1" applyFill="1" applyBorder="1" applyAlignment="1">
      <alignment horizontal="left"/>
    </xf>
    <xf numFmtId="0" fontId="3" fillId="14" borderId="11" xfId="0" applyFont="1" applyFill="1" applyBorder="1" applyAlignment="1">
      <alignment horizontal="center" vertical="center"/>
    </xf>
    <xf numFmtId="3" fontId="0" fillId="0" borderId="11" xfId="0" applyNumberFormat="1" applyBorder="1" applyAlignment="1">
      <alignment horizontal="right" vertical="center"/>
    </xf>
    <xf numFmtId="3" fontId="2" fillId="13" borderId="12" xfId="0" applyNumberFormat="1" applyFont="1" applyFill="1" applyBorder="1" applyAlignment="1">
      <alignment horizontal="right"/>
    </xf>
    <xf numFmtId="164" fontId="2" fillId="13" borderId="12" xfId="0" applyNumberFormat="1" applyFont="1" applyFill="1" applyBorder="1" applyAlignment="1">
      <alignment horizontal="right"/>
    </xf>
    <xf numFmtId="0" fontId="2" fillId="13" borderId="12" xfId="0" applyFont="1" applyFill="1" applyBorder="1" applyAlignment="1">
      <alignment horizontal="left"/>
    </xf>
    <xf numFmtId="0" fontId="3" fillId="11" borderId="7" xfId="0" applyFon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right" vertical="center"/>
    </xf>
    <xf numFmtId="0" fontId="3" fillId="8" borderId="4" xfId="0" applyFon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right" vertical="center"/>
    </xf>
    <xf numFmtId="0" fontId="3" fillId="14" borderId="10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showGridLines="0" tabSelected="1" zoomScale="150" zoomScaleNormal="150" workbookViewId="0">
      <selection activeCell="E1" sqref="E1:G1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  <col min="4" max="4" width="5" customWidth="1"/>
    <col min="5" max="5" width="26" customWidth="1"/>
    <col min="6" max="6" width="14" customWidth="1"/>
    <col min="7" max="7" width="20" customWidth="1"/>
  </cols>
  <sheetData>
    <row r="1" spans="1:7" ht="30" customHeight="1" x14ac:dyDescent="0.2">
      <c r="A1" s="42" t="s">
        <v>0</v>
      </c>
      <c r="B1" s="42"/>
      <c r="C1" s="42"/>
      <c r="E1" s="37" t="s">
        <v>1</v>
      </c>
      <c r="F1" s="37"/>
      <c r="G1" s="37"/>
    </row>
    <row r="2" spans="1:7" ht="24" customHeight="1" x14ac:dyDescent="0.2">
      <c r="A2" s="43" t="s">
        <v>2</v>
      </c>
      <c r="B2" s="43"/>
      <c r="C2" s="43"/>
      <c r="E2" s="44" t="s">
        <v>2</v>
      </c>
      <c r="F2" s="44"/>
      <c r="G2" s="44"/>
    </row>
    <row r="3" spans="1:7" ht="22" customHeight="1" x14ac:dyDescent="0.2">
      <c r="A3" s="10" t="s">
        <v>3</v>
      </c>
      <c r="B3" s="10" t="s">
        <v>4</v>
      </c>
      <c r="C3" s="10" t="s">
        <v>5</v>
      </c>
      <c r="E3" s="15" t="s">
        <v>3</v>
      </c>
      <c r="F3" s="15" t="s">
        <v>4</v>
      </c>
      <c r="G3" s="15" t="s">
        <v>5</v>
      </c>
    </row>
    <row r="4" spans="1:7" ht="22" customHeight="1" x14ac:dyDescent="0.2">
      <c r="A4" s="2" t="s">
        <v>6</v>
      </c>
      <c r="B4" s="11">
        <f>SUM(Baldwin!B4,Covington!B4,Escambia!B4,Mobile!B4)</f>
        <v>581</v>
      </c>
      <c r="C4" s="1">
        <f>IFERROR(B4/$B$8,0)</f>
        <v>1.8594975196031364E-2</v>
      </c>
      <c r="E4" s="4" t="s">
        <v>7</v>
      </c>
      <c r="F4" s="16">
        <f>SUM(Barbour!B4,Bullock!B4,Butler!B4,Coffee!B4,Covington!F4,Crenshaw!B4,Dale!B4,Elmore!B4,Geneva!B4,Henry!B4,Houston!B4,Lowndes!B4,Macon!B4,Montgomery!B4,Pike!B4,Russell!B4)</f>
        <v>7109</v>
      </c>
      <c r="G4" s="3">
        <f t="shared" ref="G4:G9" si="0">IFERROR(F4/$F$10,0)</f>
        <v>0.21650677630577128</v>
      </c>
    </row>
    <row r="5" spans="1:7" ht="22" customHeight="1" x14ac:dyDescent="0.2">
      <c r="A5" s="2" t="s">
        <v>8</v>
      </c>
      <c r="B5" s="11">
        <f>SUM(Baldwin!B5,Covington!B5,Escambia!B5,Mobile!B5)</f>
        <v>23338</v>
      </c>
      <c r="C5" s="1">
        <f>IFERROR(B5/$B$8,0)</f>
        <v>0.74693550968154909</v>
      </c>
      <c r="E5" s="4" t="s">
        <v>9</v>
      </c>
      <c r="F5" s="16">
        <f>SUM(Barbour!B5,Bullock!B5,Butler!B5,Coffee!B5,Covington!F5,Crenshaw!B5,Dale!B5,Elmore!B5,Geneva!B5,Henry!B5,Houston!B5,Lowndes!B5,Macon!B5,Montgomery!B5,Pike!B5,Russell!B5)</f>
        <v>961</v>
      </c>
      <c r="G5" s="3">
        <f t="shared" si="0"/>
        <v>2.9267549870564947E-2</v>
      </c>
    </row>
    <row r="6" spans="1:7" ht="22" customHeight="1" x14ac:dyDescent="0.2">
      <c r="A6" s="2" t="s">
        <v>10</v>
      </c>
      <c r="B6" s="11">
        <f>SUM(Baldwin!B6,Covington!B6,Escambia!B6,Mobile!B6)</f>
        <v>1818</v>
      </c>
      <c r="C6" s="1">
        <f>IFERROR(B6/$B$8,0)</f>
        <v>5.818530964954393E-2</v>
      </c>
      <c r="E6" s="4" t="s">
        <v>11</v>
      </c>
      <c r="F6" s="16">
        <f>SUM(Barbour!B6,Bullock!B6,Butler!B6,Coffee!B6,Covington!F6,Crenshaw!B6,Dale!B6,Elmore!B6,Geneva!B6,Henry!B6,Houston!B6,Lowndes!B6,Macon!B6,Montgomery!B6,Pike!B6,Russell!B6)</f>
        <v>16425</v>
      </c>
      <c r="G6" s="3">
        <f t="shared" si="0"/>
        <v>0.50022841480127911</v>
      </c>
    </row>
    <row r="7" spans="1:7" ht="22" customHeight="1" x14ac:dyDescent="0.2">
      <c r="A7" s="2" t="s">
        <v>12</v>
      </c>
      <c r="B7" s="11">
        <f>SUM(Baldwin!B7,Covington!B7,Escambia!B7,Mobile!B7)</f>
        <v>5508</v>
      </c>
      <c r="C7" s="1">
        <f>IFERROR(B7/$B$8,0)</f>
        <v>0.17628420547287565</v>
      </c>
      <c r="E7" s="4" t="s">
        <v>13</v>
      </c>
      <c r="F7" s="16">
        <f>SUM(Barbour!B7,Bullock!B7,Butler!B7,Coffee!B7,Covington!F7,Crenshaw!B7,Dale!B7,Elmore!B7,Geneva!B7,Henry!B7,Houston!B7,Lowndes!B7,Macon!B7,Montgomery!B7,Pike!B7,Russell!B7)</f>
        <v>5723</v>
      </c>
      <c r="G7" s="3">
        <f t="shared" si="0"/>
        <v>0.17429572102938937</v>
      </c>
    </row>
    <row r="8" spans="1:7" ht="22" customHeight="1" x14ac:dyDescent="0.2">
      <c r="A8" s="14" t="s">
        <v>4</v>
      </c>
      <c r="B8" s="12">
        <f>SUM(B4:B7)</f>
        <v>31245</v>
      </c>
      <c r="C8" s="13">
        <f>SUM(C4:C7)</f>
        <v>1</v>
      </c>
      <c r="E8" s="4" t="s">
        <v>14</v>
      </c>
      <c r="F8" s="16">
        <f>SUM(Barbour!B8,Bullock!B8,Butler!B8,Coffee!B8,Covington!F8,Crenshaw!B8,Dale!B8,Elmore!B8,Geneva!B8,Henry!B8,Houston!B8,Lowndes!B8,Macon!B8,Montgomery!B8,Pike!B8,Russell!B8)</f>
        <v>1539</v>
      </c>
      <c r="G8" s="3">
        <f t="shared" si="0"/>
        <v>4.6870717222476016E-2</v>
      </c>
    </row>
    <row r="9" spans="1:7" ht="22" customHeight="1" x14ac:dyDescent="0.2">
      <c r="E9" s="4" t="s">
        <v>15</v>
      </c>
      <c r="F9" s="16">
        <f>SUM(Barbour!B9,Bullock!B9,Butler!B9,Coffee!B9,Covington!F9,Crenshaw!B9,Dale!B9,Elmore!B9,Geneva!B9,Henry!B9,Houston!B9,Lowndes!B9,Macon!B9,Montgomery!B9,Pike!B9,Russell!B9)</f>
        <v>1078</v>
      </c>
      <c r="G9" s="3">
        <f t="shared" si="0"/>
        <v>3.2830820770519263E-2</v>
      </c>
    </row>
    <row r="10" spans="1:7" ht="22" customHeight="1" x14ac:dyDescent="0.2">
      <c r="E10" s="19" t="s">
        <v>4</v>
      </c>
      <c r="F10" s="17">
        <f>SUM(F4:F9)</f>
        <v>32835</v>
      </c>
      <c r="G10" s="18">
        <f>SUM(G4:G9)</f>
        <v>1</v>
      </c>
    </row>
    <row r="13" spans="1:7" ht="30" customHeight="1" x14ac:dyDescent="0.2">
      <c r="A13" s="45" t="s">
        <v>16</v>
      </c>
      <c r="B13" s="45"/>
      <c r="C13" s="45"/>
      <c r="E13" s="40" t="s">
        <v>17</v>
      </c>
      <c r="F13" s="40"/>
      <c r="G13" s="40"/>
    </row>
    <row r="14" spans="1:7" ht="24" customHeight="1" x14ac:dyDescent="0.2">
      <c r="A14" s="39" t="s">
        <v>2</v>
      </c>
      <c r="B14" s="39"/>
      <c r="C14" s="39"/>
      <c r="E14" s="41" t="s">
        <v>2</v>
      </c>
      <c r="F14" s="41"/>
      <c r="G14" s="41"/>
    </row>
    <row r="15" spans="1:7" ht="22" customHeight="1" x14ac:dyDescent="0.2">
      <c r="A15" s="20" t="s">
        <v>3</v>
      </c>
      <c r="B15" s="20" t="s">
        <v>4</v>
      </c>
      <c r="C15" s="20" t="s">
        <v>5</v>
      </c>
      <c r="E15" s="25" t="s">
        <v>3</v>
      </c>
      <c r="F15" s="25" t="s">
        <v>4</v>
      </c>
      <c r="G15" s="25" t="s">
        <v>5</v>
      </c>
    </row>
    <row r="16" spans="1:7" ht="22" customHeight="1" x14ac:dyDescent="0.2">
      <c r="A16" s="6" t="s">
        <v>18</v>
      </c>
      <c r="B16" s="21">
        <f>SUM(Autauga!B4,Bibb!B4,Chilton!B4,Coosa!B4,Elmore!F4,Jefferson!B4,Shelby!B4,Talladega!B4)</f>
        <v>3672</v>
      </c>
      <c r="C16" s="5">
        <f>IFERROR(B16/$B$18,0)</f>
        <v>0.13035606517803258</v>
      </c>
      <c r="E16" s="9" t="s">
        <v>19</v>
      </c>
      <c r="F16" s="26">
        <f>SUM(Choctaw!B4,Conecuh!B4,Clarke!B4,Dallas!B4,Greene!B4,Hale!B4,Jefferson!F4,Marengo!B4,Monroe!B4,Perry!B4,Pickens!B4,Sumter!B4,Tuscaloosa!B4,Washington!B4,Wilcox!B4)</f>
        <v>8444</v>
      </c>
      <c r="G16" s="8">
        <f>IFERROR(F16/$F$18,0)</f>
        <v>0.71408033826638473</v>
      </c>
    </row>
    <row r="17" spans="1:7" ht="22" customHeight="1" x14ac:dyDescent="0.2">
      <c r="A17" s="6" t="s">
        <v>20</v>
      </c>
      <c r="B17" s="21">
        <f>SUM(Autauga!B5,Bibb!B5,Chilton!B5,Coosa!B5,Elmore!F5,Jefferson!B5,Shelby!B5,Talladega!B5)</f>
        <v>24497</v>
      </c>
      <c r="C17" s="5">
        <f>IFERROR(B17/$B$18,0)</f>
        <v>0.86964393482196745</v>
      </c>
      <c r="E17" s="9" t="s">
        <v>21</v>
      </c>
      <c r="F17" s="26">
        <f>SUM(Choctaw!B5,Conecuh!B5,Clarke!B5,Dallas!B5,Greene!B5,Hale!B5,Jefferson!F5,Marengo!B5,Monroe!B5,Perry!B5,Pickens!B5,Sumter!B5,Tuscaloosa!B5,Washington!B5,Wilcox!B5)</f>
        <v>3381</v>
      </c>
      <c r="G17" s="8">
        <f>IFERROR(F17/$F$18,0)</f>
        <v>0.28591966173361522</v>
      </c>
    </row>
    <row r="18" spans="1:7" ht="22" customHeight="1" x14ac:dyDescent="0.2">
      <c r="A18" s="24" t="s">
        <v>4</v>
      </c>
      <c r="B18" s="22">
        <f>SUM(B16:B17)</f>
        <v>28169</v>
      </c>
      <c r="C18" s="23">
        <f>SUM(C16:C17)</f>
        <v>1</v>
      </c>
      <c r="E18" s="29" t="s">
        <v>4</v>
      </c>
      <c r="F18" s="27">
        <f>SUM(F16:F17)</f>
        <v>11825</v>
      </c>
      <c r="G18" s="28">
        <f>SUM(G16:G17)</f>
        <v>1</v>
      </c>
    </row>
  </sheetData>
  <mergeCells count="8">
    <mergeCell ref="A14:C14"/>
    <mergeCell ref="E13:G13"/>
    <mergeCell ref="E14:G14"/>
    <mergeCell ref="A1:C1"/>
    <mergeCell ref="A2:C2"/>
    <mergeCell ref="E1:G1"/>
    <mergeCell ref="E2:G2"/>
    <mergeCell ref="A13:C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31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676</v>
      </c>
      <c r="C4" s="8">
        <f>IFERROR(B4/$B$6,0)</f>
        <v>0.80764635603345281</v>
      </c>
    </row>
    <row r="5" spans="1:3" ht="22" customHeight="1" x14ac:dyDescent="0.2">
      <c r="A5" s="9" t="s">
        <v>21</v>
      </c>
      <c r="B5" s="7">
        <v>161</v>
      </c>
      <c r="C5" s="8">
        <f>IFERROR(B5/$B$6,0)</f>
        <v>0.19235364396654719</v>
      </c>
    </row>
    <row r="6" spans="1:3" ht="22" customHeight="1" x14ac:dyDescent="0.2">
      <c r="A6" s="29" t="s">
        <v>4</v>
      </c>
      <c r="B6" s="27">
        <f>SUM(B4:B5)</f>
        <v>837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C00-000000000000}">
      <formula1>0</formula1>
      <formula2>100000000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zoomScale="150" zoomScaleNormal="150" workbookViewId="0">
      <selection activeCell="B9" sqref="B9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32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417</v>
      </c>
      <c r="C4" s="3">
        <f t="shared" ref="C4:C9" si="0">IFERROR(B4/$B$10,0)</f>
        <v>9.9167657550535082E-2</v>
      </c>
    </row>
    <row r="5" spans="1:3" ht="22" customHeight="1" x14ac:dyDescent="0.2">
      <c r="A5" s="4" t="s">
        <v>9</v>
      </c>
      <c r="B5" s="35">
        <v>172</v>
      </c>
      <c r="C5" s="3">
        <f t="shared" si="0"/>
        <v>4.0903686087990485E-2</v>
      </c>
    </row>
    <row r="6" spans="1:3" ht="22" customHeight="1" x14ac:dyDescent="0.2">
      <c r="A6" s="4" t="s">
        <v>11</v>
      </c>
      <c r="B6" s="35">
        <v>2543</v>
      </c>
      <c r="C6" s="3">
        <f t="shared" si="0"/>
        <v>0.60475624256837102</v>
      </c>
    </row>
    <row r="7" spans="1:3" ht="22" customHeight="1" x14ac:dyDescent="0.2">
      <c r="A7" s="4" t="s">
        <v>13</v>
      </c>
      <c r="B7" s="35">
        <v>665</v>
      </c>
      <c r="C7" s="3">
        <f t="shared" si="0"/>
        <v>0.15814506539833531</v>
      </c>
    </row>
    <row r="8" spans="1:3" ht="22" customHeight="1" x14ac:dyDescent="0.2">
      <c r="A8" s="4" t="s">
        <v>14</v>
      </c>
      <c r="B8" s="35">
        <v>365</v>
      </c>
      <c r="C8" s="3">
        <f t="shared" si="0"/>
        <v>8.680142687277051E-2</v>
      </c>
    </row>
    <row r="9" spans="1:3" ht="22" customHeight="1" x14ac:dyDescent="0.2">
      <c r="A9" s="4" t="s">
        <v>15</v>
      </c>
      <c r="B9" s="35">
        <v>43</v>
      </c>
      <c r="C9" s="3">
        <f t="shared" si="0"/>
        <v>1.0225921521997621E-2</v>
      </c>
    </row>
    <row r="10" spans="1:3" ht="22" customHeight="1" x14ac:dyDescent="0.2">
      <c r="A10" s="19" t="s">
        <v>4</v>
      </c>
      <c r="B10" s="17">
        <f>SUM(B4:B9)</f>
        <v>4205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800-000000000000}">
      <formula1>0</formula1>
      <formula2>100000000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33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318</v>
      </c>
      <c r="C4" s="8">
        <f>IFERROR(B4/$B$6,0)</f>
        <v>0.64765784114052949</v>
      </c>
    </row>
    <row r="5" spans="1:3" ht="22" customHeight="1" x14ac:dyDescent="0.2">
      <c r="A5" s="9" t="s">
        <v>21</v>
      </c>
      <c r="B5" s="7">
        <v>173</v>
      </c>
      <c r="C5" s="8">
        <f>IFERROR(B5/$B$6,0)</f>
        <v>0.35234215885947046</v>
      </c>
    </row>
    <row r="6" spans="1:3" ht="22" customHeight="1" x14ac:dyDescent="0.2">
      <c r="A6" s="29" t="s">
        <v>4</v>
      </c>
      <c r="B6" s="27">
        <f>SUM(B4:B5)</f>
        <v>491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B00-000000000000}">
      <formula1>0</formula1>
      <formula2>100000000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5" t="s">
        <v>16</v>
      </c>
      <c r="B1" s="45"/>
      <c r="C1" s="45"/>
    </row>
    <row r="2" spans="1:3" ht="24" customHeight="1" x14ac:dyDescent="0.2">
      <c r="A2" s="46" t="s">
        <v>34</v>
      </c>
      <c r="B2" s="46"/>
      <c r="C2" s="46"/>
    </row>
    <row r="3" spans="1:3" ht="22" customHeight="1" x14ac:dyDescent="0.2">
      <c r="A3" s="30" t="s">
        <v>3</v>
      </c>
      <c r="B3" s="30" t="s">
        <v>23</v>
      </c>
      <c r="C3" s="30" t="s">
        <v>5</v>
      </c>
    </row>
    <row r="4" spans="1:3" ht="22" customHeight="1" x14ac:dyDescent="0.2">
      <c r="A4" s="6" t="s">
        <v>18</v>
      </c>
      <c r="B4" s="31">
        <v>88</v>
      </c>
      <c r="C4" s="5">
        <f>IFERROR(B4/$B$6,0)</f>
        <v>0.17741935483870969</v>
      </c>
    </row>
    <row r="5" spans="1:3" ht="22" customHeight="1" x14ac:dyDescent="0.2">
      <c r="A5" s="6" t="s">
        <v>20</v>
      </c>
      <c r="B5" s="31">
        <v>408</v>
      </c>
      <c r="C5" s="5">
        <f>IFERROR(B5/$B$6,0)</f>
        <v>0.82258064516129037</v>
      </c>
    </row>
    <row r="6" spans="1:3" ht="22" customHeight="1" x14ac:dyDescent="0.2">
      <c r="A6" s="24" t="s">
        <v>4</v>
      </c>
      <c r="B6" s="22">
        <f>SUM(B4:B5)</f>
        <v>496</v>
      </c>
      <c r="C6" s="23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700-000000000000}">
      <formula1>0</formula1>
      <formula2>100000000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zoomScale="150" zoomScaleNormal="150" workbookViewId="0">
      <selection activeCell="F10" sqref="F10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  <col min="5" max="5" width="26" customWidth="1"/>
    <col min="6" max="6" width="14" customWidth="1"/>
    <col min="7" max="7" width="20" customWidth="1"/>
  </cols>
  <sheetData>
    <row r="1" spans="1:7" ht="30" customHeight="1" x14ac:dyDescent="0.2">
      <c r="A1" s="42" t="s">
        <v>0</v>
      </c>
      <c r="B1" s="42"/>
      <c r="C1" s="42"/>
      <c r="E1" s="37" t="s">
        <v>1</v>
      </c>
      <c r="F1" s="37"/>
      <c r="G1" s="37"/>
    </row>
    <row r="2" spans="1:7" ht="24" customHeight="1" x14ac:dyDescent="0.2">
      <c r="A2" s="47" t="s">
        <v>35</v>
      </c>
      <c r="B2" s="47"/>
      <c r="C2" s="47"/>
      <c r="E2" s="38" t="s">
        <v>35</v>
      </c>
      <c r="F2" s="38"/>
      <c r="G2" s="38"/>
    </row>
    <row r="3" spans="1:7" ht="22" customHeight="1" x14ac:dyDescent="0.2">
      <c r="A3" s="32" t="s">
        <v>3</v>
      </c>
      <c r="B3" s="32" t="s">
        <v>23</v>
      </c>
      <c r="C3" s="32" t="s">
        <v>5</v>
      </c>
      <c r="E3" s="34" t="s">
        <v>3</v>
      </c>
      <c r="F3" s="34" t="s">
        <v>23</v>
      </c>
      <c r="G3" s="34" t="s">
        <v>5</v>
      </c>
    </row>
    <row r="4" spans="1:7" ht="22" customHeight="1" x14ac:dyDescent="0.2">
      <c r="A4" s="2" t="s">
        <v>6</v>
      </c>
      <c r="B4" s="33">
        <v>31</v>
      </c>
      <c r="C4" s="1">
        <f>IFERROR(B4/$B$8,0)</f>
        <v>1.9558359621451103E-2</v>
      </c>
      <c r="E4" s="4" t="s">
        <v>7</v>
      </c>
      <c r="F4" s="35">
        <v>38</v>
      </c>
      <c r="G4" s="3">
        <f t="shared" ref="G4:G9" si="0">IFERROR(F4/$F$10,0)</f>
        <v>0.17757009345794392</v>
      </c>
    </row>
    <row r="5" spans="1:7" ht="22" customHeight="1" x14ac:dyDescent="0.2">
      <c r="A5" s="2" t="s">
        <v>8</v>
      </c>
      <c r="B5" s="33">
        <v>877</v>
      </c>
      <c r="C5" s="1">
        <f>IFERROR(B5/$B$8,0)</f>
        <v>0.5533123028391167</v>
      </c>
      <c r="E5" s="4" t="s">
        <v>9</v>
      </c>
      <c r="F5" s="35">
        <v>5</v>
      </c>
      <c r="G5" s="3">
        <f t="shared" si="0"/>
        <v>2.336448598130841E-2</v>
      </c>
    </row>
    <row r="6" spans="1:7" ht="22" customHeight="1" x14ac:dyDescent="0.2">
      <c r="A6" s="2" t="s">
        <v>10</v>
      </c>
      <c r="B6" s="33">
        <v>134</v>
      </c>
      <c r="C6" s="1">
        <f>IFERROR(B6/$B$8,0)</f>
        <v>8.4542586750788642E-2</v>
      </c>
      <c r="E6" s="4" t="s">
        <v>11</v>
      </c>
      <c r="F6" s="35">
        <v>148</v>
      </c>
      <c r="G6" s="3">
        <f t="shared" si="0"/>
        <v>0.69158878504672894</v>
      </c>
    </row>
    <row r="7" spans="1:7" ht="22" customHeight="1" x14ac:dyDescent="0.2">
      <c r="A7" s="2" t="s">
        <v>12</v>
      </c>
      <c r="B7" s="33">
        <v>543</v>
      </c>
      <c r="C7" s="1">
        <f>IFERROR(B7/$B$8,0)</f>
        <v>0.34258675078864353</v>
      </c>
      <c r="E7" s="4" t="s">
        <v>13</v>
      </c>
      <c r="F7" s="35">
        <v>15</v>
      </c>
      <c r="G7" s="3">
        <f t="shared" si="0"/>
        <v>7.0093457943925228E-2</v>
      </c>
    </row>
    <row r="8" spans="1:7" ht="22" customHeight="1" x14ac:dyDescent="0.2">
      <c r="A8" s="14" t="s">
        <v>4</v>
      </c>
      <c r="B8" s="12">
        <f>SUM(B4:B7)</f>
        <v>1585</v>
      </c>
      <c r="C8" s="13">
        <f>SUM(C4:C7)</f>
        <v>1</v>
      </c>
      <c r="E8" s="4" t="s">
        <v>14</v>
      </c>
      <c r="F8" s="35">
        <v>7</v>
      </c>
      <c r="G8" s="3">
        <f t="shared" si="0"/>
        <v>3.2710280373831772E-2</v>
      </c>
    </row>
    <row r="9" spans="1:7" ht="22" customHeight="1" x14ac:dyDescent="0.2">
      <c r="E9" s="4" t="s">
        <v>15</v>
      </c>
      <c r="F9" s="35">
        <v>1</v>
      </c>
      <c r="G9" s="3">
        <f t="shared" si="0"/>
        <v>4.6728971962616819E-3</v>
      </c>
    </row>
    <row r="10" spans="1:7" ht="22" customHeight="1" x14ac:dyDescent="0.2">
      <c r="E10" s="19" t="s">
        <v>4</v>
      </c>
      <c r="F10" s="17">
        <f>SUM(F4:F9)</f>
        <v>214</v>
      </c>
      <c r="G10" s="18">
        <f>SUM(G4:G9)</f>
        <v>0.99999999999999978</v>
      </c>
    </row>
  </sheetData>
  <mergeCells count="4">
    <mergeCell ref="A1:C1"/>
    <mergeCell ref="A2:C2"/>
    <mergeCell ref="E1:G1"/>
    <mergeCell ref="E2:G2"/>
  </mergeCells>
  <dataValidations count="1">
    <dataValidation type="whole" sqref="B4:B7 F4:F9" xr:uid="{00000000-0002-0000-0200-000000000000}">
      <formula1>0</formula1>
      <formula2>100000000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36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162</v>
      </c>
      <c r="C4" s="3">
        <f t="shared" ref="C4:C9" si="0">IFERROR(B4/$B$10,0)</f>
        <v>0.19103773584905662</v>
      </c>
    </row>
    <row r="5" spans="1:3" ht="22" customHeight="1" x14ac:dyDescent="0.2">
      <c r="A5" s="4" t="s">
        <v>9</v>
      </c>
      <c r="B5" s="35">
        <v>11</v>
      </c>
      <c r="C5" s="3">
        <f t="shared" si="0"/>
        <v>1.2971698113207548E-2</v>
      </c>
    </row>
    <row r="6" spans="1:3" ht="22" customHeight="1" x14ac:dyDescent="0.2">
      <c r="A6" s="4" t="s">
        <v>11</v>
      </c>
      <c r="B6" s="35">
        <v>529</v>
      </c>
      <c r="C6" s="3">
        <f t="shared" si="0"/>
        <v>0.62382075471698117</v>
      </c>
    </row>
    <row r="7" spans="1:3" ht="22" customHeight="1" x14ac:dyDescent="0.2">
      <c r="A7" s="4" t="s">
        <v>13</v>
      </c>
      <c r="B7" s="35">
        <v>112</v>
      </c>
      <c r="C7" s="3">
        <f t="shared" si="0"/>
        <v>0.13207547169811321</v>
      </c>
    </row>
    <row r="8" spans="1:3" ht="22" customHeight="1" x14ac:dyDescent="0.2">
      <c r="A8" s="4" t="s">
        <v>14</v>
      </c>
      <c r="B8" s="35">
        <v>13</v>
      </c>
      <c r="C8" s="3">
        <f t="shared" si="0"/>
        <v>1.5330188679245283E-2</v>
      </c>
    </row>
    <row r="9" spans="1:3" ht="22" customHeight="1" x14ac:dyDescent="0.2">
      <c r="A9" s="4" t="s">
        <v>15</v>
      </c>
      <c r="B9" s="35">
        <v>21</v>
      </c>
      <c r="C9" s="3">
        <f t="shared" si="0"/>
        <v>2.4764150943396228E-2</v>
      </c>
    </row>
    <row r="10" spans="1:3" ht="22" customHeight="1" x14ac:dyDescent="0.2">
      <c r="A10" s="19" t="s">
        <v>4</v>
      </c>
      <c r="B10" s="17">
        <f>SUM(B4:B9)</f>
        <v>848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900-000000000000}">
      <formula1>0</formula1>
      <formula2>100000000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"/>
  <sheetViews>
    <sheetView showGridLines="0" zoomScale="150" zoomScaleNormal="150" workbookViewId="0">
      <selection activeCell="C8" sqref="C8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37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218</v>
      </c>
      <c r="C4" s="3">
        <f t="shared" ref="C4:C9" si="0">IFERROR(B4/$B$10,0)</f>
        <v>6.4669237614951053E-2</v>
      </c>
    </row>
    <row r="5" spans="1:3" ht="22" customHeight="1" x14ac:dyDescent="0.2">
      <c r="A5" s="4" t="s">
        <v>9</v>
      </c>
      <c r="B5" s="35">
        <v>90</v>
      </c>
      <c r="C5" s="3">
        <f t="shared" si="0"/>
        <v>2.6698309107089886E-2</v>
      </c>
    </row>
    <row r="6" spans="1:3" ht="22" customHeight="1" x14ac:dyDescent="0.2">
      <c r="A6" s="4" t="s">
        <v>11</v>
      </c>
      <c r="B6" s="35">
        <v>1119</v>
      </c>
      <c r="C6" s="3">
        <f t="shared" si="0"/>
        <v>0.33194897656481759</v>
      </c>
    </row>
    <row r="7" spans="1:3" ht="22" customHeight="1" x14ac:dyDescent="0.2">
      <c r="A7" s="4" t="s">
        <v>13</v>
      </c>
      <c r="B7" s="35">
        <v>1712</v>
      </c>
      <c r="C7" s="3">
        <f t="shared" si="0"/>
        <v>0.50786116879264309</v>
      </c>
    </row>
    <row r="8" spans="1:3" ht="22" customHeight="1" x14ac:dyDescent="0.2">
      <c r="A8" s="4" t="s">
        <v>14</v>
      </c>
      <c r="B8" s="35">
        <v>194</v>
      </c>
      <c r="C8" s="3">
        <f t="shared" si="0"/>
        <v>5.7549688519727082E-2</v>
      </c>
    </row>
    <row r="9" spans="1:3" ht="22" customHeight="1" x14ac:dyDescent="0.2">
      <c r="A9" s="4" t="s">
        <v>15</v>
      </c>
      <c r="B9" s="35">
        <v>38</v>
      </c>
      <c r="C9" s="3">
        <f t="shared" si="0"/>
        <v>1.1272619400771285E-2</v>
      </c>
    </row>
    <row r="10" spans="1:3" ht="22" customHeight="1" x14ac:dyDescent="0.2">
      <c r="A10" s="19" t="s">
        <v>4</v>
      </c>
      <c r="B10" s="17">
        <f>SUM(B4:B9)</f>
        <v>3371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A00-000000000000}">
      <formula1>0</formula1>
      <formula2>100000000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38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473</v>
      </c>
      <c r="C4" s="8">
        <f>IFERROR(B4/$B$6,0)</f>
        <v>0.7592295345104334</v>
      </c>
    </row>
    <row r="5" spans="1:3" ht="22" customHeight="1" x14ac:dyDescent="0.2">
      <c r="A5" s="9" t="s">
        <v>21</v>
      </c>
      <c r="B5" s="7">
        <v>150</v>
      </c>
      <c r="C5" s="8">
        <f>IFERROR(B5/$B$6,0)</f>
        <v>0.24077046548956663</v>
      </c>
    </row>
    <row r="6" spans="1:3" ht="22" customHeight="1" x14ac:dyDescent="0.2">
      <c r="A6" s="29" t="s">
        <v>4</v>
      </c>
      <c r="B6" s="27">
        <f>SUM(B4:B5)</f>
        <v>623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D00-000000000000}">
      <formula1>0</formula1>
      <formula2>100000000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"/>
  <sheetViews>
    <sheetView showGridLines="0" zoomScale="150" zoomScaleNormal="150" workbookViewId="0">
      <selection activeCell="B4" sqref="B4"/>
    </sheetView>
  </sheetViews>
  <sheetFormatPr baseColWidth="10" defaultColWidth="11" defaultRowHeight="16" x14ac:dyDescent="0.2"/>
  <cols>
    <col min="1" max="1" width="15.6640625" bestFit="1" customWidth="1"/>
    <col min="2" max="2" width="14" customWidth="1"/>
    <col min="3" max="3" width="14.83203125" bestFit="1" customWidth="1"/>
    <col min="5" max="5" width="11" bestFit="1" customWidth="1"/>
    <col min="6" max="6" width="14" customWidth="1"/>
    <col min="7" max="7" width="22.83203125" customWidth="1"/>
  </cols>
  <sheetData>
    <row r="1" spans="1:7" ht="30" customHeight="1" x14ac:dyDescent="0.2">
      <c r="A1" s="37" t="s">
        <v>1</v>
      </c>
      <c r="B1" s="37"/>
      <c r="C1" s="37"/>
      <c r="E1" s="45" t="s">
        <v>16</v>
      </c>
      <c r="F1" s="45"/>
      <c r="G1" s="45"/>
    </row>
    <row r="2" spans="1:7" ht="24" customHeight="1" x14ac:dyDescent="0.2">
      <c r="A2" s="38" t="s">
        <v>39</v>
      </c>
      <c r="B2" s="38"/>
      <c r="C2" s="38"/>
      <c r="E2" s="46" t="s">
        <v>39</v>
      </c>
      <c r="F2" s="46"/>
      <c r="G2" s="46"/>
    </row>
    <row r="3" spans="1:7" ht="22" customHeight="1" x14ac:dyDescent="0.2">
      <c r="A3" s="34" t="s">
        <v>3</v>
      </c>
      <c r="B3" s="34" t="s">
        <v>23</v>
      </c>
      <c r="C3" s="34" t="s">
        <v>5</v>
      </c>
      <c r="E3" s="30" t="s">
        <v>3</v>
      </c>
      <c r="F3" s="30" t="s">
        <v>23</v>
      </c>
      <c r="G3" s="30" t="s">
        <v>5</v>
      </c>
    </row>
    <row r="4" spans="1:7" ht="22" customHeight="1" x14ac:dyDescent="0.2">
      <c r="A4" s="4" t="s">
        <v>7</v>
      </c>
      <c r="B4" s="35">
        <v>819</v>
      </c>
      <c r="C4" s="3">
        <f t="shared" ref="C4:C9" si="0">IFERROR(B4/$B$10,0)</f>
        <v>0.4119718309859155</v>
      </c>
      <c r="E4" s="6" t="s">
        <v>18</v>
      </c>
      <c r="F4" s="31">
        <v>345</v>
      </c>
      <c r="G4" s="5">
        <f>IFERROR(F4/$F$6,0)</f>
        <v>0.148005148005148</v>
      </c>
    </row>
    <row r="5" spans="1:7" ht="22" customHeight="1" x14ac:dyDescent="0.2">
      <c r="A5" s="4" t="s">
        <v>9</v>
      </c>
      <c r="B5" s="35">
        <v>49</v>
      </c>
      <c r="C5" s="3">
        <f t="shared" si="0"/>
        <v>2.464788732394366E-2</v>
      </c>
      <c r="E5" s="6" t="s">
        <v>20</v>
      </c>
      <c r="F5" s="31">
        <v>1986</v>
      </c>
      <c r="G5" s="5">
        <f>IFERROR(F5/$F$6,0)</f>
        <v>0.85199485199485203</v>
      </c>
    </row>
    <row r="6" spans="1:7" ht="22" customHeight="1" x14ac:dyDescent="0.2">
      <c r="A6" s="4" t="s">
        <v>11</v>
      </c>
      <c r="B6" s="35">
        <v>874</v>
      </c>
      <c r="C6" s="3">
        <f t="shared" si="0"/>
        <v>0.43963782696177062</v>
      </c>
      <c r="E6" s="24" t="s">
        <v>4</v>
      </c>
      <c r="F6" s="22">
        <f>SUM(F4:F5)</f>
        <v>2331</v>
      </c>
      <c r="G6" s="23">
        <f>SUM(G4:G5)</f>
        <v>1</v>
      </c>
    </row>
    <row r="7" spans="1:7" ht="22" customHeight="1" x14ac:dyDescent="0.2">
      <c r="A7" s="4" t="s">
        <v>13</v>
      </c>
      <c r="B7" s="35">
        <v>128</v>
      </c>
      <c r="C7" s="3">
        <f t="shared" si="0"/>
        <v>6.4386317907444673E-2</v>
      </c>
    </row>
    <row r="8" spans="1:7" ht="22" customHeight="1" x14ac:dyDescent="0.2">
      <c r="A8" s="4" t="s">
        <v>14</v>
      </c>
      <c r="B8" s="35">
        <v>67</v>
      </c>
      <c r="C8" s="3">
        <f t="shared" si="0"/>
        <v>3.3702213279678067E-2</v>
      </c>
    </row>
    <row r="9" spans="1:7" ht="22" customHeight="1" x14ac:dyDescent="0.2">
      <c r="A9" s="4" t="s">
        <v>15</v>
      </c>
      <c r="B9" s="35">
        <v>51</v>
      </c>
      <c r="C9" s="3">
        <f t="shared" si="0"/>
        <v>2.5653923541247486E-2</v>
      </c>
    </row>
    <row r="10" spans="1:7" ht="22" customHeight="1" x14ac:dyDescent="0.2">
      <c r="A10" s="19" t="s">
        <v>4</v>
      </c>
      <c r="B10" s="17">
        <f>SUM(B4:B9)</f>
        <v>1988</v>
      </c>
      <c r="C10" s="18">
        <f>SUM(C4:C9)</f>
        <v>1</v>
      </c>
    </row>
  </sheetData>
  <mergeCells count="4">
    <mergeCell ref="A1:C1"/>
    <mergeCell ref="A2:C2"/>
    <mergeCell ref="E1:G1"/>
    <mergeCell ref="E2:G2"/>
  </mergeCells>
  <dataValidations count="1">
    <dataValidation type="whole" sqref="B4:B9 F4:F5" xr:uid="{00000000-0002-0000-0B00-000000000000}">
      <formula1>0</formula1>
      <formula2>100000000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showGridLines="0" zoomScale="150" zoomScaleNormal="150" workbookViewId="0">
      <selection activeCell="B8" sqref="B8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2" t="s">
        <v>0</v>
      </c>
      <c r="B1" s="42"/>
      <c r="C1" s="42"/>
    </row>
    <row r="2" spans="1:3" ht="24" customHeight="1" x14ac:dyDescent="0.2">
      <c r="A2" s="47" t="s">
        <v>40</v>
      </c>
      <c r="B2" s="47"/>
      <c r="C2" s="47"/>
    </row>
    <row r="3" spans="1:3" ht="22" customHeight="1" x14ac:dyDescent="0.2">
      <c r="A3" s="32" t="s">
        <v>3</v>
      </c>
      <c r="B3" s="32" t="s">
        <v>23</v>
      </c>
      <c r="C3" s="32" t="s">
        <v>5</v>
      </c>
    </row>
    <row r="4" spans="1:3" ht="22" customHeight="1" x14ac:dyDescent="0.2">
      <c r="A4" s="2" t="s">
        <v>6</v>
      </c>
      <c r="B4" s="33">
        <v>16</v>
      </c>
      <c r="C4" s="1">
        <f>IFERROR(B4/$B$8,0)</f>
        <v>1.1661807580174927E-2</v>
      </c>
    </row>
    <row r="5" spans="1:3" ht="22" customHeight="1" x14ac:dyDescent="0.2">
      <c r="A5" s="2" t="s">
        <v>8</v>
      </c>
      <c r="B5" s="33">
        <v>1219</v>
      </c>
      <c r="C5" s="1">
        <f>IFERROR(B5/$B$8,0)</f>
        <v>0.88848396501457727</v>
      </c>
    </row>
    <row r="6" spans="1:3" ht="22" customHeight="1" x14ac:dyDescent="0.2">
      <c r="A6" s="2" t="s">
        <v>10</v>
      </c>
      <c r="B6" s="33">
        <v>66</v>
      </c>
      <c r="C6" s="1">
        <f>IFERROR(B6/$B$8,0)</f>
        <v>4.8104956268221574E-2</v>
      </c>
    </row>
    <row r="7" spans="1:3" ht="22" customHeight="1" x14ac:dyDescent="0.2">
      <c r="A7" s="2" t="s">
        <v>12</v>
      </c>
      <c r="B7" s="33">
        <v>71</v>
      </c>
      <c r="C7" s="1">
        <f>IFERROR(B7/$B$8,0)</f>
        <v>5.1749271137026237E-2</v>
      </c>
    </row>
    <row r="8" spans="1:3" ht="22" customHeight="1" x14ac:dyDescent="0.2">
      <c r="A8" s="14" t="s">
        <v>4</v>
      </c>
      <c r="B8" s="12">
        <f>SUM(B4:B7)</f>
        <v>1372</v>
      </c>
      <c r="C8" s="13">
        <f>SUM(C4:C7)</f>
        <v>0.99999999999999989</v>
      </c>
    </row>
  </sheetData>
  <mergeCells count="2">
    <mergeCell ref="A1:C1"/>
    <mergeCell ref="A2:C2"/>
  </mergeCells>
  <dataValidations count="1">
    <dataValidation type="whole" sqref="B4:B7" xr:uid="{00000000-0002-0000-0300-000000000000}">
      <formula1>0</formula1>
      <formula2>100000000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6"/>
  <sheetViews>
    <sheetView showGridLines="0" zoomScale="150" zoomScaleNormal="150" workbookViewId="0">
      <selection activeCell="B5" sqref="B5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5" t="s">
        <v>16</v>
      </c>
      <c r="B1" s="45"/>
      <c r="C1" s="45"/>
    </row>
    <row r="2" spans="1:3" ht="24" customHeight="1" x14ac:dyDescent="0.2">
      <c r="A2" s="46" t="s">
        <v>22</v>
      </c>
      <c r="B2" s="46"/>
      <c r="C2" s="46"/>
    </row>
    <row r="3" spans="1:3" ht="22" customHeight="1" x14ac:dyDescent="0.2">
      <c r="A3" s="30" t="s">
        <v>3</v>
      </c>
      <c r="B3" s="30" t="s">
        <v>23</v>
      </c>
      <c r="C3" s="30" t="s">
        <v>5</v>
      </c>
    </row>
    <row r="4" spans="1:3" ht="22" customHeight="1" x14ac:dyDescent="0.2">
      <c r="A4" s="6" t="s">
        <v>18</v>
      </c>
      <c r="B4" s="31">
        <v>367</v>
      </c>
      <c r="C4" s="5">
        <f>IFERROR(B4/$B$6,0)</f>
        <v>0.15703893881044073</v>
      </c>
    </row>
    <row r="5" spans="1:3" ht="22" customHeight="1" x14ac:dyDescent="0.2">
      <c r="A5" s="6" t="s">
        <v>20</v>
      </c>
      <c r="B5" s="31">
        <v>1970</v>
      </c>
      <c r="C5" s="5">
        <f>IFERROR(B5/$B$6,0)</f>
        <v>0.84296106118955927</v>
      </c>
    </row>
    <row r="6" spans="1:3" ht="22" customHeight="1" x14ac:dyDescent="0.2">
      <c r="A6" s="24" t="s">
        <v>4</v>
      </c>
      <c r="B6" s="22">
        <f>SUM(B4:B5)</f>
        <v>2337</v>
      </c>
      <c r="C6" s="23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400-000000000000}">
      <formula1>0</formula1>
      <formula2>100000000</formula2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"/>
  <sheetViews>
    <sheetView showGridLines="0" zoomScale="150" zoomScaleNormal="150" workbookViewId="0">
      <selection activeCell="C10" sqref="C10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41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188</v>
      </c>
      <c r="C4" s="3">
        <f t="shared" ref="C4:C9" si="0">IFERROR(B4/$B$10,0)</f>
        <v>0.1007502679528403</v>
      </c>
    </row>
    <row r="5" spans="1:3" ht="22" customHeight="1" x14ac:dyDescent="0.2">
      <c r="A5" s="4" t="s">
        <v>9</v>
      </c>
      <c r="B5" s="35">
        <v>20</v>
      </c>
      <c r="C5" s="3">
        <f t="shared" si="0"/>
        <v>1.0718113612004287E-2</v>
      </c>
    </row>
    <row r="6" spans="1:3" ht="22" customHeight="1" x14ac:dyDescent="0.2">
      <c r="A6" s="4" t="s">
        <v>11</v>
      </c>
      <c r="B6" s="35">
        <v>1028</v>
      </c>
      <c r="C6" s="3">
        <f t="shared" si="0"/>
        <v>0.55091103965702037</v>
      </c>
    </row>
    <row r="7" spans="1:3" ht="22" customHeight="1" x14ac:dyDescent="0.2">
      <c r="A7" s="4" t="s">
        <v>13</v>
      </c>
      <c r="B7" s="35">
        <v>526</v>
      </c>
      <c r="C7" s="3">
        <f t="shared" si="0"/>
        <v>0.28188638799571275</v>
      </c>
    </row>
    <row r="8" spans="1:3" ht="22" customHeight="1" x14ac:dyDescent="0.2">
      <c r="A8" s="4" t="s">
        <v>14</v>
      </c>
      <c r="B8" s="35">
        <v>81</v>
      </c>
      <c r="C8" s="3">
        <f t="shared" si="0"/>
        <v>4.3408360128617367E-2</v>
      </c>
    </row>
    <row r="9" spans="1:3" ht="22" customHeight="1" x14ac:dyDescent="0.2">
      <c r="A9" s="4" t="s">
        <v>15</v>
      </c>
      <c r="B9" s="35">
        <v>23</v>
      </c>
      <c r="C9" s="3">
        <f t="shared" si="0"/>
        <v>1.232583065380493E-2</v>
      </c>
    </row>
    <row r="10" spans="1:3" ht="22" customHeight="1" x14ac:dyDescent="0.2">
      <c r="A10" s="19" t="s">
        <v>4</v>
      </c>
      <c r="B10" s="17">
        <f>SUM(B4:B9)</f>
        <v>1866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C00-000000000000}">
      <formula1>0</formula1>
      <formula2>100000000</formula2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6"/>
  <sheetViews>
    <sheetView showGridLines="0" zoomScale="150" zoomScaleNormal="150" workbookViewId="0">
      <selection activeCell="B4" sqref="B4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42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59</v>
      </c>
      <c r="C4" s="8">
        <f>IFERROR(B4/$B$6,0)</f>
        <v>0.53636363636363638</v>
      </c>
    </row>
    <row r="5" spans="1:3" ht="22" customHeight="1" x14ac:dyDescent="0.2">
      <c r="A5" s="9" t="s">
        <v>21</v>
      </c>
      <c r="B5" s="7">
        <v>51</v>
      </c>
      <c r="C5" s="8">
        <f>IFERROR(B5/$B$6,0)</f>
        <v>0.46363636363636362</v>
      </c>
    </row>
    <row r="6" spans="1:3" ht="22" customHeight="1" x14ac:dyDescent="0.2">
      <c r="A6" s="29" t="s">
        <v>4</v>
      </c>
      <c r="B6" s="27">
        <f>SUM(B4:B5)</f>
        <v>110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E00-000000000000}">
      <formula1>0</formula1>
      <formula2>100000000</formula2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43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228</v>
      </c>
      <c r="C4" s="8">
        <f>IFERROR(B4/$B$6,0)</f>
        <v>0.71473354231974917</v>
      </c>
    </row>
    <row r="5" spans="1:3" ht="22" customHeight="1" x14ac:dyDescent="0.2">
      <c r="A5" s="9" t="s">
        <v>21</v>
      </c>
      <c r="B5" s="7">
        <v>91</v>
      </c>
      <c r="C5" s="8">
        <f>IFERROR(B5/$B$6,0)</f>
        <v>0.28526645768025077</v>
      </c>
    </row>
    <row r="6" spans="1:3" ht="22" customHeight="1" x14ac:dyDescent="0.2">
      <c r="A6" s="29" t="s">
        <v>4</v>
      </c>
      <c r="B6" s="27">
        <f>SUM(B4:B5)</f>
        <v>319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F00-000000000000}">
      <formula1>0</formula1>
      <formula2>100000000</formula2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"/>
  <sheetViews>
    <sheetView showGridLines="0" zoomScale="150" zoomScaleNormal="150" workbookViewId="0">
      <selection activeCell="B10" sqref="B10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44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112</v>
      </c>
      <c r="C4" s="3">
        <f t="shared" ref="C4:C9" si="0">IFERROR(B4/$B$10,0)</f>
        <v>9.294605809128631E-2</v>
      </c>
    </row>
    <row r="5" spans="1:3" ht="22" customHeight="1" x14ac:dyDescent="0.2">
      <c r="A5" s="4" t="s">
        <v>9</v>
      </c>
      <c r="B5" s="35">
        <v>21</v>
      </c>
      <c r="C5" s="3">
        <f t="shared" si="0"/>
        <v>1.7427385892116183E-2</v>
      </c>
    </row>
    <row r="6" spans="1:3" ht="22" customHeight="1" x14ac:dyDescent="0.2">
      <c r="A6" s="4" t="s">
        <v>11</v>
      </c>
      <c r="B6" s="35">
        <v>649</v>
      </c>
      <c r="C6" s="3">
        <f t="shared" si="0"/>
        <v>0.53858921161825724</v>
      </c>
    </row>
    <row r="7" spans="1:3" ht="22" customHeight="1" x14ac:dyDescent="0.2">
      <c r="A7" s="4" t="s">
        <v>13</v>
      </c>
      <c r="B7" s="35">
        <v>320</v>
      </c>
      <c r="C7" s="3">
        <f t="shared" si="0"/>
        <v>0.26556016597510373</v>
      </c>
    </row>
    <row r="8" spans="1:3" ht="22" customHeight="1" x14ac:dyDescent="0.2">
      <c r="A8" s="4" t="s">
        <v>14</v>
      </c>
      <c r="B8" s="35">
        <v>62</v>
      </c>
      <c r="C8" s="3">
        <f>IFERROR(B8/$B$10,0)</f>
        <v>5.1452282157676346E-2</v>
      </c>
    </row>
    <row r="9" spans="1:3" ht="22" customHeight="1" x14ac:dyDescent="0.2">
      <c r="A9" s="4" t="s">
        <v>15</v>
      </c>
      <c r="B9" s="35">
        <v>41</v>
      </c>
      <c r="C9" s="3">
        <f t="shared" si="0"/>
        <v>3.4024896265560163E-2</v>
      </c>
    </row>
    <row r="10" spans="1:3" ht="22" customHeight="1" x14ac:dyDescent="0.2">
      <c r="A10" s="19" t="s">
        <v>4</v>
      </c>
      <c r="B10" s="17">
        <f>SUM(B4:B9)</f>
        <v>1205</v>
      </c>
      <c r="C10" s="18">
        <f>SUM(C4:C9)</f>
        <v>0.99999999999999989</v>
      </c>
    </row>
  </sheetData>
  <mergeCells count="2">
    <mergeCell ref="A1:C1"/>
    <mergeCell ref="A2:C2"/>
  </mergeCells>
  <dataValidations count="1">
    <dataValidation type="whole" sqref="B4:B9" xr:uid="{00000000-0002-0000-0D00-000000000000}">
      <formula1>0</formula1>
      <formula2>100000000</formula2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"/>
  <sheetViews>
    <sheetView showGridLines="0" zoomScale="150" zoomScaleNormal="150" workbookViewId="0">
      <selection activeCell="B10" sqref="B10"/>
    </sheetView>
  </sheetViews>
  <sheetFormatPr baseColWidth="10" defaultColWidth="11" defaultRowHeight="16" x14ac:dyDescent="0.2"/>
  <cols>
    <col min="1" max="1" width="15.6640625" bestFit="1" customWidth="1"/>
    <col min="2" max="2" width="8.6640625" customWidth="1"/>
    <col min="3" max="3" width="14.83203125" bestFit="1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45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534</v>
      </c>
      <c r="C4" s="3">
        <f t="shared" ref="C4:C9" si="0">IFERROR(B4/$B$10,0)</f>
        <v>0.10555445740264874</v>
      </c>
    </row>
    <row r="5" spans="1:3" ht="22" customHeight="1" x14ac:dyDescent="0.2">
      <c r="A5" s="4" t="s">
        <v>9</v>
      </c>
      <c r="B5" s="35">
        <v>104</v>
      </c>
      <c r="C5" s="3">
        <f t="shared" si="0"/>
        <v>2.0557422415497136E-2</v>
      </c>
    </row>
    <row r="6" spans="1:3" ht="22" customHeight="1" x14ac:dyDescent="0.2">
      <c r="A6" s="4" t="s">
        <v>11</v>
      </c>
      <c r="B6" s="35">
        <v>3136</v>
      </c>
      <c r="C6" s="3">
        <f t="shared" si="0"/>
        <v>0.61988535283652901</v>
      </c>
    </row>
    <row r="7" spans="1:3" ht="22" customHeight="1" x14ac:dyDescent="0.2">
      <c r="A7" s="4" t="s">
        <v>13</v>
      </c>
      <c r="B7" s="35">
        <v>891</v>
      </c>
      <c r="C7" s="3">
        <f t="shared" si="0"/>
        <v>0.17612176319430717</v>
      </c>
    </row>
    <row r="8" spans="1:3" ht="22" customHeight="1" x14ac:dyDescent="0.2">
      <c r="A8" s="4" t="s">
        <v>14</v>
      </c>
      <c r="B8" s="35">
        <v>288</v>
      </c>
      <c r="C8" s="3">
        <f t="shared" si="0"/>
        <v>5.6928246689068984E-2</v>
      </c>
    </row>
    <row r="9" spans="1:3" ht="22" customHeight="1" x14ac:dyDescent="0.2">
      <c r="A9" s="4" t="s">
        <v>15</v>
      </c>
      <c r="B9" s="35">
        <v>106</v>
      </c>
      <c r="C9" s="3">
        <f t="shared" si="0"/>
        <v>2.0952757461949002E-2</v>
      </c>
    </row>
    <row r="10" spans="1:3" ht="22" customHeight="1" x14ac:dyDescent="0.2">
      <c r="A10" s="19" t="s">
        <v>4</v>
      </c>
      <c r="B10" s="17">
        <f>SUM(B4:B9)</f>
        <v>5059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E00-000000000000}">
      <formula1>0</formula1>
      <formula2>100000000</formula2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"/>
  <sheetViews>
    <sheetView showGridLines="0" zoomScale="150" zoomScaleNormal="150" workbookViewId="0">
      <selection activeCell="F6" sqref="F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  <col min="5" max="5" width="26" customWidth="1"/>
    <col min="6" max="6" width="14" customWidth="1"/>
    <col min="7" max="7" width="20" customWidth="1"/>
  </cols>
  <sheetData>
    <row r="1" spans="1:7" ht="30" customHeight="1" x14ac:dyDescent="0.2">
      <c r="A1" s="45" t="s">
        <v>16</v>
      </c>
      <c r="B1" s="45"/>
      <c r="C1" s="45"/>
      <c r="E1" s="40" t="s">
        <v>17</v>
      </c>
      <c r="F1" s="40"/>
      <c r="G1" s="40"/>
    </row>
    <row r="2" spans="1:7" ht="24" customHeight="1" x14ac:dyDescent="0.2">
      <c r="A2" s="46" t="s">
        <v>46</v>
      </c>
      <c r="B2" s="46"/>
      <c r="C2" s="46"/>
      <c r="E2" s="48" t="s">
        <v>46</v>
      </c>
      <c r="F2" s="48"/>
      <c r="G2" s="48"/>
    </row>
    <row r="3" spans="1:7" ht="22" customHeight="1" x14ac:dyDescent="0.2">
      <c r="A3" s="30" t="s">
        <v>3</v>
      </c>
      <c r="B3" s="30" t="s">
        <v>23</v>
      </c>
      <c r="C3" s="30" t="s">
        <v>5</v>
      </c>
      <c r="E3" s="36" t="s">
        <v>3</v>
      </c>
      <c r="F3" s="36" t="s">
        <v>23</v>
      </c>
      <c r="G3" s="36" t="s">
        <v>5</v>
      </c>
    </row>
    <row r="4" spans="1:7" ht="22" customHeight="1" x14ac:dyDescent="0.2">
      <c r="A4" s="6" t="s">
        <v>18</v>
      </c>
      <c r="B4" s="31">
        <v>1150</v>
      </c>
      <c r="C4" s="5">
        <f>IFERROR(B4/$B$6,0)</f>
        <v>0.11781579756172524</v>
      </c>
      <c r="E4" s="9" t="s">
        <v>19</v>
      </c>
      <c r="F4" s="7">
        <v>2842</v>
      </c>
      <c r="G4" s="8">
        <f>IFERROR(F4/$F$6,0)</f>
        <v>0.73952641165755917</v>
      </c>
    </row>
    <row r="5" spans="1:7" ht="22" customHeight="1" x14ac:dyDescent="0.2">
      <c r="A5" s="6" t="s">
        <v>20</v>
      </c>
      <c r="B5" s="31">
        <v>8611</v>
      </c>
      <c r="C5" s="5">
        <f>IFERROR(B5/$B$6,0)</f>
        <v>0.88218420243827478</v>
      </c>
      <c r="E5" s="9" t="s">
        <v>21</v>
      </c>
      <c r="F5" s="7">
        <v>1001</v>
      </c>
      <c r="G5" s="8">
        <f>IFERROR(F5/$F$6,0)</f>
        <v>0.26047358834244078</v>
      </c>
    </row>
    <row r="6" spans="1:7" ht="22" customHeight="1" x14ac:dyDescent="0.2">
      <c r="A6" s="24" t="s">
        <v>4</v>
      </c>
      <c r="B6" s="22">
        <f>SUM(B4:B5)</f>
        <v>9761</v>
      </c>
      <c r="C6" s="23">
        <f>SUM(C4:C5)</f>
        <v>1</v>
      </c>
      <c r="E6" s="29" t="s">
        <v>4</v>
      </c>
      <c r="F6" s="27">
        <f>SUM(F4:F5)</f>
        <v>3843</v>
      </c>
      <c r="G6" s="28">
        <f>SUM(G4:G5)</f>
        <v>1</v>
      </c>
    </row>
  </sheetData>
  <mergeCells count="4">
    <mergeCell ref="A1:C1"/>
    <mergeCell ref="A2:C2"/>
    <mergeCell ref="E1:G1"/>
    <mergeCell ref="E2:G2"/>
  </mergeCells>
  <dataValidations count="1">
    <dataValidation type="whole" sqref="B4:B5 F4:F5" xr:uid="{00000000-0002-0000-1800-000000000000}">
      <formula1>0</formula1>
      <formula2>100000000</formula2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"/>
  <sheetViews>
    <sheetView showGridLines="0" zoomScale="150" zoomScaleNormal="150" workbookViewId="0">
      <selection activeCell="C10" sqref="C10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47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196</v>
      </c>
      <c r="C4" s="3">
        <f t="shared" ref="C4:C9" si="0">IFERROR(B4/$B$10,0)</f>
        <v>0.51851851851851849</v>
      </c>
    </row>
    <row r="5" spans="1:3" ht="22" customHeight="1" x14ac:dyDescent="0.2">
      <c r="A5" s="4" t="s">
        <v>9</v>
      </c>
      <c r="B5" s="35">
        <v>11</v>
      </c>
      <c r="C5" s="3">
        <f t="shared" si="0"/>
        <v>2.9100529100529099E-2</v>
      </c>
    </row>
    <row r="6" spans="1:3" ht="22" customHeight="1" x14ac:dyDescent="0.2">
      <c r="A6" s="4" t="s">
        <v>11</v>
      </c>
      <c r="B6" s="35">
        <v>124</v>
      </c>
      <c r="C6" s="3">
        <f t="shared" si="0"/>
        <v>0.32804232804232802</v>
      </c>
    </row>
    <row r="7" spans="1:3" ht="22" customHeight="1" x14ac:dyDescent="0.2">
      <c r="A7" s="4" t="s">
        <v>13</v>
      </c>
      <c r="B7" s="35">
        <v>12</v>
      </c>
      <c r="C7" s="3">
        <f t="shared" si="0"/>
        <v>3.1746031746031744E-2</v>
      </c>
    </row>
    <row r="8" spans="1:3" ht="22" customHeight="1" x14ac:dyDescent="0.2">
      <c r="A8" s="4" t="s">
        <v>14</v>
      </c>
      <c r="B8" s="35">
        <v>7</v>
      </c>
      <c r="C8" s="3">
        <f t="shared" si="0"/>
        <v>1.8518518518518517E-2</v>
      </c>
    </row>
    <row r="9" spans="1:3" ht="22" customHeight="1" x14ac:dyDescent="0.2">
      <c r="A9" s="4" t="s">
        <v>15</v>
      </c>
      <c r="B9" s="35">
        <v>28</v>
      </c>
      <c r="C9" s="3">
        <f t="shared" si="0"/>
        <v>7.407407407407407E-2</v>
      </c>
    </row>
    <row r="10" spans="1:3" ht="22" customHeight="1" x14ac:dyDescent="0.2">
      <c r="A10" s="19" t="s">
        <v>4</v>
      </c>
      <c r="B10" s="17">
        <f>SUM(B4:B9)</f>
        <v>378</v>
      </c>
      <c r="C10" s="18">
        <f>SUM(C4:C9)</f>
        <v>0.99999999999999989</v>
      </c>
    </row>
  </sheetData>
  <mergeCells count="2">
    <mergeCell ref="A1:C1"/>
    <mergeCell ref="A2:C2"/>
  </mergeCells>
  <dataValidations count="1">
    <dataValidation type="whole" sqref="B4:B9" xr:uid="{00000000-0002-0000-0F00-000000000000}">
      <formula1>0</formula1>
      <formula2>100000000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0"/>
  <sheetViews>
    <sheetView showGridLines="0" zoomScale="150" zoomScaleNormal="150" workbookViewId="0">
      <selection activeCell="C8" sqref="C8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48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62</v>
      </c>
      <c r="C4" s="3">
        <f t="shared" ref="C4:C9" si="0">IFERROR(B4/$B$10,0)</f>
        <v>0.24603174603174602</v>
      </c>
    </row>
    <row r="5" spans="1:3" ht="22" customHeight="1" x14ac:dyDescent="0.2">
      <c r="A5" s="4" t="s">
        <v>9</v>
      </c>
      <c r="B5" s="35">
        <v>22</v>
      </c>
      <c r="C5" s="3">
        <f t="shared" si="0"/>
        <v>8.7301587301587297E-2</v>
      </c>
    </row>
    <row r="6" spans="1:3" ht="22" customHeight="1" x14ac:dyDescent="0.2">
      <c r="A6" s="4" t="s">
        <v>11</v>
      </c>
      <c r="B6" s="35">
        <v>125</v>
      </c>
      <c r="C6" s="3">
        <f t="shared" si="0"/>
        <v>0.49603174603174605</v>
      </c>
    </row>
    <row r="7" spans="1:3" ht="22" customHeight="1" x14ac:dyDescent="0.2">
      <c r="A7" s="4" t="s">
        <v>13</v>
      </c>
      <c r="B7" s="35">
        <v>17</v>
      </c>
      <c r="C7" s="3">
        <f>IFERROR(B7/$B$10,0)</f>
        <v>6.7460317460317457E-2</v>
      </c>
    </row>
    <row r="8" spans="1:3" ht="22" customHeight="1" x14ac:dyDescent="0.2">
      <c r="A8" s="4" t="s">
        <v>14</v>
      </c>
      <c r="B8" s="35">
        <v>6</v>
      </c>
      <c r="C8" s="3">
        <f t="shared" si="0"/>
        <v>2.3809523809523808E-2</v>
      </c>
    </row>
    <row r="9" spans="1:3" ht="22" customHeight="1" x14ac:dyDescent="0.2">
      <c r="A9" s="4" t="s">
        <v>15</v>
      </c>
      <c r="B9" s="35">
        <v>20</v>
      </c>
      <c r="C9" s="3">
        <f t="shared" si="0"/>
        <v>7.9365079365079361E-2</v>
      </c>
    </row>
    <row r="10" spans="1:3" ht="22" customHeight="1" x14ac:dyDescent="0.2">
      <c r="A10" s="19" t="s">
        <v>4</v>
      </c>
      <c r="B10" s="17">
        <f>SUM(B4:B9)</f>
        <v>252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1000-000000000000}">
      <formula1>0</formula1>
      <formula2>100000000</formula2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6"/>
  <sheetViews>
    <sheetView showGridLines="0" zoomScale="150" zoomScaleNormal="150" workbookViewId="0">
      <selection activeCell="C6" sqref="C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49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478</v>
      </c>
      <c r="C4" s="8">
        <f>IFERROR(B4/$B$6,0)</f>
        <v>0.77723577235772356</v>
      </c>
    </row>
    <row r="5" spans="1:3" ht="22" customHeight="1" x14ac:dyDescent="0.2">
      <c r="A5" s="9" t="s">
        <v>21</v>
      </c>
      <c r="B5" s="7">
        <v>137</v>
      </c>
      <c r="C5" s="8">
        <f>IFERROR(B5/$B$6,0)</f>
        <v>0.22276422764227644</v>
      </c>
    </row>
    <row r="6" spans="1:3" ht="22" customHeight="1" x14ac:dyDescent="0.2">
      <c r="A6" s="29" t="s">
        <v>4</v>
      </c>
      <c r="B6" s="27">
        <f>SUM(B4:B5)</f>
        <v>615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000-000000000000}">
      <formula1>0</formula1>
      <formula2>100000000</formula2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showGridLines="0" zoomScale="150" zoomScaleNormal="150" workbookViewId="0">
      <selection activeCell="B8" sqref="B8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2" t="s">
        <v>0</v>
      </c>
      <c r="B1" s="42"/>
      <c r="C1" s="42"/>
    </row>
    <row r="2" spans="1:3" ht="24" customHeight="1" x14ac:dyDescent="0.2">
      <c r="A2" s="47" t="s">
        <v>50</v>
      </c>
      <c r="B2" s="47"/>
      <c r="C2" s="47"/>
    </row>
    <row r="3" spans="1:3" ht="22" customHeight="1" x14ac:dyDescent="0.2">
      <c r="A3" s="32" t="s">
        <v>3</v>
      </c>
      <c r="B3" s="32" t="s">
        <v>23</v>
      </c>
      <c r="C3" s="32" t="s">
        <v>5</v>
      </c>
    </row>
    <row r="4" spans="1:3" ht="22" customHeight="1" x14ac:dyDescent="0.2">
      <c r="A4" s="2" t="s">
        <v>6</v>
      </c>
      <c r="B4" s="33">
        <v>314</v>
      </c>
      <c r="C4" s="1">
        <f>IFERROR(B4/$B$8,0)</f>
        <v>2.0256757628540095E-2</v>
      </c>
    </row>
    <row r="5" spans="1:3" ht="22" customHeight="1" x14ac:dyDescent="0.2">
      <c r="A5" s="2" t="s">
        <v>8</v>
      </c>
      <c r="B5" s="33">
        <v>12634</v>
      </c>
      <c r="C5" s="1">
        <f>IFERROR(B5/$B$8,0)</f>
        <v>0.81504419069737433</v>
      </c>
    </row>
    <row r="6" spans="1:3" ht="22" customHeight="1" x14ac:dyDescent="0.2">
      <c r="A6" s="2" t="s">
        <v>10</v>
      </c>
      <c r="B6" s="33">
        <v>866</v>
      </c>
      <c r="C6" s="1">
        <f>IFERROR(B6/$B$8,0)</f>
        <v>5.586736339590994E-2</v>
      </c>
    </row>
    <row r="7" spans="1:3" ht="22" customHeight="1" x14ac:dyDescent="0.2">
      <c r="A7" s="2" t="s">
        <v>12</v>
      </c>
      <c r="B7" s="33">
        <v>1687</v>
      </c>
      <c r="C7" s="1">
        <f>IFERROR(B7/$B$8,0)</f>
        <v>0.1088316882781756</v>
      </c>
    </row>
    <row r="8" spans="1:3" ht="22" customHeight="1" x14ac:dyDescent="0.2">
      <c r="A8" s="14" t="s">
        <v>4</v>
      </c>
      <c r="B8" s="12">
        <f>SUM(B4:B7)</f>
        <v>15501</v>
      </c>
      <c r="C8" s="13">
        <f>SUM(C4:C7)</f>
        <v>0.99999999999999989</v>
      </c>
    </row>
  </sheetData>
  <mergeCells count="2">
    <mergeCell ref="A1:C1"/>
    <mergeCell ref="A2:C2"/>
  </mergeCells>
  <dataValidations count="1">
    <dataValidation type="whole" sqref="B4:B7" xr:uid="{00000000-0002-0000-0400-000000000000}">
      <formula1>0</formula1>
      <formula2>100000000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zoomScale="150" zoomScaleNormal="150" workbookViewId="0">
      <selection activeCell="B8" sqref="B8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2" t="s">
        <v>0</v>
      </c>
      <c r="B1" s="42"/>
      <c r="C1" s="42"/>
    </row>
    <row r="2" spans="1:3" ht="24" customHeight="1" x14ac:dyDescent="0.2">
      <c r="A2" s="47" t="s">
        <v>24</v>
      </c>
      <c r="B2" s="47"/>
      <c r="C2" s="47"/>
    </row>
    <row r="3" spans="1:3" ht="22" customHeight="1" x14ac:dyDescent="0.2">
      <c r="A3" s="32" t="s">
        <v>3</v>
      </c>
      <c r="B3" s="32" t="s">
        <v>23</v>
      </c>
      <c r="C3" s="32" t="s">
        <v>5</v>
      </c>
    </row>
    <row r="4" spans="1:3" ht="22" customHeight="1" x14ac:dyDescent="0.2">
      <c r="A4" s="2" t="s">
        <v>6</v>
      </c>
      <c r="B4" s="33">
        <v>220</v>
      </c>
      <c r="C4" s="1">
        <f>IFERROR(B4/$B$8,0)</f>
        <v>1.7204973801517167E-2</v>
      </c>
    </row>
    <row r="5" spans="1:3" ht="22" customHeight="1" x14ac:dyDescent="0.2">
      <c r="A5" s="2" t="s">
        <v>8</v>
      </c>
      <c r="B5" s="33">
        <v>8608</v>
      </c>
      <c r="C5" s="1">
        <f>IFERROR(B5/$B$8,0)</f>
        <v>0.67318370219754442</v>
      </c>
    </row>
    <row r="6" spans="1:3" ht="22" customHeight="1" x14ac:dyDescent="0.2">
      <c r="A6" s="2" t="s">
        <v>10</v>
      </c>
      <c r="B6" s="33">
        <v>752</v>
      </c>
      <c r="C6" s="1">
        <f>IFERROR(B6/$B$8,0)</f>
        <v>5.8809728630640497E-2</v>
      </c>
    </row>
    <row r="7" spans="1:3" ht="22" customHeight="1" x14ac:dyDescent="0.2">
      <c r="A7" s="2" t="s">
        <v>12</v>
      </c>
      <c r="B7" s="33">
        <v>3207</v>
      </c>
      <c r="C7" s="1">
        <f>IFERROR(B7/$B$8,0)</f>
        <v>0.25080159537029795</v>
      </c>
    </row>
    <row r="8" spans="1:3" ht="22" customHeight="1" x14ac:dyDescent="0.2">
      <c r="A8" s="14" t="s">
        <v>4</v>
      </c>
      <c r="B8" s="12">
        <f>SUM(B4:B7)</f>
        <v>12787</v>
      </c>
      <c r="C8" s="13">
        <f>SUM(C4:C7)</f>
        <v>1</v>
      </c>
    </row>
  </sheetData>
  <mergeCells count="2">
    <mergeCell ref="A1:C1"/>
    <mergeCell ref="A2:C2"/>
  </mergeCells>
  <dataValidations count="1">
    <dataValidation type="whole" sqref="B4:B7" xr:uid="{00000000-0002-0000-0100-000000000000}">
      <formula1>0</formula1>
      <formula2>100000000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51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595</v>
      </c>
      <c r="C4" s="8">
        <f>IFERROR(B4/$B$6,0)</f>
        <v>0.65384615384615385</v>
      </c>
    </row>
    <row r="5" spans="1:3" ht="22" customHeight="1" x14ac:dyDescent="0.2">
      <c r="A5" s="9" t="s">
        <v>21</v>
      </c>
      <c r="B5" s="7">
        <v>315</v>
      </c>
      <c r="C5" s="8">
        <f>IFERROR(B5/$B$6,0)</f>
        <v>0.34615384615384615</v>
      </c>
    </row>
    <row r="6" spans="1:3" ht="22" customHeight="1" x14ac:dyDescent="0.2">
      <c r="A6" s="29" t="s">
        <v>4</v>
      </c>
      <c r="B6" s="27">
        <f>SUM(B4:B5)</f>
        <v>910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100-000000000000}">
      <formula1>0</formula1>
      <formula2>100000000</formula2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15.6640625" bestFit="1" customWidth="1"/>
    <col min="2" max="2" width="14" customWidth="1"/>
    <col min="3" max="3" width="14.83203125" bestFit="1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52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3143</v>
      </c>
      <c r="C4" s="3">
        <f t="shared" ref="C4:C9" si="0">IFERROR(B4/$B$10,0)</f>
        <v>0.37654247034862826</v>
      </c>
    </row>
    <row r="5" spans="1:3" ht="22" customHeight="1" x14ac:dyDescent="0.2">
      <c r="A5" s="4" t="s">
        <v>9</v>
      </c>
      <c r="B5" s="35">
        <v>329</v>
      </c>
      <c r="C5" s="3">
        <f t="shared" si="0"/>
        <v>3.9415358811549062E-2</v>
      </c>
    </row>
    <row r="6" spans="1:3" ht="22" customHeight="1" x14ac:dyDescent="0.2">
      <c r="A6" s="4" t="s">
        <v>11</v>
      </c>
      <c r="B6" s="35">
        <v>3462</v>
      </c>
      <c r="C6" s="3">
        <f t="shared" si="0"/>
        <v>0.41475979393794177</v>
      </c>
    </row>
    <row r="7" spans="1:3" ht="22" customHeight="1" x14ac:dyDescent="0.2">
      <c r="A7" s="4" t="s">
        <v>13</v>
      </c>
      <c r="B7" s="35">
        <v>469</v>
      </c>
      <c r="C7" s="3">
        <f t="shared" si="0"/>
        <v>5.6187851922846532E-2</v>
      </c>
    </row>
    <row r="8" spans="1:3" ht="22" customHeight="1" x14ac:dyDescent="0.2">
      <c r="A8" s="4" t="s">
        <v>14</v>
      </c>
      <c r="B8" s="35">
        <v>346</v>
      </c>
      <c r="C8" s="3">
        <f t="shared" si="0"/>
        <v>4.1452018689349467E-2</v>
      </c>
    </row>
    <row r="9" spans="1:3" ht="22" customHeight="1" x14ac:dyDescent="0.2">
      <c r="A9" s="4" t="s">
        <v>15</v>
      </c>
      <c r="B9" s="35">
        <v>598</v>
      </c>
      <c r="C9" s="3">
        <f t="shared" si="0"/>
        <v>7.1642506289684924E-2</v>
      </c>
    </row>
    <row r="10" spans="1:3" ht="22" customHeight="1" x14ac:dyDescent="0.2">
      <c r="A10" s="19" t="s">
        <v>4</v>
      </c>
      <c r="B10" s="17">
        <f>SUM(B4:B9)</f>
        <v>8347</v>
      </c>
      <c r="C10" s="18">
        <f>SUM(C4:C9)</f>
        <v>0.99999999999999989</v>
      </c>
    </row>
  </sheetData>
  <mergeCells count="2">
    <mergeCell ref="A1:C1"/>
    <mergeCell ref="A2:C2"/>
  </mergeCells>
  <dataValidations count="1">
    <dataValidation type="whole" sqref="B4:B9" xr:uid="{00000000-0002-0000-1100-000000000000}">
      <formula1>0</formula1>
      <formula2>100000000</formula2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6"/>
  <sheetViews>
    <sheetView showGridLines="0" topLeftCell="B1" zoomScale="150" zoomScaleNormal="150" workbookViewId="0">
      <selection activeCell="F5" sqref="F5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53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225</v>
      </c>
      <c r="C4" s="8">
        <f>IFERROR(B4/$B$6,0)</f>
        <v>0.79225352112676062</v>
      </c>
    </row>
    <row r="5" spans="1:3" ht="22" customHeight="1" x14ac:dyDescent="0.2">
      <c r="A5" s="9" t="s">
        <v>21</v>
      </c>
      <c r="B5" s="7">
        <v>59</v>
      </c>
      <c r="C5" s="8">
        <f>IFERROR(B5/$B$6,0)</f>
        <v>0.20774647887323944</v>
      </c>
    </row>
    <row r="6" spans="1:3" ht="22" customHeight="1" x14ac:dyDescent="0.2">
      <c r="A6" s="29" t="s">
        <v>4</v>
      </c>
      <c r="B6" s="27">
        <f>SUM(B4:B5)</f>
        <v>284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200-000000000000}">
      <formula1>0</formula1>
      <formula2>100000000</formula2>
    </dataValidation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54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568</v>
      </c>
      <c r="C4" s="8">
        <f>IFERROR(B4/$B$6,0)</f>
        <v>0.77489768076398358</v>
      </c>
    </row>
    <row r="5" spans="1:3" ht="22" customHeight="1" x14ac:dyDescent="0.2">
      <c r="A5" s="9" t="s">
        <v>21</v>
      </c>
      <c r="B5" s="7">
        <v>165</v>
      </c>
      <c r="C5" s="8">
        <f>IFERROR(B5/$B$6,0)</f>
        <v>0.22510231923601637</v>
      </c>
    </row>
    <row r="6" spans="1:3" ht="22" customHeight="1" x14ac:dyDescent="0.2">
      <c r="A6" s="29" t="s">
        <v>4</v>
      </c>
      <c r="B6" s="27">
        <f>SUM(B4:B5)</f>
        <v>733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300-000000000000}">
      <formula1>0</formula1>
      <formula2>100000000</formula2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0"/>
  <sheetViews>
    <sheetView showGridLines="0" zoomScale="150" zoomScaleNormal="150" workbookViewId="0">
      <selection activeCell="B10" sqref="B10"/>
    </sheetView>
  </sheetViews>
  <sheetFormatPr baseColWidth="10" defaultColWidth="11" defaultRowHeight="16" x14ac:dyDescent="0.2"/>
  <cols>
    <col min="1" max="1" width="15.6640625" bestFit="1" customWidth="1"/>
    <col min="2" max="2" width="14" customWidth="1"/>
    <col min="3" max="3" width="14.83203125" bestFit="1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55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350</v>
      </c>
      <c r="C4" s="3">
        <f t="shared" ref="C4:C9" si="0">IFERROR(B4/$B$10,0)</f>
        <v>0.18162947586922679</v>
      </c>
    </row>
    <row r="5" spans="1:3" ht="22" customHeight="1" x14ac:dyDescent="0.2">
      <c r="A5" s="4" t="s">
        <v>9</v>
      </c>
      <c r="B5" s="35">
        <v>52</v>
      </c>
      <c r="C5" s="3">
        <f t="shared" si="0"/>
        <v>2.6984950700570835E-2</v>
      </c>
    </row>
    <row r="6" spans="1:3" ht="22" customHeight="1" x14ac:dyDescent="0.2">
      <c r="A6" s="4" t="s">
        <v>11</v>
      </c>
      <c r="B6" s="35">
        <v>1027</v>
      </c>
      <c r="C6" s="3">
        <f t="shared" si="0"/>
        <v>0.53295277633627403</v>
      </c>
    </row>
    <row r="7" spans="1:3" ht="22" customHeight="1" x14ac:dyDescent="0.2">
      <c r="A7" s="4" t="s">
        <v>13</v>
      </c>
      <c r="B7" s="35">
        <v>431</v>
      </c>
      <c r="C7" s="3">
        <f t="shared" si="0"/>
        <v>0.22366372599896212</v>
      </c>
    </row>
    <row r="8" spans="1:3" ht="22" customHeight="1" x14ac:dyDescent="0.2">
      <c r="A8" s="4" t="s">
        <v>14</v>
      </c>
      <c r="B8" s="35">
        <v>29</v>
      </c>
      <c r="C8" s="3">
        <f t="shared" si="0"/>
        <v>1.5049299429164505E-2</v>
      </c>
    </row>
    <row r="9" spans="1:3" ht="22" customHeight="1" x14ac:dyDescent="0.2">
      <c r="A9" s="4" t="s">
        <v>15</v>
      </c>
      <c r="B9" s="35">
        <v>38</v>
      </c>
      <c r="C9" s="3">
        <f t="shared" si="0"/>
        <v>1.9719771665801765E-2</v>
      </c>
    </row>
    <row r="10" spans="1:3" ht="22" customHeight="1" x14ac:dyDescent="0.2">
      <c r="A10" s="19" t="s">
        <v>4</v>
      </c>
      <c r="B10" s="17">
        <f>SUM(B4:B9)</f>
        <v>1927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1200-000000000000}">
      <formula1>0</formula1>
      <formula2>100000000</formula2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"/>
  <sheetViews>
    <sheetView showGridLines="0" zoomScale="150" zoomScaleNormal="150" workbookViewId="0">
      <selection activeCell="C10" sqref="C10"/>
    </sheetView>
  </sheetViews>
  <sheetFormatPr baseColWidth="10" defaultColWidth="11" defaultRowHeight="16" x14ac:dyDescent="0.2"/>
  <cols>
    <col min="1" max="1" width="15.6640625" bestFit="1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56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238</v>
      </c>
      <c r="C4" s="3">
        <f t="shared" ref="C4:C9" si="0">IFERROR(B4/$B$10,0)</f>
        <v>0.25954198473282442</v>
      </c>
    </row>
    <row r="5" spans="1:3" ht="22" customHeight="1" x14ac:dyDescent="0.2">
      <c r="A5" s="4" t="s">
        <v>9</v>
      </c>
      <c r="B5" s="35">
        <v>38</v>
      </c>
      <c r="C5" s="3">
        <f t="shared" si="0"/>
        <v>4.1439476553980371E-2</v>
      </c>
    </row>
    <row r="6" spans="1:3" ht="22" customHeight="1" x14ac:dyDescent="0.2">
      <c r="A6" s="4" t="s">
        <v>11</v>
      </c>
      <c r="B6" s="35">
        <v>529</v>
      </c>
      <c r="C6" s="3">
        <f t="shared" si="0"/>
        <v>0.57688113413304254</v>
      </c>
    </row>
    <row r="7" spans="1:3" ht="22" customHeight="1" x14ac:dyDescent="0.2">
      <c r="A7" s="4" t="s">
        <v>13</v>
      </c>
      <c r="B7" s="35">
        <v>58</v>
      </c>
      <c r="C7" s="3">
        <f t="shared" si="0"/>
        <v>6.3249727371864781E-2</v>
      </c>
    </row>
    <row r="8" spans="1:3" ht="22" customHeight="1" x14ac:dyDescent="0.2">
      <c r="A8" s="4" t="s">
        <v>14</v>
      </c>
      <c r="B8" s="35">
        <v>29</v>
      </c>
      <c r="C8" s="3">
        <f t="shared" si="0"/>
        <v>3.162486368593239E-2</v>
      </c>
    </row>
    <row r="9" spans="1:3" ht="22" customHeight="1" x14ac:dyDescent="0.2">
      <c r="A9" s="4" t="s">
        <v>15</v>
      </c>
      <c r="B9" s="35">
        <v>25</v>
      </c>
      <c r="C9" s="3">
        <f t="shared" si="0"/>
        <v>2.7262813522355506E-2</v>
      </c>
    </row>
    <row r="10" spans="1:3" ht="22" customHeight="1" x14ac:dyDescent="0.2">
      <c r="A10" s="19" t="s">
        <v>4</v>
      </c>
      <c r="B10" s="17">
        <f>SUM(B4:B9)</f>
        <v>917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1300-000000000000}">
      <formula1>0</formula1>
      <formula2>100000000</formula2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6"/>
  <sheetViews>
    <sheetView showGridLines="0" zoomScale="150" zoomScaleNormal="150" workbookViewId="0">
      <selection activeCell="B5" sqref="B5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57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50</v>
      </c>
      <c r="C4" s="8">
        <f>IFERROR(B4/$B$6,0)</f>
        <v>0.47169811320754718</v>
      </c>
    </row>
    <row r="5" spans="1:3" ht="22" customHeight="1" x14ac:dyDescent="0.2">
      <c r="A5" s="9" t="s">
        <v>21</v>
      </c>
      <c r="B5" s="7">
        <v>56</v>
      </c>
      <c r="C5" s="8">
        <f>IFERROR(B5/$B$6,0)</f>
        <v>0.52830188679245282</v>
      </c>
    </row>
    <row r="6" spans="1:3" ht="22" customHeight="1" x14ac:dyDescent="0.2">
      <c r="A6" s="29" t="s">
        <v>4</v>
      </c>
      <c r="B6" s="27">
        <f>SUM(B4:B5)</f>
        <v>106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400-000000000000}">
      <formula1>0</formula1>
      <formula2>100000000</formula2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5017-BC71-5145-99CB-63C13C7C1399}">
  <dimension ref="A1:C6"/>
  <sheetViews>
    <sheetView showGridLines="0" topLeftCell="A2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5" t="s">
        <v>16</v>
      </c>
      <c r="B1" s="45"/>
      <c r="C1" s="45"/>
    </row>
    <row r="2" spans="1:3" ht="24" customHeight="1" x14ac:dyDescent="0.2">
      <c r="A2" s="46" t="s">
        <v>58</v>
      </c>
      <c r="B2" s="46"/>
      <c r="C2" s="46"/>
    </row>
    <row r="3" spans="1:3" ht="22" customHeight="1" x14ac:dyDescent="0.2">
      <c r="A3" s="30" t="s">
        <v>3</v>
      </c>
      <c r="B3" s="30" t="s">
        <v>23</v>
      </c>
      <c r="C3" s="30" t="s">
        <v>5</v>
      </c>
    </row>
    <row r="4" spans="1:3" ht="22" customHeight="1" x14ac:dyDescent="0.2">
      <c r="A4" s="6" t="s">
        <v>18</v>
      </c>
      <c r="B4" s="31">
        <v>9</v>
      </c>
      <c r="C4" s="5">
        <f>IFERROR(B4/$B$6,0)</f>
        <v>0.17307692307692307</v>
      </c>
    </row>
    <row r="5" spans="1:3" ht="22" customHeight="1" thickBot="1" x14ac:dyDescent="0.25">
      <c r="A5" s="6" t="s">
        <v>20</v>
      </c>
      <c r="B5" s="31">
        <v>43</v>
      </c>
      <c r="C5" s="5">
        <f>IFERROR(B5/$B$6,0)</f>
        <v>0.82692307692307687</v>
      </c>
    </row>
    <row r="6" spans="1:3" ht="22" customHeight="1" thickBot="1" x14ac:dyDescent="0.25">
      <c r="A6" s="24" t="s">
        <v>4</v>
      </c>
      <c r="B6" s="22">
        <f>SUM(B4:B5)</f>
        <v>52</v>
      </c>
      <c r="C6" s="23">
        <f>SUM(C4:C5)</f>
        <v>1</v>
      </c>
    </row>
  </sheetData>
  <mergeCells count="2">
    <mergeCell ref="A1:C1"/>
    <mergeCell ref="A2:C2"/>
  </mergeCells>
  <dataValidations count="1">
    <dataValidation type="whole" sqref="B4:B5" xr:uid="{0BE7B058-4EBD-0A4A-8ACF-94659CA76166}">
      <formula1>0</formula1>
      <formula2>100000000</formula2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5" t="s">
        <v>16</v>
      </c>
      <c r="B1" s="45"/>
      <c r="C1" s="45"/>
    </row>
    <row r="2" spans="1:3" ht="24" customHeight="1" x14ac:dyDescent="0.2">
      <c r="A2" s="46" t="s">
        <v>59</v>
      </c>
      <c r="B2" s="46"/>
      <c r="C2" s="46"/>
    </row>
    <row r="3" spans="1:3" ht="22" customHeight="1" x14ac:dyDescent="0.2">
      <c r="A3" s="30" t="s">
        <v>3</v>
      </c>
      <c r="B3" s="30" t="s">
        <v>23</v>
      </c>
      <c r="C3" s="30" t="s">
        <v>5</v>
      </c>
    </row>
    <row r="4" spans="1:3" ht="22" customHeight="1" x14ac:dyDescent="0.2">
      <c r="A4" s="6" t="s">
        <v>18</v>
      </c>
      <c r="B4" s="31">
        <v>1393</v>
      </c>
      <c r="C4" s="5">
        <f>IFERROR(B4/$B$6,0)</f>
        <v>0.13130361014233199</v>
      </c>
    </row>
    <row r="5" spans="1:3" ht="22" customHeight="1" x14ac:dyDescent="0.2">
      <c r="A5" s="6" t="s">
        <v>20</v>
      </c>
      <c r="B5" s="31">
        <v>9216</v>
      </c>
      <c r="C5" s="5">
        <f>IFERROR(B5/$B$6,0)</f>
        <v>0.86869638985766806</v>
      </c>
    </row>
    <row r="6" spans="1:3" ht="22" customHeight="1" x14ac:dyDescent="0.2">
      <c r="A6" s="24" t="s">
        <v>4</v>
      </c>
      <c r="B6" s="22">
        <f>SUM(B4:B5)</f>
        <v>10609</v>
      </c>
      <c r="C6" s="23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900-000000000000}">
      <formula1>0</formula1>
      <formula2>100000000</formula2>
    </dataValidation>
  </dataValidation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6"/>
  <sheetViews>
    <sheetView showGridLines="0" zoomScale="150" zoomScaleNormal="150" workbookViewId="0">
      <selection activeCell="C6" sqref="C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60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1280</v>
      </c>
      <c r="C4" s="8">
        <f>IFERROR(B4/$B$6,0)</f>
        <v>0.68376068376068377</v>
      </c>
    </row>
    <row r="5" spans="1:3" ht="22" customHeight="1" x14ac:dyDescent="0.2">
      <c r="A5" s="9" t="s">
        <v>21</v>
      </c>
      <c r="B5" s="7">
        <v>592</v>
      </c>
      <c r="C5" s="8">
        <f>IFERROR(B5/$B$6,0)</f>
        <v>0.31623931623931623</v>
      </c>
    </row>
    <row r="6" spans="1:3" ht="22" customHeight="1" x14ac:dyDescent="0.2">
      <c r="A6" s="29" t="s">
        <v>4</v>
      </c>
      <c r="B6" s="27">
        <f>SUM(B4:B5)</f>
        <v>1872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500-000000000000}">
      <formula1>0</formula1>
      <formula2>100000000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showGridLines="0" zoomScale="150" zoomScaleNormal="150" workbookViewId="0">
      <selection activeCell="C10" sqref="C10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25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210</v>
      </c>
      <c r="C4" s="3">
        <f t="shared" ref="C4:C9" si="0">IFERROR(B4/$B$10,0)</f>
        <v>0.2151639344262295</v>
      </c>
    </row>
    <row r="5" spans="1:3" ht="22" customHeight="1" x14ac:dyDescent="0.2">
      <c r="A5" s="4" t="s">
        <v>9</v>
      </c>
      <c r="B5" s="35">
        <v>19</v>
      </c>
      <c r="C5" s="3">
        <f t="shared" si="0"/>
        <v>1.9467213114754099E-2</v>
      </c>
    </row>
    <row r="6" spans="1:3" ht="22" customHeight="1" x14ac:dyDescent="0.2">
      <c r="A6" s="4" t="s">
        <v>11</v>
      </c>
      <c r="B6" s="35">
        <v>434</v>
      </c>
      <c r="C6" s="3">
        <f t="shared" si="0"/>
        <v>0.44467213114754101</v>
      </c>
    </row>
    <row r="7" spans="1:3" ht="22" customHeight="1" x14ac:dyDescent="0.2">
      <c r="A7" s="4" t="s">
        <v>13</v>
      </c>
      <c r="B7" s="35">
        <v>260</v>
      </c>
      <c r="C7" s="3">
        <f t="shared" si="0"/>
        <v>0.26639344262295084</v>
      </c>
    </row>
    <row r="8" spans="1:3" ht="22" customHeight="1" x14ac:dyDescent="0.2">
      <c r="A8" s="4" t="s">
        <v>14</v>
      </c>
      <c r="B8" s="35">
        <v>27</v>
      </c>
      <c r="C8" s="3">
        <f t="shared" si="0"/>
        <v>2.7663934426229508E-2</v>
      </c>
    </row>
    <row r="9" spans="1:3" ht="22" customHeight="1" x14ac:dyDescent="0.2">
      <c r="A9" s="4" t="s">
        <v>15</v>
      </c>
      <c r="B9" s="35">
        <v>26</v>
      </c>
      <c r="C9" s="3">
        <f t="shared" si="0"/>
        <v>2.663934426229508E-2</v>
      </c>
    </row>
    <row r="10" spans="1:3" ht="22" customHeight="1" x14ac:dyDescent="0.2">
      <c r="A10" s="19" t="s">
        <v>4</v>
      </c>
      <c r="B10" s="17">
        <f>SUM(B4:B9)</f>
        <v>976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500-000000000000}">
      <formula1>0</formula1>
      <formula2>100000000</formula2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6"/>
  <sheetViews>
    <sheetView showGridLines="0" zoomScale="150" zoomScaleNormal="150" workbookViewId="0">
      <selection activeCell="B4" sqref="B4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14.6640625" bestFit="1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61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 t="s">
        <v>62</v>
      </c>
      <c r="C4" s="8">
        <f>IFERROR(B4/$B$6,0)</f>
        <v>0</v>
      </c>
    </row>
    <row r="5" spans="1:3" ht="22" customHeight="1" x14ac:dyDescent="0.2">
      <c r="A5" s="9" t="s">
        <v>21</v>
      </c>
      <c r="B5" s="7">
        <v>162</v>
      </c>
      <c r="C5" s="8">
        <f>IFERROR(B5/$B$6,0)</f>
        <v>1</v>
      </c>
    </row>
    <row r="6" spans="1:3" ht="22" customHeight="1" x14ac:dyDescent="0.2">
      <c r="A6" s="29" t="s">
        <v>4</v>
      </c>
      <c r="B6" s="27">
        <f>SUM(B4:B5)</f>
        <v>162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600-000000000000}">
      <formula1>0</formula1>
      <formula2>100000000</formula2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63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167</v>
      </c>
      <c r="C4" s="8">
        <f>IFERROR(B4/$B$6,0)</f>
        <v>0.56996587030716728</v>
      </c>
    </row>
    <row r="5" spans="1:3" ht="22" customHeight="1" x14ac:dyDescent="0.2">
      <c r="A5" s="9" t="s">
        <v>21</v>
      </c>
      <c r="B5" s="7">
        <v>126</v>
      </c>
      <c r="C5" s="8">
        <f>IFERROR(B5/$B$6,0)</f>
        <v>0.43003412969283278</v>
      </c>
    </row>
    <row r="6" spans="1:3" ht="22" customHeight="1" x14ac:dyDescent="0.2">
      <c r="A6" s="29" t="s">
        <v>4</v>
      </c>
      <c r="B6" s="27">
        <f>SUM(B4:B5)</f>
        <v>293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2700-000000000000}">
      <formula1>0</formula1>
      <formula2>100000000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5" t="s">
        <v>16</v>
      </c>
      <c r="B1" s="45"/>
      <c r="C1" s="45"/>
    </row>
    <row r="2" spans="1:3" ht="24" customHeight="1" x14ac:dyDescent="0.2">
      <c r="A2" s="46" t="s">
        <v>26</v>
      </c>
      <c r="B2" s="46"/>
      <c r="C2" s="46"/>
    </row>
    <row r="3" spans="1:3" ht="22" customHeight="1" x14ac:dyDescent="0.2">
      <c r="A3" s="30" t="s">
        <v>3</v>
      </c>
      <c r="B3" s="30" t="s">
        <v>23</v>
      </c>
      <c r="C3" s="30" t="s">
        <v>5</v>
      </c>
    </row>
    <row r="4" spans="1:3" ht="22" customHeight="1" x14ac:dyDescent="0.2">
      <c r="A4" s="6" t="s">
        <v>18</v>
      </c>
      <c r="B4" s="31">
        <v>113</v>
      </c>
      <c r="C4" s="5">
        <f>IFERROR(B4/$B$6,0)</f>
        <v>0.14675324675324675</v>
      </c>
    </row>
    <row r="5" spans="1:3" ht="22" customHeight="1" x14ac:dyDescent="0.2">
      <c r="A5" s="6" t="s">
        <v>20</v>
      </c>
      <c r="B5" s="31">
        <v>657</v>
      </c>
      <c r="C5" s="5">
        <f>IFERROR(B5/$B$6,0)</f>
        <v>0.85324675324675325</v>
      </c>
    </row>
    <row r="6" spans="1:3" ht="22" customHeight="1" x14ac:dyDescent="0.2">
      <c r="A6" s="24" t="s">
        <v>4</v>
      </c>
      <c r="B6" s="22">
        <f>SUM(B4:B5)</f>
        <v>770</v>
      </c>
      <c r="C6" s="23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500-000000000000}">
      <formula1>0</formula1>
      <formula2>100000000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showGridLines="0" zoomScale="150" zoomScaleNormal="150" workbookViewId="0">
      <selection activeCell="A13" sqref="A13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27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39</v>
      </c>
      <c r="C4" s="3">
        <f t="shared" ref="C4:C9" si="0">IFERROR(B4/$B$10,0)</f>
        <v>0.18483412322274881</v>
      </c>
    </row>
    <row r="5" spans="1:3" ht="22" customHeight="1" x14ac:dyDescent="0.2">
      <c r="A5" s="4" t="s">
        <v>9</v>
      </c>
      <c r="B5" s="35">
        <v>7</v>
      </c>
      <c r="C5" s="3">
        <f t="shared" si="0"/>
        <v>3.3175355450236969E-2</v>
      </c>
    </row>
    <row r="6" spans="1:3" ht="22" customHeight="1" x14ac:dyDescent="0.2">
      <c r="A6" s="4" t="s">
        <v>11</v>
      </c>
      <c r="B6" s="35">
        <v>130</v>
      </c>
      <c r="C6" s="3">
        <f t="shared" si="0"/>
        <v>0.61611374407582942</v>
      </c>
    </row>
    <row r="7" spans="1:3" ht="22" customHeight="1" x14ac:dyDescent="0.2">
      <c r="A7" s="4" t="s">
        <v>13</v>
      </c>
      <c r="B7" s="35">
        <v>27</v>
      </c>
      <c r="C7" s="3">
        <f t="shared" si="0"/>
        <v>0.12796208530805686</v>
      </c>
    </row>
    <row r="8" spans="1:3" ht="22" customHeight="1" x14ac:dyDescent="0.2">
      <c r="A8" s="4" t="s">
        <v>14</v>
      </c>
      <c r="B8" s="35">
        <v>7</v>
      </c>
      <c r="C8" s="3">
        <f t="shared" si="0"/>
        <v>3.3175355450236969E-2</v>
      </c>
    </row>
    <row r="9" spans="1:3" ht="22" customHeight="1" x14ac:dyDescent="0.2">
      <c r="A9" s="4" t="s">
        <v>15</v>
      </c>
      <c r="B9" s="35">
        <v>1</v>
      </c>
      <c r="C9" s="3">
        <f t="shared" si="0"/>
        <v>4.7393364928909956E-3</v>
      </c>
    </row>
    <row r="10" spans="1:3" ht="22" customHeight="1" x14ac:dyDescent="0.2">
      <c r="A10" s="19" t="s">
        <v>4</v>
      </c>
      <c r="B10" s="17">
        <f>SUM(B4:B9)</f>
        <v>211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600-000000000000}">
      <formula1>0</formula1>
      <formula2>100000000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showGridLines="0" zoomScale="150" zoomScaleNormal="150" workbookViewId="0">
      <selection activeCell="B10" sqref="B10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37" t="s">
        <v>1</v>
      </c>
      <c r="B1" s="37"/>
      <c r="C1" s="37"/>
    </row>
    <row r="2" spans="1:3" ht="24" customHeight="1" x14ac:dyDescent="0.2">
      <c r="A2" s="38" t="s">
        <v>28</v>
      </c>
      <c r="B2" s="38"/>
      <c r="C2" s="38"/>
    </row>
    <row r="3" spans="1:3" ht="22" customHeight="1" x14ac:dyDescent="0.2">
      <c r="A3" s="34" t="s">
        <v>3</v>
      </c>
      <c r="B3" s="34" t="s">
        <v>23</v>
      </c>
      <c r="C3" s="34" t="s">
        <v>5</v>
      </c>
    </row>
    <row r="4" spans="1:3" ht="22" customHeight="1" x14ac:dyDescent="0.2">
      <c r="A4" s="4" t="s">
        <v>7</v>
      </c>
      <c r="B4" s="35">
        <v>383</v>
      </c>
      <c r="C4" s="3">
        <f t="shared" ref="C4:C9" si="0">IFERROR(B4/$B$10,0)</f>
        <v>0.35760971055088703</v>
      </c>
    </row>
    <row r="5" spans="1:3" ht="22" customHeight="1" x14ac:dyDescent="0.2">
      <c r="A5" s="4" t="s">
        <v>9</v>
      </c>
      <c r="B5" s="35">
        <v>11</v>
      </c>
      <c r="C5" s="3">
        <f t="shared" si="0"/>
        <v>1.027077497665733E-2</v>
      </c>
    </row>
    <row r="6" spans="1:3" ht="22" customHeight="1" x14ac:dyDescent="0.2">
      <c r="A6" s="4" t="s">
        <v>11</v>
      </c>
      <c r="B6" s="35">
        <v>568</v>
      </c>
      <c r="C6" s="3">
        <f t="shared" si="0"/>
        <v>0.53034547152194211</v>
      </c>
    </row>
    <row r="7" spans="1:3" ht="22" customHeight="1" x14ac:dyDescent="0.2">
      <c r="A7" s="4" t="s">
        <v>13</v>
      </c>
      <c r="B7" s="35">
        <v>80</v>
      </c>
      <c r="C7" s="3">
        <f t="shared" si="0"/>
        <v>7.4696545284780577E-2</v>
      </c>
    </row>
    <row r="8" spans="1:3" ht="22" customHeight="1" x14ac:dyDescent="0.2">
      <c r="A8" s="4" t="s">
        <v>14</v>
      </c>
      <c r="B8" s="35">
        <v>11</v>
      </c>
      <c r="C8" s="3">
        <f t="shared" si="0"/>
        <v>1.027077497665733E-2</v>
      </c>
    </row>
    <row r="9" spans="1:3" ht="22" customHeight="1" x14ac:dyDescent="0.2">
      <c r="A9" s="4" t="s">
        <v>15</v>
      </c>
      <c r="B9" s="35">
        <v>18</v>
      </c>
      <c r="C9" s="3">
        <f t="shared" si="0"/>
        <v>1.680672268907563E-2</v>
      </c>
    </row>
    <row r="10" spans="1:3" ht="22" customHeight="1" x14ac:dyDescent="0.2">
      <c r="A10" s="19" t="s">
        <v>4</v>
      </c>
      <c r="B10" s="17">
        <f>SUM(B4:B9)</f>
        <v>1071</v>
      </c>
      <c r="C10" s="18">
        <f>SUM(C4:C9)</f>
        <v>1</v>
      </c>
    </row>
  </sheetData>
  <mergeCells count="2">
    <mergeCell ref="A1:C1"/>
    <mergeCell ref="A2:C2"/>
  </mergeCells>
  <dataValidations count="1">
    <dataValidation type="whole" sqref="B4:B9" xr:uid="{00000000-0002-0000-0700-000000000000}">
      <formula1>0</formula1>
      <formula2>100000000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5" t="s">
        <v>16</v>
      </c>
      <c r="B1" s="45"/>
      <c r="C1" s="45"/>
    </row>
    <row r="2" spans="1:3" ht="24" customHeight="1" x14ac:dyDescent="0.2">
      <c r="A2" s="46" t="s">
        <v>29</v>
      </c>
      <c r="B2" s="46"/>
      <c r="C2" s="46"/>
    </row>
    <row r="3" spans="1:3" ht="22" customHeight="1" x14ac:dyDescent="0.2">
      <c r="A3" s="30" t="s">
        <v>3</v>
      </c>
      <c r="B3" s="30" t="s">
        <v>23</v>
      </c>
      <c r="C3" s="30" t="s">
        <v>5</v>
      </c>
    </row>
    <row r="4" spans="1:3" ht="22" customHeight="1" x14ac:dyDescent="0.2">
      <c r="A4" s="6" t="s">
        <v>18</v>
      </c>
      <c r="B4" s="31">
        <v>207</v>
      </c>
      <c r="C4" s="5">
        <f>IFERROR(B4/$B$6,0)</f>
        <v>0.1141753998896856</v>
      </c>
    </row>
    <row r="5" spans="1:3" ht="22" customHeight="1" x14ac:dyDescent="0.2">
      <c r="A5" s="6" t="s">
        <v>20</v>
      </c>
      <c r="B5" s="31">
        <v>1606</v>
      </c>
      <c r="C5" s="5">
        <f>IFERROR(B5/$B$6,0)</f>
        <v>0.88582460011031439</v>
      </c>
    </row>
    <row r="6" spans="1:3" ht="22" customHeight="1" x14ac:dyDescent="0.2">
      <c r="A6" s="24" t="s">
        <v>4</v>
      </c>
      <c r="B6" s="22">
        <f>SUM(B4:B5)</f>
        <v>1813</v>
      </c>
      <c r="C6" s="23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600-000000000000}">
      <formula1>0</formula1>
      <formula2>100000000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6"/>
  <sheetViews>
    <sheetView showGridLines="0" zoomScale="150" zoomScaleNormal="150" workbookViewId="0">
      <selection activeCell="B6" sqref="B6"/>
    </sheetView>
  </sheetViews>
  <sheetFormatPr baseColWidth="10" defaultColWidth="11" defaultRowHeight="16" x14ac:dyDescent="0.2"/>
  <cols>
    <col min="1" max="1" width="26" customWidth="1"/>
    <col min="2" max="2" width="14" customWidth="1"/>
    <col min="3" max="3" width="20" customWidth="1"/>
  </cols>
  <sheetData>
    <row r="1" spans="1:3" ht="30" customHeight="1" x14ac:dyDescent="0.2">
      <c r="A1" s="40" t="s">
        <v>17</v>
      </c>
      <c r="B1" s="40"/>
      <c r="C1" s="40"/>
    </row>
    <row r="2" spans="1:3" ht="24" customHeight="1" x14ac:dyDescent="0.2">
      <c r="A2" s="48" t="s">
        <v>30</v>
      </c>
      <c r="B2" s="48"/>
      <c r="C2" s="48"/>
    </row>
    <row r="3" spans="1:3" ht="22" customHeight="1" x14ac:dyDescent="0.2">
      <c r="A3" s="36" t="s">
        <v>3</v>
      </c>
      <c r="B3" s="36" t="s">
        <v>23</v>
      </c>
      <c r="C3" s="36" t="s">
        <v>5</v>
      </c>
    </row>
    <row r="4" spans="1:3" ht="22" customHeight="1" x14ac:dyDescent="0.2">
      <c r="A4" s="9" t="s">
        <v>19</v>
      </c>
      <c r="B4" s="7">
        <v>485</v>
      </c>
      <c r="C4" s="8">
        <f>IFERROR(B4/$B$6,0)</f>
        <v>0.77352472089314195</v>
      </c>
    </row>
    <row r="5" spans="1:3" ht="22" customHeight="1" x14ac:dyDescent="0.2">
      <c r="A5" s="9" t="s">
        <v>21</v>
      </c>
      <c r="B5" s="7">
        <v>142</v>
      </c>
      <c r="C5" s="8">
        <f>IFERROR(B5/$B$6,0)</f>
        <v>0.22647527910685805</v>
      </c>
    </row>
    <row r="6" spans="1:3" ht="22" customHeight="1" x14ac:dyDescent="0.2">
      <c r="A6" s="29" t="s">
        <v>4</v>
      </c>
      <c r="B6" s="27">
        <f>SUM(B4:B5)</f>
        <v>627</v>
      </c>
      <c r="C6" s="28">
        <f>SUM(C4:C5)</f>
        <v>1</v>
      </c>
    </row>
  </sheetData>
  <mergeCells count="2">
    <mergeCell ref="A1:C1"/>
    <mergeCell ref="A2:C2"/>
  </mergeCells>
  <dataValidations count="1">
    <dataValidation type="whole" sqref="B4:B5" xr:uid="{00000000-0002-0000-1A00-000000000000}">
      <formula1>0</formula1>
      <formula2>100000000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Summary</vt:lpstr>
      <vt:lpstr>Autauga</vt:lpstr>
      <vt:lpstr>Baldwin</vt:lpstr>
      <vt:lpstr>Barbour</vt:lpstr>
      <vt:lpstr>Bibb</vt:lpstr>
      <vt:lpstr>Bullock</vt:lpstr>
      <vt:lpstr>Butler</vt:lpstr>
      <vt:lpstr>Chilton</vt:lpstr>
      <vt:lpstr>Choctaw</vt:lpstr>
      <vt:lpstr>Clarke</vt:lpstr>
      <vt:lpstr>Coffee</vt:lpstr>
      <vt:lpstr>Conecuh</vt:lpstr>
      <vt:lpstr>Coosa</vt:lpstr>
      <vt:lpstr>Covington</vt:lpstr>
      <vt:lpstr>Crenshaw</vt:lpstr>
      <vt:lpstr>Dale</vt:lpstr>
      <vt:lpstr>Dallas</vt:lpstr>
      <vt:lpstr>Elmore</vt:lpstr>
      <vt:lpstr>Escambia</vt:lpstr>
      <vt:lpstr>Geneva</vt:lpstr>
      <vt:lpstr>Greene</vt:lpstr>
      <vt:lpstr>Hale</vt:lpstr>
      <vt:lpstr>Henry</vt:lpstr>
      <vt:lpstr>Houston</vt:lpstr>
      <vt:lpstr>Jefferson</vt:lpstr>
      <vt:lpstr>Lowndes</vt:lpstr>
      <vt:lpstr>Macon</vt:lpstr>
      <vt:lpstr>Marengo</vt:lpstr>
      <vt:lpstr>Mobile</vt:lpstr>
      <vt:lpstr>Monroe</vt:lpstr>
      <vt:lpstr>Montgomery</vt:lpstr>
      <vt:lpstr>Perry</vt:lpstr>
      <vt:lpstr>Pickens</vt:lpstr>
      <vt:lpstr>Pike</vt:lpstr>
      <vt:lpstr>Russell</vt:lpstr>
      <vt:lpstr>Sumter</vt:lpstr>
      <vt:lpstr>Talladega</vt:lpstr>
      <vt:lpstr>Shelby</vt:lpstr>
      <vt:lpstr>Tuscaloosa</vt:lpstr>
      <vt:lpstr>Washington</vt:lpstr>
      <vt:lpstr>Wilcox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Shannon Whitt</cp:lastModifiedBy>
  <cp:revision/>
  <dcterms:created xsi:type="dcterms:W3CDTF">2026-08-11T23:26:26Z</dcterms:created>
  <dcterms:modified xsi:type="dcterms:W3CDTF">2026-08-21T13:35:54Z</dcterms:modified>
  <cp:category/>
  <cp:contentStatus/>
</cp:coreProperties>
</file>