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58.xml"/>
  <Override ContentType="application/vnd.openxmlformats-officedocument.spreadsheetml.worksheet+xml" PartName="/xl/worksheets/sheet66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9.xml"/>
  <Override ContentType="application/vnd.openxmlformats-officedocument.spreadsheetml.worksheet+xml" PartName="/xl/worksheets/sheet67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68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60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57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6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62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54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63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6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65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64.xml"/>
  <Override ContentType="application/vnd.openxmlformats-officedocument.drawing+xml" PartName="/xl/drawings/drawing56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57.xml"/>
  <Override ContentType="application/vnd.openxmlformats-officedocument.drawing+xml" PartName="/xl/drawings/drawing65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6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68.xml"/>
  <Override ContentType="application/vnd.openxmlformats-officedocument.drawing+xml" PartName="/xl/drawings/drawing5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67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60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61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58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6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6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59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Autauga" sheetId="2" r:id="rId5"/>
    <sheet state="visible" name="Baldwin" sheetId="3" r:id="rId6"/>
    <sheet state="visible" name="Barbour" sheetId="4" r:id="rId7"/>
    <sheet state="visible" name="Bibb" sheetId="5" r:id="rId8"/>
    <sheet state="visible" name="Blount" sheetId="6" r:id="rId9"/>
    <sheet state="visible" name="Bullock" sheetId="7" r:id="rId10"/>
    <sheet state="visible" name="Butler" sheetId="8" r:id="rId11"/>
    <sheet state="visible" name="Calhoun" sheetId="9" r:id="rId12"/>
    <sheet state="visible" name="Chambers" sheetId="10" r:id="rId13"/>
    <sheet state="visible" name="Cherokee" sheetId="11" r:id="rId14"/>
    <sheet state="visible" name="Chilton" sheetId="12" r:id="rId15"/>
    <sheet state="visible" name="Choctaw" sheetId="13" r:id="rId16"/>
    <sheet state="visible" name="Clarke" sheetId="14" r:id="rId17"/>
    <sheet state="visible" name="Clay" sheetId="15" r:id="rId18"/>
    <sheet state="visible" name="Cleburne" sheetId="16" r:id="rId19"/>
    <sheet state="visible" name="Coffee" sheetId="17" r:id="rId20"/>
    <sheet state="visible" name="Cobert" sheetId="18" r:id="rId21"/>
    <sheet state="visible" name="Conecuh" sheetId="19" r:id="rId22"/>
    <sheet state="visible" name="Coosa" sheetId="20" r:id="rId23"/>
    <sheet state="visible" name="Covington" sheetId="21" r:id="rId24"/>
    <sheet state="visible" name="Crenshaw" sheetId="22" r:id="rId25"/>
    <sheet state="visible" name="Cullman" sheetId="23" r:id="rId26"/>
    <sheet state="visible" name="Dale" sheetId="24" r:id="rId27"/>
    <sheet state="visible" name="Dallas" sheetId="25" r:id="rId28"/>
    <sheet state="visible" name="Dekalb" sheetId="26" r:id="rId29"/>
    <sheet state="visible" name="Elmore" sheetId="27" r:id="rId30"/>
    <sheet state="visible" name="Escambia" sheetId="28" r:id="rId31"/>
    <sheet state="visible" name="Etowah" sheetId="29" r:id="rId32"/>
    <sheet state="visible" name="Fayette" sheetId="30" r:id="rId33"/>
    <sheet state="visible" name="Franklin" sheetId="31" r:id="rId34"/>
    <sheet state="visible" name="Geneva" sheetId="32" r:id="rId35"/>
    <sheet state="visible" name="Greene" sheetId="33" r:id="rId36"/>
    <sheet state="visible" name="Hale" sheetId="34" r:id="rId37"/>
    <sheet state="visible" name="Henry" sheetId="35" r:id="rId38"/>
    <sheet state="visible" name="Houston" sheetId="36" r:id="rId39"/>
    <sheet state="visible" name="Jackson" sheetId="37" r:id="rId40"/>
    <sheet state="visible" name="Jefferson" sheetId="38" r:id="rId41"/>
    <sheet state="visible" name="Lamar" sheetId="39" r:id="rId42"/>
    <sheet state="visible" name="Lauderdale" sheetId="40" r:id="rId43"/>
    <sheet state="visible" name="Lawrence" sheetId="41" r:id="rId44"/>
    <sheet state="visible" name="Lee" sheetId="42" r:id="rId45"/>
    <sheet state="visible" name="Limestone" sheetId="43" r:id="rId46"/>
    <sheet state="visible" name="Lowndes" sheetId="44" r:id="rId47"/>
    <sheet state="visible" name="Macon" sheetId="45" r:id="rId48"/>
    <sheet state="visible" name="Madison" sheetId="46" r:id="rId49"/>
    <sheet state="visible" name="Marengo" sheetId="47" r:id="rId50"/>
    <sheet state="visible" name="Marion" sheetId="48" r:id="rId51"/>
    <sheet state="visible" name="Marshall" sheetId="49" r:id="rId52"/>
    <sheet state="visible" name="Mobile" sheetId="50" r:id="rId53"/>
    <sheet state="visible" name="Monroe" sheetId="51" r:id="rId54"/>
    <sheet state="visible" name="Montgomery" sheetId="52" r:id="rId55"/>
    <sheet state="visible" name="Morgan" sheetId="53" r:id="rId56"/>
    <sheet state="visible" name="Perry" sheetId="54" r:id="rId57"/>
    <sheet state="visible" name="Pickens" sheetId="55" r:id="rId58"/>
    <sheet state="visible" name="Pike" sheetId="56" r:id="rId59"/>
    <sheet state="visible" name="Randolph" sheetId="57" r:id="rId60"/>
    <sheet state="visible" name="Russell" sheetId="58" r:id="rId61"/>
    <sheet state="visible" name="St. Clair" sheetId="59" r:id="rId62"/>
    <sheet state="visible" name="Shelby" sheetId="60" r:id="rId63"/>
    <sheet state="visible" name="Sumter" sheetId="61" r:id="rId64"/>
    <sheet state="visible" name="Talladega" sheetId="62" r:id="rId65"/>
    <sheet state="visible" name="Tallapoosa" sheetId="63" r:id="rId66"/>
    <sheet state="visible" name="Tuscaloosa" sheetId="64" r:id="rId67"/>
    <sheet state="visible" name="Walker" sheetId="65" r:id="rId68"/>
    <sheet state="visible" name="Washington" sheetId="66" r:id="rId69"/>
    <sheet state="visible" name="Wilcox" sheetId="67" r:id="rId70"/>
    <sheet state="visible" name="Winston" sheetId="68" r:id="rId71"/>
  </sheets>
  <definedNames/>
  <calcPr/>
  <extLst>
    <ext uri="GoogleSheetsCustomDataVersion2">
      <go:sheetsCustomData xmlns:go="http://customooxmlschemas.google.com/" r:id="rId72" roundtripDataChecksum="r4Riyj536PJ6DKAhR9//tg/OTqtz25inc6WxledJut8="/>
    </ext>
  </extLst>
</workbook>
</file>

<file path=xl/sharedStrings.xml><?xml version="1.0" encoding="utf-8"?>
<sst xmlns="http://schemas.openxmlformats.org/spreadsheetml/2006/main" count="7383" uniqueCount="479">
  <si>
    <t>Summary</t>
  </si>
  <si>
    <t>President</t>
  </si>
  <si>
    <t>Votes</t>
  </si>
  <si>
    <t>Percentage</t>
  </si>
  <si>
    <t>13th Circuit Judge Place 11</t>
  </si>
  <si>
    <t>Ryan L. Binkley</t>
  </si>
  <si>
    <t>Chris Callaghan</t>
  </si>
  <si>
    <t>Chris Christie</t>
  </si>
  <si>
    <t>Vicki Davis</t>
  </si>
  <si>
    <t>Ron DeSantis</t>
  </si>
  <si>
    <t>Total</t>
  </si>
  <si>
    <t>Nikki Haley</t>
  </si>
  <si>
    <t>Vivek Ramaswamy</t>
  </si>
  <si>
    <t>19th Circuit Judge Place 4</t>
  </si>
  <si>
    <t>David Stuckenberg</t>
  </si>
  <si>
    <t>Dee Dee Calhoon</t>
  </si>
  <si>
    <t>Donald J. Trump</t>
  </si>
  <si>
    <t>Nicole Clark</t>
  </si>
  <si>
    <t>Uncommitted</t>
  </si>
  <si>
    <t>Jacquelyn Tomlinson</t>
  </si>
  <si>
    <t>Tota</t>
  </si>
  <si>
    <t>US House 1st District</t>
  </si>
  <si>
    <t>27th Circuit Judge Place 3</t>
  </si>
  <si>
    <t>Jerry Carl</t>
  </si>
  <si>
    <t>John Paul Burson</t>
  </si>
  <si>
    <t>Barry Moore</t>
  </si>
  <si>
    <t>Matt Elliott</t>
  </si>
  <si>
    <t>US House 2nd District</t>
  </si>
  <si>
    <t>32nd Circuit Judge Place 2</t>
  </si>
  <si>
    <t>Greg Albritton</t>
  </si>
  <si>
    <t>Melvin Hasting</t>
  </si>
  <si>
    <t>Dick Brewbaker</t>
  </si>
  <si>
    <t>Emily Niezer Johnston</t>
  </si>
  <si>
    <t>Caroleene Dobson</t>
  </si>
  <si>
    <t>Karla M. DuPriest</t>
  </si>
  <si>
    <t>Wallace Gilberry</t>
  </si>
  <si>
    <t>Hampton T. Harris</t>
  </si>
  <si>
    <t>Stacey T. Shepperson</t>
  </si>
  <si>
    <t>Belinda Thomas</t>
  </si>
  <si>
    <t>US House 3rd District</t>
  </si>
  <si>
    <t>Barron Rae Bevels</t>
  </si>
  <si>
    <t>Bryan K. Newell</t>
  </si>
  <si>
    <t>Mike Rogers</t>
  </si>
  <si>
    <t>US House 4 District</t>
  </si>
  <si>
    <t>Robert B. Aderholt</t>
  </si>
  <si>
    <t>Justin Holcomb</t>
  </si>
  <si>
    <t>US House 6th District</t>
  </si>
  <si>
    <t>Ken McFeeters</t>
  </si>
  <si>
    <t>Gary Palmer</t>
  </si>
  <si>
    <t>Gerrick Wilkins</t>
  </si>
  <si>
    <t>US House 7th District</t>
  </si>
  <si>
    <t>Christian Horn</t>
  </si>
  <si>
    <t>Robin Litaker</t>
  </si>
  <si>
    <t>Alabama Chief Justice</t>
  </si>
  <si>
    <t>Sarah Stewart</t>
  </si>
  <si>
    <t>Bryan Taylor</t>
  </si>
  <si>
    <t>Court of Civil Appeals Judge, Place 2</t>
  </si>
  <si>
    <t>Chad Hanson</t>
  </si>
  <si>
    <t>Stephen Davis Parker</t>
  </si>
  <si>
    <t>Court of Criminal Appeals Judge, Place 2</t>
  </si>
  <si>
    <t>Rich Anderson</t>
  </si>
  <si>
    <t>Thomas Govan</t>
  </si>
  <si>
    <t>President of the Public Service Commission</t>
  </si>
  <si>
    <t>Twinkle Andress Cavanaugh</t>
  </si>
  <si>
    <t>Robert L. McCollum</t>
  </si>
  <si>
    <t>State BOE District 3</t>
  </si>
  <si>
    <t>Ann C. Eubank</t>
  </si>
  <si>
    <t>Charlotte Meadows</t>
  </si>
  <si>
    <t>Kelly Mooney</t>
  </si>
  <si>
    <t>Melissa B. Snowden</t>
  </si>
  <si>
    <t>State BOE District 7</t>
  </si>
  <si>
    <t>Doug Bachuss</t>
  </si>
  <si>
    <t>Allen Long</t>
  </si>
  <si>
    <t>Oscar S. Mann</t>
  </si>
  <si>
    <t>Autauga County</t>
  </si>
  <si>
    <t>19th Circuit Court Judge Place, 4</t>
  </si>
  <si>
    <t>Dee Dee Calhoun</t>
  </si>
  <si>
    <t>District Court Judge</t>
  </si>
  <si>
    <t>Jessica Sanders</t>
  </si>
  <si>
    <t>Kyle Shirley</t>
  </si>
  <si>
    <t>County Commission District 3</t>
  </si>
  <si>
    <t>Don Meeks</t>
  </si>
  <si>
    <t>Bill Tatum</t>
  </si>
  <si>
    <t>County Commission District 4</t>
  </si>
  <si>
    <t>Dallas Reese</t>
  </si>
  <si>
    <t>Jay Thompson</t>
  </si>
  <si>
    <t>Baldwin County</t>
  </si>
  <si>
    <t>Circuit Clerk</t>
  </si>
  <si>
    <t>Kim Earl</t>
  </si>
  <si>
    <t>Brenda Q. Ganey</t>
  </si>
  <si>
    <t>Baldwin BOE District 2</t>
  </si>
  <si>
    <t>Carrie L. Hosier</t>
  </si>
  <si>
    <t>Andrea S. Lindsey</t>
  </si>
  <si>
    <t>Barbour County</t>
  </si>
  <si>
    <t>County Commission District 5</t>
  </si>
  <si>
    <t>John Martin</t>
  </si>
  <si>
    <t>Jerry A. McGilvray</t>
  </si>
  <si>
    <t>Brad Snell</t>
  </si>
  <si>
    <t>Bibb County</t>
  </si>
  <si>
    <t>Bibb BOE District 2</t>
  </si>
  <si>
    <t>Valerie Cook</t>
  </si>
  <si>
    <t>Mike McMillan</t>
  </si>
  <si>
    <t>Blount County</t>
  </si>
  <si>
    <t>Colby James McAnnally</t>
  </si>
  <si>
    <t>Nick Washburn</t>
  </si>
  <si>
    <t>Bullock County</t>
  </si>
  <si>
    <t>Butler County</t>
  </si>
  <si>
    <t>County Commission District 1</t>
  </si>
  <si>
    <t>Joey Peavy</t>
  </si>
  <si>
    <t>Adam Smith</t>
  </si>
  <si>
    <t>Alvin Stinson</t>
  </si>
  <si>
    <t>Valerie Heartsill McLain</t>
  </si>
  <si>
    <t>Darrell Sanders</t>
  </si>
  <si>
    <t>Calhoun County</t>
  </si>
  <si>
    <t>Probate Judge</t>
  </si>
  <si>
    <t>Julie Borrelli</t>
  </si>
  <si>
    <t>Jon Garlick</t>
  </si>
  <si>
    <t>Shirley Millwood</t>
  </si>
  <si>
    <t>County BOE District 2</t>
  </si>
  <si>
    <t>Mike Almaroad</t>
  </si>
  <si>
    <t>Lisa Amerson</t>
  </si>
  <si>
    <t>Tobi Burt</t>
  </si>
  <si>
    <t>Zach Davis</t>
  </si>
  <si>
    <t>Allen E. George</t>
  </si>
  <si>
    <t>Debbie Hess</t>
  </si>
  <si>
    <t>Julie Hood</t>
  </si>
  <si>
    <t>Joe Lathers</t>
  </si>
  <si>
    <t>Alan Mange</t>
  </si>
  <si>
    <t>Gary Price</t>
  </si>
  <si>
    <t>Bobby R. Tittle</t>
  </si>
  <si>
    <t>Michael Webb</t>
  </si>
  <si>
    <t>Kellie J. White</t>
  </si>
  <si>
    <t>Jeff Winn</t>
  </si>
  <si>
    <t>Chamber County</t>
  </si>
  <si>
    <t>Troy Davis</t>
  </si>
  <si>
    <t>Paul Story</t>
  </si>
  <si>
    <t>Superintendent</t>
  </si>
  <si>
    <t>Casey B. Chamley</t>
  </si>
  <si>
    <t>Sharon Weldon</t>
  </si>
  <si>
    <t>Cherokee County</t>
  </si>
  <si>
    <t>Chilton County</t>
  </si>
  <si>
    <t>19th Circuit Judge Pace 4</t>
  </si>
  <si>
    <t>Nick Burnett</t>
  </si>
  <si>
    <t>Teresa Connell</t>
  </si>
  <si>
    <t>Member of County Commission</t>
  </si>
  <si>
    <t>Butch Billingsley</t>
  </si>
  <si>
    <t>Darrell "D" Bone</t>
  </si>
  <si>
    <t>Alan Childress</t>
  </si>
  <si>
    <t>Monty Gentry</t>
  </si>
  <si>
    <t>Jimmie Hardee</t>
  </si>
  <si>
    <t>Joseph J. "Joe" Headley</t>
  </si>
  <si>
    <t>Roger Perkins</t>
  </si>
  <si>
    <t>Pam Plier Price</t>
  </si>
  <si>
    <t>Kim Ray</t>
  </si>
  <si>
    <t>Allen Williams</t>
  </si>
  <si>
    <t>Choctaw County</t>
  </si>
  <si>
    <t>Clarke County</t>
  </si>
  <si>
    <t>County Commission District 2</t>
  </si>
  <si>
    <t>Marc Prescott</t>
  </si>
  <si>
    <t>Jackie Ray Rush</t>
  </si>
  <si>
    <t>BOE District 1</t>
  </si>
  <si>
    <t>Sherry A. Barnes</t>
  </si>
  <si>
    <t>Jake Faust</t>
  </si>
  <si>
    <t>Clay County</t>
  </si>
  <si>
    <t>Justin Sellers</t>
  </si>
  <si>
    <t>Megan Miller Yates</t>
  </si>
  <si>
    <t>Superintenden</t>
  </si>
  <si>
    <t>Tony Nelson</t>
  </si>
  <si>
    <t>Jared Wesley</t>
  </si>
  <si>
    <t>Bennie D. Morrison</t>
  </si>
  <si>
    <t>Billy Robertson</t>
  </si>
  <si>
    <t>Gabe Farr</t>
  </si>
  <si>
    <t>Roy Johnson</t>
  </si>
  <si>
    <t>Dwayne Bailey</t>
  </si>
  <si>
    <t>Shane Davidson</t>
  </si>
  <si>
    <t>Ray Milstead</t>
  </si>
  <si>
    <t>Jamey Crawford</t>
  </si>
  <si>
    <t>Kimbal Rush Taylor</t>
  </si>
  <si>
    <t>Bob McCaughey</t>
  </si>
  <si>
    <t>Robert Schoggins</t>
  </si>
  <si>
    <t>Cleburne County</t>
  </si>
  <si>
    <t>Ron Hendrix</t>
  </si>
  <si>
    <t>Billy Jackson</t>
  </si>
  <si>
    <t>Lane Kilgore</t>
  </si>
  <si>
    <t>David Howle</t>
  </si>
  <si>
    <t>Tina Lott Riddle</t>
  </si>
  <si>
    <t>Charles "Sherman" Badgett</t>
  </si>
  <si>
    <t>Laura Morrow Cobb</t>
  </si>
  <si>
    <t>Richard "Rick" Edwards</t>
  </si>
  <si>
    <t>Phillip Hunt</t>
  </si>
  <si>
    <t>Roger Hill</t>
  </si>
  <si>
    <t>Mark Truett</t>
  </si>
  <si>
    <t>County BOE District 4</t>
  </si>
  <si>
    <t>Jerimy Bryant</t>
  </si>
  <si>
    <t>David Campbell</t>
  </si>
  <si>
    <t>Amanda Johnson</t>
  </si>
  <si>
    <t>Coffee County</t>
  </si>
  <si>
    <t>Amy Marshall</t>
  </si>
  <si>
    <t>Amy L. Reeves</t>
  </si>
  <si>
    <t>Clint Grantham</t>
  </si>
  <si>
    <t>Dean Smith</t>
  </si>
  <si>
    <t>Todd Clark</t>
  </si>
  <si>
    <t>Kim Ellis</t>
  </si>
  <si>
    <t>Glenn Hussey</t>
  </si>
  <si>
    <t>Kevin Kelly</t>
  </si>
  <si>
    <t>Joey Powell</t>
  </si>
  <si>
    <t>County BOE District 3</t>
  </si>
  <si>
    <t>Galen L. McWaters</t>
  </si>
  <si>
    <t>Brandy Powell Woodham</t>
  </si>
  <si>
    <t>Cobert County</t>
  </si>
  <si>
    <t>Nathan Fuller</t>
  </si>
  <si>
    <t>Heather Mize</t>
  </si>
  <si>
    <t>Conecuh County</t>
  </si>
  <si>
    <t>David C. Campbell</t>
  </si>
  <si>
    <t>Lee Tolbot</t>
  </si>
  <si>
    <t>Ray Dewberry</t>
  </si>
  <si>
    <t>Johnny McDonald</t>
  </si>
  <si>
    <t>Dillon Odom</t>
  </si>
  <si>
    <t>County Constable Beat 6</t>
  </si>
  <si>
    <t>Mitchell Ayers</t>
  </si>
  <si>
    <t>John Pate</t>
  </si>
  <si>
    <t>Coosa County</t>
  </si>
  <si>
    <t>Ramona Cina</t>
  </si>
  <si>
    <t>Jamey Johnson</t>
  </si>
  <si>
    <t>Matthew Reams</t>
  </si>
  <si>
    <t>Covington County</t>
  </si>
  <si>
    <t>County Commission Chairman</t>
  </si>
  <si>
    <t>Michael Smith</t>
  </si>
  <si>
    <t>Greg White</t>
  </si>
  <si>
    <t>Ben Cooper</t>
  </si>
  <si>
    <t>Ben Courson</t>
  </si>
  <si>
    <t>Steven King</t>
  </si>
  <si>
    <t>Matthew McClellan</t>
  </si>
  <si>
    <t>Robbie Weaver</t>
  </si>
  <si>
    <t>Jimmy Grissett</t>
  </si>
  <si>
    <t>Lynne W. Holmes</t>
  </si>
  <si>
    <t>Larry R. Stallings</t>
  </si>
  <si>
    <t>Jed Blackwell</t>
  </si>
  <si>
    <t>James (Jimmy) Rodgers</t>
  </si>
  <si>
    <t>Ron Yates</t>
  </si>
  <si>
    <t>Crenshaw County</t>
  </si>
  <si>
    <t>Cullman County</t>
  </si>
  <si>
    <t>Circuit Judge 32nd Place 2</t>
  </si>
  <si>
    <t>Melvin Hastings</t>
  </si>
  <si>
    <t>Shane Barnette</t>
  </si>
  <si>
    <t>Morris L. Williams</t>
  </si>
  <si>
    <t>County BOE District 1</t>
  </si>
  <si>
    <t>Larry Duke</t>
  </si>
  <si>
    <t>Steve Link</t>
  </si>
  <si>
    <t>Dale County</t>
  </si>
  <si>
    <t>County Commision Chairman</t>
  </si>
  <si>
    <t>Bobby Borland</t>
  </si>
  <si>
    <t>Adam Enfinger</t>
  </si>
  <si>
    <t>Steve McKinnon</t>
  </si>
  <si>
    <t>Donald O. Grantham</t>
  </si>
  <si>
    <t>David Grubbs</t>
  </si>
  <si>
    <t>Dallas County</t>
  </si>
  <si>
    <t>Dekalb County</t>
  </si>
  <si>
    <t>Terry Harris</t>
  </si>
  <si>
    <t>Brent Rhodes</t>
  </si>
  <si>
    <t>Scott Westbrook</t>
  </si>
  <si>
    <t>Heath Kirby</t>
  </si>
  <si>
    <t>Wayne Lyles</t>
  </si>
  <si>
    <t>Carol Hiett</t>
  </si>
  <si>
    <t>Carolyn B. Stiefel</t>
  </si>
  <si>
    <t>Monty Darwin</t>
  </si>
  <si>
    <t>Tyler Ward</t>
  </si>
  <si>
    <t>Elmore County</t>
  </si>
  <si>
    <t>Jason Britt</t>
  </si>
  <si>
    <t>Vicki Bonner Ward</t>
  </si>
  <si>
    <t>Henry R. Hines</t>
  </si>
  <si>
    <t>Byron Mulder</t>
  </si>
  <si>
    <t>Jennifer Bennett</t>
  </si>
  <si>
    <t>Brad Davis</t>
  </si>
  <si>
    <t>Robert Brent Langley</t>
  </si>
  <si>
    <t>County BOE District 7</t>
  </si>
  <si>
    <t>Jason Lett</t>
  </si>
  <si>
    <t>Justin D. Pack</t>
  </si>
  <si>
    <t>Escambia County</t>
  </si>
  <si>
    <t>Lew Najor</t>
  </si>
  <si>
    <t>Raymond Wiggins</t>
  </si>
  <si>
    <t xml:space="preserve">Mike Edwards </t>
  </si>
  <si>
    <t>Jerry Wilson</t>
  </si>
  <si>
    <t>Etowah County</t>
  </si>
  <si>
    <t>District Court Judge Place 2</t>
  </si>
  <si>
    <t>David King</t>
  </si>
  <si>
    <t>Matt Skelton</t>
  </si>
  <si>
    <t>Johnny M. Grant</t>
  </si>
  <si>
    <t>Sue Holland</t>
  </si>
  <si>
    <t>Fayette County</t>
  </si>
  <si>
    <t>Shane Hughes</t>
  </si>
  <si>
    <t>Ferrell Robertson</t>
  </si>
  <si>
    <t>Billy "Jo Jo" Rodgers</t>
  </si>
  <si>
    <t>Robert W. Townley</t>
  </si>
  <si>
    <t>Franklin County</t>
  </si>
  <si>
    <t>District Judge</t>
  </si>
  <si>
    <t>Mitch McKinney</t>
  </si>
  <si>
    <t>Jamie Sumerel</t>
  </si>
  <si>
    <t>Jason Miller</t>
  </si>
  <si>
    <t>Curtis Baker</t>
  </si>
  <si>
    <t>Michael Eady</t>
  </si>
  <si>
    <t>Michael Murray</t>
  </si>
  <si>
    <t>Kirk Sparks</t>
  </si>
  <si>
    <t>Doug Aaron</t>
  </si>
  <si>
    <t>Heath Ayers</t>
  </si>
  <si>
    <t>David Cory Cummings</t>
  </si>
  <si>
    <t>Greg Hovater</t>
  </si>
  <si>
    <t>Tracie Clark</t>
  </si>
  <si>
    <t>Wm David "Opie" Hester</t>
  </si>
  <si>
    <t>Geneva County</t>
  </si>
  <si>
    <t>Wade Fulford</t>
  </si>
  <si>
    <t>Jeffery D. Hatcher</t>
  </si>
  <si>
    <t>Greene County</t>
  </si>
  <si>
    <t>Hale County</t>
  </si>
  <si>
    <t>Henry County</t>
  </si>
  <si>
    <t>Ray Marler</t>
  </si>
  <si>
    <t>Matthew Quincy</t>
  </si>
  <si>
    <t>Joe Falkner</t>
  </si>
  <si>
    <t>Murray J. Yance</t>
  </si>
  <si>
    <t>Heidi Condrey</t>
  </si>
  <si>
    <t xml:space="preserve">Faye Shipes </t>
  </si>
  <si>
    <t>Houston County</t>
  </si>
  <si>
    <t>Jackson County</t>
  </si>
  <si>
    <t>A.J. Buckner</t>
  </si>
  <si>
    <t>Hugh Lewis, Jr.</t>
  </si>
  <si>
    <t>Jefferson County</t>
  </si>
  <si>
    <t>Constable District 15</t>
  </si>
  <si>
    <t>Rod Honeycutt</t>
  </si>
  <si>
    <t>Larry Woods</t>
  </si>
  <si>
    <t>Lamar County</t>
  </si>
  <si>
    <t>David Boyett</t>
  </si>
  <si>
    <t>Sharon D. Nethery</t>
  </si>
  <si>
    <t>Kevin King</t>
  </si>
  <si>
    <t>Mitchell Puckett</t>
  </si>
  <si>
    <t>Lauderdale County</t>
  </si>
  <si>
    <t>Todd Nix</t>
  </si>
  <si>
    <t>Wesley Smith</t>
  </si>
  <si>
    <t>Randy Burns</t>
  </si>
  <si>
    <t>Anita Haddock Olbon</t>
  </si>
  <si>
    <t>Lawrence County</t>
  </si>
  <si>
    <t>Brent Vandiver</t>
  </si>
  <si>
    <t>Kesha Bradford Weatherby</t>
  </si>
  <si>
    <t>County BOE District 5</t>
  </si>
  <si>
    <t>Kelley Davenport</t>
  </si>
  <si>
    <t>Kenny Hood</t>
  </si>
  <si>
    <t>Lee County</t>
  </si>
  <si>
    <t>Samantha Burt Copelan</t>
  </si>
  <si>
    <t>Harold W. Morris</t>
  </si>
  <si>
    <t>Clay Thomas</t>
  </si>
  <si>
    <t>Brian Davis</t>
  </si>
  <si>
    <t>Jeff Drury</t>
  </si>
  <si>
    <t>Gary Long</t>
  </si>
  <si>
    <t>Limestone County</t>
  </si>
  <si>
    <t>Margie Bishop</t>
  </si>
  <si>
    <t>Kelley M. Davis</t>
  </si>
  <si>
    <t>Lacy Beth McMunn</t>
  </si>
  <si>
    <t>Earl Glaze</t>
  </si>
  <si>
    <t>Warren Herring</t>
  </si>
  <si>
    <t>Lowndes County</t>
  </si>
  <si>
    <t>Macon County</t>
  </si>
  <si>
    <t>Madison County</t>
  </si>
  <si>
    <t>Craig W. Hill</t>
  </si>
  <si>
    <t>Dusty Yarbrough</t>
  </si>
  <si>
    <t>Adrian Bone</t>
  </si>
  <si>
    <t>Mark Cowherd</t>
  </si>
  <si>
    <t>Wes Jones</t>
  </si>
  <si>
    <t>Marengo County</t>
  </si>
  <si>
    <t>Marion County</t>
  </si>
  <si>
    <t>Gary McCarley</t>
  </si>
  <si>
    <t>Patrick Sutton</t>
  </si>
  <si>
    <t>Josh Weatherly</t>
  </si>
  <si>
    <t>Don Jones</t>
  </si>
  <si>
    <t>Alex Smith</t>
  </si>
  <si>
    <t>Marshall County</t>
  </si>
  <si>
    <t>Mobile County</t>
  </si>
  <si>
    <t>District Judge Place 6</t>
  </si>
  <si>
    <t>Johana Bucci</t>
  </si>
  <si>
    <t>Richard Foreman</t>
  </si>
  <si>
    <t>Eucellis Sullivan</t>
  </si>
  <si>
    <t>Sharla Knox</t>
  </si>
  <si>
    <t>Ashleigh Long</t>
  </si>
  <si>
    <t>County License Commissioner</t>
  </si>
  <si>
    <t xml:space="preserve">Nick Matranga </t>
  </si>
  <si>
    <t>David "P'nut" Melton</t>
  </si>
  <si>
    <t>Vounty Commission District 2</t>
  </si>
  <si>
    <t>Doug Harwell</t>
  </si>
  <si>
    <t>Connie Hudson</t>
  </si>
  <si>
    <t>Grant H. Morring</t>
  </si>
  <si>
    <t>Lonnie Parsons</t>
  </si>
  <si>
    <t>Monroe County</t>
  </si>
  <si>
    <t>Cody Cumbie</t>
  </si>
  <si>
    <t>Brian Harrison</t>
  </si>
  <si>
    <t>Justin Wade House</t>
  </si>
  <si>
    <t>Montgomery County</t>
  </si>
  <si>
    <t>Justin Castanza</t>
  </si>
  <si>
    <t>Cedric Coley</t>
  </si>
  <si>
    <t>Morgan County</t>
  </si>
  <si>
    <t>Matthew K. Frost</t>
  </si>
  <si>
    <t>Gary Lewis Livingston</t>
  </si>
  <si>
    <t>Don (Stish) Stisher</t>
  </si>
  <si>
    <t>Greg Abercrombie</t>
  </si>
  <si>
    <t>Keith Allison</t>
  </si>
  <si>
    <t>Charles Pitman</t>
  </si>
  <si>
    <t xml:space="preserve">Jimmy Dobbs </t>
  </si>
  <si>
    <t>Geoff Halbrooks</t>
  </si>
  <si>
    <t>Perry County</t>
  </si>
  <si>
    <t>Pickens County</t>
  </si>
  <si>
    <t>Jeff Campbell</t>
  </si>
  <si>
    <t>Shawn McDaniel</t>
  </si>
  <si>
    <t>Barbara Garrett</t>
  </si>
  <si>
    <t>Sam Wiggins</t>
  </si>
  <si>
    <t>Pike County</t>
  </si>
  <si>
    <t>Randolph County</t>
  </si>
  <si>
    <t>Chris Brown</t>
  </si>
  <si>
    <t>C.E. "Chris" Lunsford</t>
  </si>
  <si>
    <t>Stephanie Herren</t>
  </si>
  <si>
    <t>Larry Roberts</t>
  </si>
  <si>
    <t>Derek Farr</t>
  </si>
  <si>
    <t>Barry Johnson</t>
  </si>
  <si>
    <t>County BOE District 6</t>
  </si>
  <si>
    <t>Shean Bradley</t>
  </si>
  <si>
    <t>Margie Murphey</t>
  </si>
  <si>
    <t>Russell County</t>
  </si>
  <si>
    <t>County Commission District 7</t>
  </si>
  <si>
    <t>Robert Eugene Booker</t>
  </si>
  <si>
    <t>Brent Comer</t>
  </si>
  <si>
    <t>St. Clair</t>
  </si>
  <si>
    <t>Tommy F. Bowers</t>
  </si>
  <si>
    <t>James O. McGowan</t>
  </si>
  <si>
    <t>Joey Stevens</t>
  </si>
  <si>
    <t>Charles Ford</t>
  </si>
  <si>
    <t>Bob Mize</t>
  </si>
  <si>
    <t>Shelby County</t>
  </si>
  <si>
    <t>Sharon Cooper</t>
  </si>
  <si>
    <t>Mary H. Harris</t>
  </si>
  <si>
    <t>Sumter County</t>
  </si>
  <si>
    <t>Talladega County</t>
  </si>
  <si>
    <t>Tallapoosa County</t>
  </si>
  <si>
    <t>Tuscaloosa County</t>
  </si>
  <si>
    <t>Magaria Hamner Bobo</t>
  </si>
  <si>
    <t>Kelly Swanson Jones</t>
  </si>
  <si>
    <t>Beth Lucas</t>
  </si>
  <si>
    <t>Walker County</t>
  </si>
  <si>
    <t xml:space="preserve">Charles Bishop </t>
  </si>
  <si>
    <t>Jordan Madison</t>
  </si>
  <si>
    <t>Steve Miller</t>
  </si>
  <si>
    <t>Greg Barnes</t>
  </si>
  <si>
    <t>John Dunagan</t>
  </si>
  <si>
    <t>Jeff Burrough</t>
  </si>
  <si>
    <t>Adam Vickery</t>
  </si>
  <si>
    <t>Vonda Pate Beaty</t>
  </si>
  <si>
    <t>Jake Kilpatrick</t>
  </si>
  <si>
    <t>County Constable Beat 4</t>
  </si>
  <si>
    <t>Don Frazier</t>
  </si>
  <si>
    <t>Kris Nelson</t>
  </si>
  <si>
    <t>Washington County</t>
  </si>
  <si>
    <t xml:space="preserve">Kenny Jordan </t>
  </si>
  <si>
    <t>Chrles Chuck" Moss Jr</t>
  </si>
  <si>
    <t>Chris Murphy</t>
  </si>
  <si>
    <t>Tony "Rocky" Odom</t>
  </si>
  <si>
    <t>William "Termite" Beasley</t>
  </si>
  <si>
    <t>Johnny Guy</t>
  </si>
  <si>
    <t>Daniel (Danny) Smith</t>
  </si>
  <si>
    <t>Keith Beech</t>
  </si>
  <si>
    <t>Robert Crouch</t>
  </si>
  <si>
    <t>Stanton Hendry</t>
  </si>
  <si>
    <t>Lonnie Guy</t>
  </si>
  <si>
    <t>Wilcox County</t>
  </si>
  <si>
    <t>Winston County</t>
  </si>
  <si>
    <t>Nicholas (Nick) Bailes</t>
  </si>
  <si>
    <t>David Cummings</t>
  </si>
  <si>
    <t>Bobby Everett</t>
  </si>
  <si>
    <t>Jeff Scott</t>
  </si>
  <si>
    <t>Heather Fortenberry Tucker</t>
  </si>
  <si>
    <t xml:space="preserve">Ted Alexander </t>
  </si>
  <si>
    <t>Randy Lee</t>
  </si>
  <si>
    <t>Tonise Partridge</t>
  </si>
  <si>
    <t>Larmar Frith</t>
  </si>
  <si>
    <t>Kristen Lawson McCay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</si>
</sst>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8">
    <font>
      <sz val="10.0"/>
      <color rgb="FF000000"/>
      <name val="Arial"/>
      <scheme val="minor"/>
    </font>
    <font>
      <b/>
      <sz val="12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color theme="1"/>
      <name val="Arial"/>
      <scheme val="minor"/>
    </font>
    <font>
      <sz val="10.0"/>
      <color rgb="FF000000"/>
      <name val="Arial"/>
    </font>
    <font>
      <color rgb="FF000000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2" numFmtId="10" xfId="0" applyFont="1" applyNumberFormat="1"/>
    <xf borderId="0" fillId="0" fontId="4" numFmtId="0" xfId="0" applyFont="1"/>
    <xf borderId="0" fillId="0" fontId="2" numFmtId="9" xfId="0" applyFont="1" applyNumberFormat="1"/>
    <xf borderId="0" fillId="0" fontId="5" numFmtId="0" xfId="0" applyFont="1"/>
    <xf borderId="0" fillId="0" fontId="3" numFmtId="10" xfId="0" applyFont="1" applyNumberFormat="1"/>
    <xf borderId="0" fillId="0" fontId="6" numFmtId="0" xfId="0" applyFont="1"/>
    <xf borderId="0" fillId="0" fontId="5" numFmtId="3" xfId="0" applyFont="1" applyNumberFormat="1"/>
    <xf borderId="0" fillId="0" fontId="6" numFmtId="10" xfId="0" applyFont="1" applyNumberFormat="1"/>
    <xf borderId="0" fillId="0" fontId="6" numFmtId="3" xfId="0" applyFont="1" applyNumberFormat="1"/>
    <xf borderId="0" fillId="0" fontId="3" numFmtId="3" xfId="0" applyFont="1" applyNumberFormat="1"/>
    <xf borderId="0" fillId="2" fontId="3" numFmtId="0" xfId="0" applyFill="1" applyFont="1"/>
    <xf borderId="0" fillId="2" fontId="5" numFmtId="3" xfId="0" applyFont="1" applyNumberFormat="1"/>
    <xf borderId="0" fillId="2" fontId="6" numFmtId="10" xfId="0" applyFont="1" applyNumberFormat="1"/>
    <xf borderId="0" fillId="0" fontId="5" numFmtId="0" xfId="0" applyAlignment="1" applyFont="1">
      <alignment readingOrder="0"/>
    </xf>
    <xf borderId="0" fillId="0" fontId="5" numFmtId="3" xfId="0" applyAlignment="1" applyFont="1" applyNumberFormat="1">
      <alignment readingOrder="0"/>
    </xf>
    <xf borderId="0" fillId="2" fontId="2" numFmtId="0" xfId="0" applyFont="1"/>
    <xf borderId="0" fillId="2" fontId="2" numFmtId="10" xfId="0" applyFont="1" applyNumberFormat="1"/>
    <xf borderId="0" fillId="2" fontId="5" numFmtId="0" xfId="0" applyFont="1"/>
    <xf borderId="0" fillId="2" fontId="3" numFmtId="10" xfId="0" applyFont="1" applyNumberFormat="1"/>
    <xf borderId="0" fillId="2" fontId="5" numFmtId="0" xfId="0" applyAlignment="1" applyFont="1">
      <alignment readingOrder="0"/>
    </xf>
    <xf borderId="0" fillId="2" fontId="3" numFmtId="0" xfId="0" applyAlignment="1" applyFont="1">
      <alignment readingOrder="0"/>
    </xf>
    <xf borderId="0" fillId="2" fontId="5" numFmtId="3" xfId="0" applyAlignment="1" applyFont="1" applyNumberFormat="1">
      <alignment readingOrder="0"/>
    </xf>
    <xf borderId="1" fillId="3" fontId="6" numFmtId="0" xfId="0" applyAlignment="1" applyBorder="1" applyFill="1" applyFont="1">
      <alignment horizontal="left"/>
    </xf>
    <xf borderId="1" fillId="3" fontId="4" numFmtId="0" xfId="0" applyAlignment="1" applyBorder="1" applyFont="1">
      <alignment horizontal="left"/>
    </xf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6" numFmtId="164" xfId="0" applyFont="1" applyNumberFormat="1"/>
    <xf borderId="0" fillId="2" fontId="6" numFmtId="0" xfId="0" applyFont="1"/>
    <xf borderId="0" fillId="2" fontId="7" numFmtId="0" xfId="0" applyAlignment="1" applyFont="1">
      <alignment readingOrder="0"/>
    </xf>
    <xf borderId="0" fillId="0" fontId="3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72" Type="http://customschemas.google.com/relationships/workbookmetadata" Target="metadata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71" Type="http://schemas.openxmlformats.org/officeDocument/2006/relationships/worksheet" Target="worksheets/sheet68.xml"/><Relationship Id="rId70" Type="http://schemas.openxmlformats.org/officeDocument/2006/relationships/worksheet" Target="worksheets/sheet67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62" Type="http://schemas.openxmlformats.org/officeDocument/2006/relationships/worksheet" Target="worksheets/sheet59.xml"/><Relationship Id="rId61" Type="http://schemas.openxmlformats.org/officeDocument/2006/relationships/worksheet" Target="worksheets/sheet58.xml"/><Relationship Id="rId20" Type="http://schemas.openxmlformats.org/officeDocument/2006/relationships/worksheet" Target="worksheets/sheet17.xml"/><Relationship Id="rId64" Type="http://schemas.openxmlformats.org/officeDocument/2006/relationships/worksheet" Target="worksheets/sheet61.xml"/><Relationship Id="rId63" Type="http://schemas.openxmlformats.org/officeDocument/2006/relationships/worksheet" Target="worksheets/sheet60.xml"/><Relationship Id="rId22" Type="http://schemas.openxmlformats.org/officeDocument/2006/relationships/worksheet" Target="worksheets/sheet19.xml"/><Relationship Id="rId66" Type="http://schemas.openxmlformats.org/officeDocument/2006/relationships/worksheet" Target="worksheets/sheet63.xml"/><Relationship Id="rId21" Type="http://schemas.openxmlformats.org/officeDocument/2006/relationships/worksheet" Target="worksheets/sheet18.xml"/><Relationship Id="rId65" Type="http://schemas.openxmlformats.org/officeDocument/2006/relationships/worksheet" Target="worksheets/sheet62.xml"/><Relationship Id="rId24" Type="http://schemas.openxmlformats.org/officeDocument/2006/relationships/worksheet" Target="worksheets/sheet21.xml"/><Relationship Id="rId68" Type="http://schemas.openxmlformats.org/officeDocument/2006/relationships/worksheet" Target="worksheets/sheet65.xml"/><Relationship Id="rId23" Type="http://schemas.openxmlformats.org/officeDocument/2006/relationships/worksheet" Target="worksheets/sheet20.xml"/><Relationship Id="rId67" Type="http://schemas.openxmlformats.org/officeDocument/2006/relationships/worksheet" Target="worksheets/sheet64.xml"/><Relationship Id="rId60" Type="http://schemas.openxmlformats.org/officeDocument/2006/relationships/worksheet" Target="worksheets/sheet57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69" Type="http://schemas.openxmlformats.org/officeDocument/2006/relationships/worksheet" Target="worksheets/sheet66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55" Type="http://schemas.openxmlformats.org/officeDocument/2006/relationships/worksheet" Target="worksheets/sheet52.xml"/><Relationship Id="rId10" Type="http://schemas.openxmlformats.org/officeDocument/2006/relationships/worksheet" Target="worksheets/sheet7.xml"/><Relationship Id="rId54" Type="http://schemas.openxmlformats.org/officeDocument/2006/relationships/worksheet" Target="worksheets/sheet51.xml"/><Relationship Id="rId13" Type="http://schemas.openxmlformats.org/officeDocument/2006/relationships/worksheet" Target="worksheets/sheet10.xml"/><Relationship Id="rId57" Type="http://schemas.openxmlformats.org/officeDocument/2006/relationships/worksheet" Target="worksheets/sheet54.xml"/><Relationship Id="rId12" Type="http://schemas.openxmlformats.org/officeDocument/2006/relationships/worksheet" Target="worksheets/sheet9.xml"/><Relationship Id="rId56" Type="http://schemas.openxmlformats.org/officeDocument/2006/relationships/worksheet" Target="worksheets/sheet53.xml"/><Relationship Id="rId15" Type="http://schemas.openxmlformats.org/officeDocument/2006/relationships/worksheet" Target="worksheets/sheet12.xml"/><Relationship Id="rId59" Type="http://schemas.openxmlformats.org/officeDocument/2006/relationships/worksheet" Target="worksheets/sheet56.xml"/><Relationship Id="rId14" Type="http://schemas.openxmlformats.org/officeDocument/2006/relationships/worksheet" Target="worksheets/sheet11.xml"/><Relationship Id="rId58" Type="http://schemas.openxmlformats.org/officeDocument/2006/relationships/worksheet" Target="worksheets/sheet55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0.13"/>
    <col customWidth="1" min="5" max="5" width="25.38"/>
    <col customWidth="1" min="6" max="6" width="12.63"/>
  </cols>
  <sheetData>
    <row r="1" ht="15.75" customHeight="1">
      <c r="D1" s="1" t="s">
        <v>0</v>
      </c>
    </row>
    <row r="2" ht="15.75" customHeight="1">
      <c r="A2" s="2" t="s">
        <v>1</v>
      </c>
      <c r="B2" s="3" t="s">
        <v>2</v>
      </c>
      <c r="C2" s="4" t="s">
        <v>3</v>
      </c>
      <c r="E2" s="5" t="s">
        <v>4</v>
      </c>
      <c r="F2" s="3" t="s">
        <v>2</v>
      </c>
      <c r="G2" s="6" t="s">
        <v>3</v>
      </c>
    </row>
    <row r="3" ht="15.75" customHeight="1">
      <c r="A3" s="3" t="s">
        <v>5</v>
      </c>
      <c r="B3" s="7">
        <f>Autauga!B3+Baldwin!B3+Barbour!B3+Bibb!B3+Blount!B3+Bullock!B3+Butler!B3+Calhoun!B3+Chambers!B3+Cherokee!B3+Chilton!B3+Choctaw!B3+Clarke!B3+Clay!B3+Cleburne!B3+Coffee!B3+Cobert!B3+Conecuh!B3+Coosa!B3+Covington!B3+Crenshaw!B3+Cullman!B3+Dale!B3+Dallas!B3+Dekalb!B3+Elmore!B3+Escambia!B3+Etowah!B3+Fayette!B3+Franklin!B3+Geneva!B3+Greene!B3+Hale!B3+Henry!B3+Houston!B3+Jackson!B3+Jefferson!B3+Lamar!B3+Lauderdale!B3+Lawrence!B3+Lee!B3+Limestone!B3+Lowndes!B3+Macon!B3+Madison!B3+Marengo!B3+Marion!B3+Marshall!B3+Mobile!B3+Monroe!B3+Montgomery!B3+Morgan!B3+Perry!B3+Pickens!B3+Pike!B3+Randolph!B3+Russell!B3+'St. Clair'!B3+Shelby!B3+Sumter!B3+Talladega!B3+Tallapoosa!B3+Tuscaloosa!B3+Walker!B3+Washington!B3+Wilcox!B3+Winston!B3</f>
        <v>509</v>
      </c>
      <c r="C3" s="8">
        <f>B3/B11</f>
        <v>0.0008483870645</v>
      </c>
      <c r="E3" s="9" t="s">
        <v>6</v>
      </c>
      <c r="F3" s="10">
        <f>Mobile!F3</f>
        <v>19000</v>
      </c>
      <c r="G3" s="11">
        <f>F3/F5</f>
        <v>0.4633242294</v>
      </c>
    </row>
    <row r="4" ht="15.75" customHeight="1">
      <c r="A4" s="3" t="s">
        <v>7</v>
      </c>
      <c r="B4" s="7">
        <f>Autauga!B4+Baldwin!B4+Barbour!B4+Bibb!B4+Blount!B4+Bullock!B4+Butler!B4+Calhoun!B4+Chambers!B4+Cherokee!B4+Chilton!B4+Choctaw!B4+Clarke!B4+Clay!B4+Cleburne!B4+Coffee!B4+Cobert!B4+Conecuh!B4+Coosa!B4+Covington!B4+Crenshaw!B4+Cullman!B4+Dale!B4+Dallas!B4+Dekalb!B4+Elmore!B4+Escambia!B4+Etowah!B4+Fayette!B4+Franklin!B4+Geneva!B4+Greene!B4+Hale!B4+Henry!B4+Houston!B4+Jackson!B4+Jefferson!B4+Lamar!B4+Lauderdale!B4+Lawrence!B4+Lee!B4+Limestone!B4+Lowndes!B4+Macon!B4+Madison!B4+Marengo!B4+Marion!B4+Marshall!B4+Mobile!B4+Monroe!B4+Montgomery!B4+Morgan!B4+Perry!B4+Pickens!B4+Pike!B4+Randolph!B4+Russell!B4+'St. Clair'!B4+Shelby!B4+Sumter!B4+Talladega!B4+Tallapoosa!B4+Tuscaloosa!B4+Walker!B4+Washington!B4+Wilcox!B4+Winston!B4</f>
        <v>1442</v>
      </c>
      <c r="C4" s="8">
        <f>B4/B11</f>
        <v>0.002403485554</v>
      </c>
      <c r="E4" s="9" t="s">
        <v>8</v>
      </c>
      <c r="F4" s="10">
        <f>Mobile!F4</f>
        <v>22008</v>
      </c>
      <c r="G4" s="11">
        <f>F4/F5</f>
        <v>0.5366757706</v>
      </c>
    </row>
    <row r="5" ht="15.75" customHeight="1">
      <c r="A5" s="3" t="s">
        <v>9</v>
      </c>
      <c r="B5" s="7">
        <f>Autauga!B5+Baldwin!B5+Barbour!B5+Bibb!B5+Blount!B5+Bullock!B5+Butler!B5+Calhoun!B5+Chambers!B5+Cherokee!B5+Chilton!B5+Choctaw!B5+Clarke!B5+Clay!B5+Cleburne!B5+Coffee!B5+Cobert!B5+Conecuh!B5+Coosa!B5+Covington!B5+Crenshaw!B5+Cullman!B5+Dale!B5+Dallas!B5+Dekalb!B5+Elmore!B5+Escambia!B5+Etowah!B5+Fayette!B5+Franklin!B5+Geneva!B5+Greene!B5+Hale!B5+Henry!B5+Houston!B5+Jackson!B5+Jefferson!B5+Lamar!B5+Lauderdale!B5+Lawrence!B5+Lee!B5+Limestone!B5+Lowndes!B5+Macon!B5+Madison!B5+Marengo!B5+Marion!B5+Marshall!B5+Mobile!B5+Monroe!B5+Montgomery!B5+Morgan!B5+Perry!B5+Pickens!B5+Pike!B5+Randolph!B5+Russell!B5+'St. Clair'!B5+Shelby!B5+Sumter!B5+Talladega!B5+Tallapoosa!B5+Tuscaloosa!B5+Walker!B5+Washington!B5+Wilcox!B5+Winston!B5</f>
        <v>8452</v>
      </c>
      <c r="C5" s="8">
        <f>B5/B11</f>
        <v>0.01408755888</v>
      </c>
      <c r="E5" s="5" t="s">
        <v>10</v>
      </c>
      <c r="F5" s="10">
        <f t="shared" ref="F5:G5" si="1">SUM(F3:F4)</f>
        <v>41008</v>
      </c>
      <c r="G5" s="11">
        <f t="shared" si="1"/>
        <v>1</v>
      </c>
    </row>
    <row r="6" ht="15.75" customHeight="1">
      <c r="A6" s="3" t="s">
        <v>11</v>
      </c>
      <c r="B6" s="10">
        <f>Autauga!B6+Baldwin!B6+Barbour!B6+Bibb!B6+Blount!B6+Bullock!B6+Butler!B6+Calhoun!B6+Chambers!B6+Cherokee!B6+Chilton!B6+Choctaw!B6+Clarke!B6+Clay!B6+Cleburne!B6+Coffee!B6+Cobert!B6+Conecuh!B6+Coosa!B6+Covington!B6+Crenshaw!B6+Cullman!B6+Dale!B6+Dallas!B6+Dekalb!B6+Elmore!B6+Escambia!B6+Etowah!B6+Fayette!B6+Franklin!B6+Geneva!B6+Greene!B6+Hale!B6+Henry!B6+Houston!B6+Jackson!B6+Jefferson!B6+Lamar!B6+Lauderdale!B6+Lawrence!B6+Lee!B6+Limestone!B6+Lowndes!B6+Macon!B6+Madison!B6+Marengo!B6+Marion!B6+Marshall!B6+Mobile!B6+Monroe!B6+Montgomery!B6+Morgan!B6+Perry!B6+Pickens!B6+Pike!B6+Randolph!B6+Russell!B6+'St. Clair'!B6+Shelby!B6+Sumter!B6+Talladega!B6+Tallapoosa!B6+Tuscaloosa!B6+Walker!B6+Washington!B6+Wilcox!B6+Winston!B6</f>
        <v>77989</v>
      </c>
      <c r="C6" s="8">
        <f>B6/B11</f>
        <v>0.1299898994</v>
      </c>
    </row>
    <row r="7" ht="15.75" customHeight="1">
      <c r="A7" s="3" t="s">
        <v>12</v>
      </c>
      <c r="B7" s="7">
        <f>Autauga!B7+Baldwin!B7+Barbour!B7+Bibb!B7+Blount!B7+Bullock!B7+Butler!B7+Calhoun!B7+Chambers!B7+Cherokee!B7+Chilton!B7+Choctaw!B7+Clarke!B7+Clay!B7+Cleburne!B7+Coffee!B7+Cobert!B7+Conecuh!B7+Coosa!B7+Covington!B7+Crenshaw!B7+Cullman!B7+Dale!B7+Dallas!B7+Dekalb!B7+Elmore!B7+Escambia!B7+Etowah!B7+Fayette!B7+Franklin!B7+Geneva!B7+Greene!B7+Hale!B7+Henry!B7+Houston!B7+Jackson!B7+Jefferson!B7+Lamar!B7+Lauderdale!B7+Lawrence!B7+Lee!B7+Limestone!B7+Lowndes!B7+Macon!B7+Madison!B7+Marengo!B7+Marion!B7+Marshall!B7+Mobile!B7+Monroe!B7+Montgomery!B7+Morgan!B7+Perry!B7+Pickens!B7+Pike!B7+Randolph!B7+Russell!B7+'St. Clair'!B7+Shelby!B7+Sumter!B7+Talladega!B7+Tallapoosa!B7+Tuscaloosa!B7+Walker!B7+Washington!B7+Wilcox!B7+Winston!B7</f>
        <v>1864</v>
      </c>
      <c r="C7" s="8">
        <f>B7/B11</f>
        <v>0.003106863435</v>
      </c>
      <c r="E7" s="5" t="s">
        <v>13</v>
      </c>
      <c r="F7" s="3" t="s">
        <v>2</v>
      </c>
      <c r="G7" s="6" t="s">
        <v>3</v>
      </c>
    </row>
    <row r="8" ht="15.75" customHeight="1">
      <c r="A8" s="3" t="s">
        <v>14</v>
      </c>
      <c r="B8" s="7">
        <f>Autauga!B8+Baldwin!B8+Barbour!B8+Bibb!B8+Blount!B8+Bullock!B8+Butler!B8+Calhoun!B8+Chambers!B8+Cherokee!B8+Chilton!B8+Choctaw!B8+Clarke!B8+Clay!B8+Cleburne!B8+Coffee!B8+Cobert!B8+Conecuh!B8+Coosa!B8+Covington!B8+Crenshaw!B8+Cullman!B8+Dale!B8+Dallas!B8+Dekalb!B8+Elmore!B8+Escambia!B8+Etowah!B8+Fayette!B8+Franklin!B8+Geneva!B8+Greene!B8+Hale!B8+Henry!B8+Houston!B8+Jackson!B8+Jefferson!B8+Lamar!B8+Lauderdale!B8+Lawrence!B8+Lee!B8+Limestone!B8+Lowndes!B8+Macon!B8+Madison!B8+Marengo!B8+Marion!B8+Marshall!B8+Mobile!B8+Monroe!B8+Montgomery!B8+Morgan!B8+Perry!B8+Pickens!B8+Pike!B8+Randolph!B8+Russell!B8+'St. Clair'!B8+Shelby!B8+Sumter!B8+Talladega!B8+Tallapoosa!B8+Tuscaloosa!B8+Walker!B8+Washington!B8+Wilcox!B8+Winston!B8</f>
        <v>752</v>
      </c>
      <c r="C8" s="8">
        <f>B8/B11</f>
        <v>0.001253412716</v>
      </c>
      <c r="E8" s="9" t="s">
        <v>15</v>
      </c>
      <c r="F8" s="10">
        <f>Autauga!F3+Chilton!F3+Elmore!F3</f>
        <v>14019</v>
      </c>
      <c r="G8" s="11">
        <f>F8/F11</f>
        <v>0.5208232715</v>
      </c>
    </row>
    <row r="9" ht="15.75" customHeight="1">
      <c r="A9" s="3" t="s">
        <v>16</v>
      </c>
      <c r="B9" s="10">
        <f>Autauga!B9+Baldwin!B9+Barbour!B9+Bibb!B9+Blount!B9+Bullock!B9+Butler!B9+Calhoun!B9+Chambers!B9+Cherokee!B9+Chilton!B9+Choctaw!B9+Clarke!B9+Clay!B9+Cleburne!B9+Coffee!B9+Cobert!B9+Conecuh!B9+Coosa!B9+Covington!B9+Crenshaw!B9+Cullman!B9+Dale!B9+Dallas!B9+Dekalb!B9+Elmore!B9+Escambia!B9+Etowah!B9+Fayette!B9+Franklin!B9+Geneva!B9+Greene!B9+Hale!B9+Henry!B9+Houston!B9+Jackson!B9+Jefferson!B9+Lamar!B9+Lauderdale!B9+Lawrence!B9+Lee!B9+Limestone!B9+Lowndes!B9+Macon!B9+Madison!B9+Marengo!B9+Marion!B9+Marshall!B9+Mobile!B9+Monroe!B9+Montgomery!B9+Morgan!B9+Perry!B9+Pickens!B9+Pike!B9+Randolph!B9+Russell!B9+'St. Clair'!B9+Shelby!B9+Sumter!B9+Talladega!B9+Tallapoosa!B9+Tuscaloosa!B9+Walker!B9+Washington!B9+Wilcox!B9+Winston!B9</f>
        <v>499147</v>
      </c>
      <c r="C9" s="8">
        <f>B9/B11</f>
        <v>0.8319643577</v>
      </c>
      <c r="E9" s="9" t="s">
        <v>17</v>
      </c>
      <c r="F9" s="10">
        <f>Autauga!F4+Chilton!F4+Elmore!F4</f>
        <v>5922</v>
      </c>
      <c r="G9" s="11">
        <f>F9/F11</f>
        <v>0.2200096593</v>
      </c>
    </row>
    <row r="10" ht="15.75" customHeight="1">
      <c r="A10" s="3" t="s">
        <v>18</v>
      </c>
      <c r="B10" s="7">
        <f>Autauga!B10+Baldwin!B10+Barbour!B10+Bibb!B10+Blount!B10+Bullock!B10+Butler!B10+Calhoun!B10+Chambers!B10+Cherokee!B10+Chilton!B10+Choctaw!B10+Clarke!B10+Clay!B10+Cleburne!B10+Coffee!B10+Cobert!B10+Conecuh!B10+Coosa!B10+Covington!B10+Crenshaw!B10+Cullman!B10+Dale!B10+Dallas!B10+Dekalb!B10+Elmore!B10+Escambia!B10+Etowah!B10+Fayette!B10+Franklin!B10+Geneva!B10+Greene!B10+Hale!B10+Henry!B10+Houston!B10+Jackson!B10+Jefferson!B10+Lamar!B10+Lauderdale!B10+Lawrence!B10+Lee!B10+Limestone!B10+Lowndes!B10+Macon!B10+Madison!B10+Marengo!B10+Marion!B10+Marshall!B10+Mobile!B10+Monroe!B10+Montgomery!B10+Morgan!B10+Perry!B10+Pickens!B10+Pike!B10+Randolph!B10+Russell!B10+'St. Clair'!B10+Shelby!B10+Sumter!B10+Talladega!B10+Tallapoosa!B10+Tuscaloosa!B10+Walker!B10+Washington!B10+Wilcox!B10+Winston!B10</f>
        <v>9807</v>
      </c>
      <c r="C10" s="8">
        <f>B10/B11</f>
        <v>0.01634603525</v>
      </c>
      <c r="E10" s="9" t="s">
        <v>19</v>
      </c>
      <c r="F10" s="10">
        <f>Autauga!F5+Chilton!F5+Elmore!F5</f>
        <v>6976</v>
      </c>
      <c r="G10" s="11">
        <f>F10/F11</f>
        <v>0.2591670691</v>
      </c>
    </row>
    <row r="11" ht="15.75" customHeight="1">
      <c r="A11" s="2" t="s">
        <v>10</v>
      </c>
      <c r="B11" s="3">
        <f t="shared" ref="B11:C11" si="2">SUM(B3:B10)</f>
        <v>599962</v>
      </c>
      <c r="C11" s="8">
        <f t="shared" si="2"/>
        <v>1</v>
      </c>
      <c r="E11" s="5" t="s">
        <v>20</v>
      </c>
      <c r="F11" s="10">
        <f t="shared" ref="F11:G11" si="3">SUM(F8:F10)</f>
        <v>26917</v>
      </c>
      <c r="G11" s="11">
        <f t="shared" si="3"/>
        <v>1</v>
      </c>
    </row>
    <row r="12" ht="15.75" customHeight="1">
      <c r="C12" s="11"/>
    </row>
    <row r="13" ht="15.75" customHeight="1">
      <c r="A13" s="2" t="s">
        <v>21</v>
      </c>
      <c r="B13" s="3" t="s">
        <v>2</v>
      </c>
      <c r="C13" s="4" t="s">
        <v>3</v>
      </c>
      <c r="E13" s="5" t="s">
        <v>22</v>
      </c>
      <c r="F13" s="3" t="s">
        <v>2</v>
      </c>
      <c r="G13" s="6" t="s">
        <v>3</v>
      </c>
    </row>
    <row r="14" ht="15.75" customHeight="1">
      <c r="A14" s="3" t="s">
        <v>23</v>
      </c>
      <c r="B14" s="12">
        <f>Baldwin!B14+Coffee!B14+Covington!B14+Dale!B14+Escambia!B14+Geneva!B14+Henry!B14+Houston!B14+Mobile!B14</f>
        <v>39312</v>
      </c>
      <c r="C14" s="11">
        <f>B14/B16</f>
        <v>0.4214950465</v>
      </c>
      <c r="E14" s="9" t="s">
        <v>24</v>
      </c>
      <c r="F14" s="7">
        <f>Marshall!F3</f>
        <v>3250</v>
      </c>
      <c r="G14" s="11">
        <f>F14/F16</f>
        <v>0.2805109615</v>
      </c>
    </row>
    <row r="15" ht="15.75" customHeight="1">
      <c r="A15" s="3" t="s">
        <v>25</v>
      </c>
      <c r="B15" s="12">
        <f>Baldwin!B15+Coffee!B15+Covington!B15+Dale!B15+Escambia!B15+Geneva!B15+Henry!B15+Houston!B15+Mobile!B15</f>
        <v>53956</v>
      </c>
      <c r="C15" s="11">
        <f>B15/B16</f>
        <v>0.5785049535</v>
      </c>
      <c r="E15" s="9" t="s">
        <v>26</v>
      </c>
      <c r="F15" s="7">
        <f>Marshall!F4</f>
        <v>8336</v>
      </c>
      <c r="G15" s="11">
        <f>F15/F16</f>
        <v>0.7194890385</v>
      </c>
    </row>
    <row r="16" ht="15.75" customHeight="1">
      <c r="A16" s="2" t="s">
        <v>10</v>
      </c>
      <c r="B16" s="12">
        <f t="shared" ref="B16:C16" si="4">SUM(B14:B15)</f>
        <v>93268</v>
      </c>
      <c r="C16" s="8">
        <f t="shared" si="4"/>
        <v>1</v>
      </c>
      <c r="E16" s="5" t="s">
        <v>10</v>
      </c>
      <c r="F16" s="7">
        <f t="shared" ref="F16:G16" si="5">SUM(F14:F15)</f>
        <v>11586</v>
      </c>
      <c r="G16" s="11">
        <f t="shared" si="5"/>
        <v>1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  <c r="E18" s="5" t="s">
        <v>28</v>
      </c>
      <c r="F18" s="3" t="s">
        <v>2</v>
      </c>
      <c r="G18" s="6" t="s">
        <v>3</v>
      </c>
    </row>
    <row r="19" ht="15.75" customHeight="1">
      <c r="A19" s="3" t="s">
        <v>29</v>
      </c>
      <c r="B19" s="10">
        <f>Barbour!B19+Bullock!B19+Butler!B19+Clarke!B19+Conecuh!B19+Crenshaw!B19+Macon!B19+Mobile!B19+Monroe!B19+Montgomery!B19+Pike!B19+Russell!B19+Washington!B19</f>
        <v>14470</v>
      </c>
      <c r="C19" s="11">
        <f>B19/B27</f>
        <v>0.2372481186</v>
      </c>
      <c r="E19" s="9" t="s">
        <v>30</v>
      </c>
      <c r="F19" s="10">
        <f>Cullman!F3</f>
        <v>7357</v>
      </c>
      <c r="G19" s="11">
        <f>F19/F21</f>
        <v>0.4551472408</v>
      </c>
    </row>
    <row r="20" ht="15.75" customHeight="1">
      <c r="A20" s="3" t="s">
        <v>31</v>
      </c>
      <c r="B20" s="10">
        <f>Barbour!B20+Bullock!B20+Butler!B20+Clarke!B20+Conecuh!B20+Crenshaw!B20+Macon!B20+Mobile!B20+Monroe!B20+Montgomery!B20+Pike!B20+Russell!B20+Washington!B20</f>
        <v>22589</v>
      </c>
      <c r="C20" s="11">
        <f>B20/B27</f>
        <v>0.3703661196</v>
      </c>
      <c r="E20" s="9" t="s">
        <v>32</v>
      </c>
      <c r="F20" s="10">
        <f>Cullman!F4</f>
        <v>8807</v>
      </c>
      <c r="G20" s="11">
        <f>F20/F21</f>
        <v>0.5448527592</v>
      </c>
    </row>
    <row r="21" ht="15.75" customHeight="1">
      <c r="A21" s="3" t="s">
        <v>33</v>
      </c>
      <c r="B21" s="10">
        <f>Barbour!B21+Bullock!B21+Butler!B21+Clarke!B21+Conecuh!B21+Crenshaw!B21+Macon!B21+Mobile!B21+Monroe!B21+Montgomery!B21+Pike!B21+Russell!B21+Washington!B21</f>
        <v>15102</v>
      </c>
      <c r="C21" s="11">
        <f>B21/B27</f>
        <v>0.2476103032</v>
      </c>
      <c r="E21" s="5" t="s">
        <v>10</v>
      </c>
      <c r="F21" s="10">
        <f t="shared" ref="F21:G21" si="6">SUM(F19:F20)</f>
        <v>16164</v>
      </c>
      <c r="G21" s="11">
        <f t="shared" si="6"/>
        <v>1</v>
      </c>
    </row>
    <row r="22" ht="15.75" customHeight="1">
      <c r="A22" s="3" t="s">
        <v>34</v>
      </c>
      <c r="B22" s="7">
        <f>Barbour!B22+Bullock!B22+Butler!B22+Clarke!B22+Conecuh!B22+Crenshaw!B22+Macon!B22+Mobile!B22+Monroe!B22+Montgomery!B22+Pike!B22+Russell!B22+Washington!B22</f>
        <v>823</v>
      </c>
      <c r="C22" s="11">
        <f>B22/B27</f>
        <v>0.01349379417</v>
      </c>
    </row>
    <row r="23" ht="15.75" customHeight="1">
      <c r="A23" s="3" t="s">
        <v>35</v>
      </c>
      <c r="B23" s="7">
        <f>Barbour!B23+Bullock!B23+Butler!B23+Clarke!B23+Conecuh!B23+Crenshaw!B23+Macon!B23+Mobile!B23+Monroe!B23+Montgomery!B23+Pike!B23+Russell!B23+Washington!B23</f>
        <v>838</v>
      </c>
      <c r="C23" s="11">
        <f>B23/B27</f>
        <v>0.01373973209</v>
      </c>
    </row>
    <row r="24" ht="15.75" customHeight="1">
      <c r="A24" s="3" t="s">
        <v>36</v>
      </c>
      <c r="B24" s="7">
        <f>Barbour!B24+Bullock!B24+Butler!B24+Clarke!B24+Conecuh!B24+Crenshaw!B24+Macon!B24+Mobile!B24+Monroe!B24+Montgomery!B24+Pike!B24+Russell!B24+Washington!B24</f>
        <v>1414</v>
      </c>
      <c r="C24" s="11">
        <f>B24/B27</f>
        <v>0.02318374842</v>
      </c>
    </row>
    <row r="25" ht="15.75" customHeight="1">
      <c r="A25" s="3" t="s">
        <v>37</v>
      </c>
      <c r="B25" s="7">
        <f>Barbour!B25+Bullock!B25+Butler!B25+Clarke!B25+Conecuh!B25+Crenshaw!B25+Macon!B25+Mobile!B25+Monroe!B25+Montgomery!B25+Pike!B25+Russell!B25+Washington!B25</f>
        <v>4673</v>
      </c>
      <c r="C25" s="11">
        <f>B25/B27</f>
        <v>0.07661786165</v>
      </c>
    </row>
    <row r="26" ht="15.75" customHeight="1">
      <c r="A26" s="3" t="s">
        <v>38</v>
      </c>
      <c r="B26" s="7">
        <f>Barbour!B26+Bullock!B26+Butler!B26+Clarke!B26+Conecuh!B26+Crenshaw!B26+Macon!B26+Mobile!B26+Monroe!B26+Montgomery!B26+Pike!B26+Russell!B26+Washington!B26</f>
        <v>1082</v>
      </c>
      <c r="C26" s="11">
        <f>B26/B27</f>
        <v>0.01774032234</v>
      </c>
    </row>
    <row r="27" ht="15.75" customHeight="1">
      <c r="A27" s="2" t="s">
        <v>10</v>
      </c>
      <c r="B27" s="10">
        <f t="shared" ref="B27:C27" si="7">SUM(B19:B26)</f>
        <v>60991</v>
      </c>
      <c r="C27" s="11">
        <f t="shared" si="7"/>
        <v>1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0">
        <f>Calhoun!B30+Chambers!B30+Cherokee!B30+Clay!B30+Cleburne!B30+Etowah!B30+Lee!B30+Randolph!B30+'St. Clair'!B30+Talladega!B30+Tallapoosa!B30</f>
        <v>4856</v>
      </c>
      <c r="C30" s="11">
        <f>B30/B33</f>
        <v>0.05580069866</v>
      </c>
    </row>
    <row r="31" ht="15.75" customHeight="1">
      <c r="A31" s="3" t="s">
        <v>41</v>
      </c>
      <c r="B31" s="10">
        <f>Calhoun!B31+Chambers!B31+Cherokee!B31+Clay!B31+Cleburne!B31+Etowah!B31+Lee!B31+Randolph!B31+'St. Clair'!B31+Talladega!B31+Tallapoosa!B31</f>
        <v>10926</v>
      </c>
      <c r="C31" s="11">
        <f>B31/B33</f>
        <v>0.125551572</v>
      </c>
    </row>
    <row r="32" ht="15.75" customHeight="1">
      <c r="A32" s="3" t="s">
        <v>42</v>
      </c>
      <c r="B32" s="10">
        <f>Calhoun!B32+Chambers!B32+Cherokee!B32+Clay!B32+Cleburne!B32+Etowah!B32+Lee!B32+Randolph!B32+'St. Clair'!B32+Talladega!B32+Tallapoosa!B32</f>
        <v>71242</v>
      </c>
      <c r="C32" s="11">
        <f>B32/B33</f>
        <v>0.8186477294</v>
      </c>
    </row>
    <row r="33" ht="15.75" customHeight="1">
      <c r="A33" s="2" t="s">
        <v>10</v>
      </c>
      <c r="B33" s="10">
        <f t="shared" ref="B33:C33" si="8">SUM(B30:B32)</f>
        <v>87024</v>
      </c>
      <c r="C33" s="11">
        <f t="shared" si="8"/>
        <v>1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0">
        <f>Blount!B36+Cobert!B36+Cullman!B36+Dekalb!B36+Fayette!B36+Franklin!B36+Lamar!B36+Lauderdale!B36+Marion!B36+Tuscaloosa!B36+Walker!B36+Winston!B36</f>
        <v>79083</v>
      </c>
      <c r="C36" s="11">
        <f>B36/B38</f>
        <v>0.7979476934</v>
      </c>
    </row>
    <row r="37" ht="15.75" customHeight="1">
      <c r="A37" s="3" t="s">
        <v>45</v>
      </c>
      <c r="B37" s="10">
        <f>Blount!B37+Cobert!B37+Cullman!B37+Dekalb!B37+Fayette!B37+Franklin!B37+Lamar!B37+Lauderdale!B37+Marion!B37+Tuscaloosa!B37+Walker!B37+Winston!B37</f>
        <v>20025</v>
      </c>
      <c r="C37" s="11">
        <f>B37/B38</f>
        <v>0.2020523066</v>
      </c>
    </row>
    <row r="38" ht="15.75" customHeight="1">
      <c r="A38" s="2" t="s">
        <v>10</v>
      </c>
      <c r="B38" s="13">
        <f t="shared" ref="B38:C38" si="9">SUM(B36:B37)</f>
        <v>99108</v>
      </c>
      <c r="C38" s="8">
        <f t="shared" si="9"/>
        <v>1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0">
        <f>Autauga!B41+Bibb!B41+Chilton!B41+Coosa!B41+Elmore!B41+Jefferson!B41+Shelby!B41+Talladega!B41</f>
        <v>5705</v>
      </c>
      <c r="C41" s="11">
        <f>B41/B44</f>
        <v>0.06208239929</v>
      </c>
    </row>
    <row r="42" ht="15.75" customHeight="1">
      <c r="A42" s="3" t="s">
        <v>48</v>
      </c>
      <c r="B42" s="10">
        <f>Autauga!B42+Bibb!B42+Chilton!B42+Coosa!B42+Elmore!B42+Jefferson!B42+Shelby!B42+Talladega!B42</f>
        <v>76488</v>
      </c>
      <c r="C42" s="11">
        <f>B42/B44</f>
        <v>0.8323503167</v>
      </c>
    </row>
    <row r="43" ht="15.75" customHeight="1">
      <c r="A43" s="3" t="s">
        <v>49</v>
      </c>
      <c r="B43" s="10">
        <f>Autauga!B43+Bibb!B43+Chilton!B43+Coosa!B43+Elmore!B43+Jefferson!B43+Shelby!B43+Talladega!B43</f>
        <v>9701</v>
      </c>
      <c r="C43" s="11">
        <f>B43/B44</f>
        <v>0.105567284</v>
      </c>
    </row>
    <row r="44" ht="15.75" customHeight="1">
      <c r="A44" s="2" t="s">
        <v>10</v>
      </c>
      <c r="B44" s="10">
        <f t="shared" ref="B44:C44" si="10">SUM(B41:B43)</f>
        <v>91894</v>
      </c>
      <c r="C44" s="11">
        <f t="shared" si="10"/>
        <v>1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15">
        <f>Choctaw!B47+Clarke!B47+Dallas!B47+Greene!B47+Hale!B47+Jefferson!B47+Lowndes!B47+Marengo!B47+Perry!B47+Pickens!B47+Sumter!B47+Tuscaloosa!B47+Wilcox!B47</f>
        <v>18116</v>
      </c>
      <c r="C47" s="16"/>
    </row>
    <row r="48" ht="15.75" customHeight="1">
      <c r="A48" s="3" t="s">
        <v>52</v>
      </c>
      <c r="B48" s="10">
        <f>Choctaw!B48+Clarke!B48+Dallas!B48+Greene!B48+Hale!B48+Jefferson!B48+Lowndes!B48+Marengo!B48+Perry!B48+Pickens!B48+Sumter!B48+Tuscaloosa!B48+Wilcox!B48</f>
        <v>12990</v>
      </c>
      <c r="C48" s="11">
        <f>B48/B49</f>
        <v>1</v>
      </c>
    </row>
    <row r="49" ht="15.75" customHeight="1">
      <c r="A49" s="2" t="s">
        <v>10</v>
      </c>
      <c r="B49" s="13">
        <f t="shared" ref="B49:C49" si="11">B48</f>
        <v>12990</v>
      </c>
      <c r="C49" s="8">
        <f t="shared" si="11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0">
        <f>Autauga!B52+Baldwin!B52+Barbour!B52+Bibb!B52+Blount!B52+Bullock!B52+Butler!B52+Calhoun!B52+Chambers!B52+Cherokee!B52+Chilton!B52+Choctaw!B52+Clarke!B52+Clay!B52+Cleburne!B52+Coffee!B52+Cobert!B52+Conecuh!B52+Coosa!B52+Covington!B52+Crenshaw!B52+Cullman!B52+Dale!B52+Dallas!B52+Dekalb!B52+Elmore!B52+Escambia!B52+Etowah!B52+Fayette!B52+Franklin!B52+Geneva!B52+Greene!B52+Hale!B52+Henry!B52+Houston!B52+Jackson!B52+Jefferson!B52+Lamar!B52+Lauderdale!B52+Lawrence!B52+Lee!B52+Limestone!B52+Lowndes!B52+Macon!B52+Madison!B52+Marengo!B52+Marion!B52+Marshall!B52+Mobile!B52+Monroe!B52+Montgomery!B52+Morgan!B52+Perry!B52+Pickens!B52+Pike!B52+Randolph!B52+Russell!B52+'St. Clair'!B52+Shelby!B52+Sumter!B52+Talladega!B52+Tallapoosa!B52+Tuscaloosa!B52+Walker!B52+Washington!B52+Wilcox!B52+Winston!B52</f>
        <v>334135</v>
      </c>
      <c r="C52" s="11">
        <f>B52/B54</f>
        <v>0.6149512655</v>
      </c>
    </row>
    <row r="53" ht="15.75" customHeight="1">
      <c r="A53" s="3" t="s">
        <v>55</v>
      </c>
      <c r="B53" s="10">
        <f>Autauga!B53+Baldwin!B53+Barbour!B53+Bibb!B53+Blount!B53+Bullock!B53+Butler!B53+Calhoun!B53+Chambers!B53+Cherokee!B53+Chilton!B53+Choctaw!B53+Clarke!B53+Clay!B53+Cleburne!B53+Coffee!B53+Cobert!B53+Conecuh!B53+Coosa!B53+Covington!B53+Crenshaw!B53+Cullman!B53+Dale!B53+Dallas!B53+Dekalb!B53+Elmore!B53+Escambia!B53+Etowah!B53+Fayette!B53+Franklin!B53+Geneva!B53+Greene!B53+Hale!B53+Henry!B53+Houston!B53+Jackson!B53+Jefferson!B53+Lamar!B53+Lauderdale!B53+Lawrence!B53+Lee!B53+Limestone!B53+Lowndes!B53+Macon!B53+Madison!B53+Marengo!B53+Marion!B53+Marshall!B53+Mobile!B53+Monroe!B53+Montgomery!B53+Morgan!B53+Perry!B53+Pickens!B53+Pike!B53+Randolph!B53+Russell!B53+'St. Clair'!B53+Shelby!B53+Sumter!B53+Talladega!B53+Tallapoosa!B53+Tuscaloosa!B53+Walker!B53+Washington!B53+Wilcox!B53+Winston!B53</f>
        <v>209217</v>
      </c>
      <c r="C53" s="11">
        <f>B53/B54</f>
        <v>0.3850487345</v>
      </c>
    </row>
    <row r="54" ht="15.75" customHeight="1">
      <c r="A54" s="2" t="s">
        <v>10</v>
      </c>
      <c r="B54" s="13">
        <f t="shared" ref="B54:C54" si="12">SUM(B52:B53)</f>
        <v>543352</v>
      </c>
      <c r="C54" s="8">
        <f t="shared" si="12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0">
        <f>Autauga!B57+Baldwin!B57+Barbour!B57+Bibb!B57+Blount!B57+Bullock!B57+Butler!B57+Calhoun!B57+Chambers!B57+Cherokee!B57+Chilton!B57+Choctaw!B57+Clarke!B57+Clay!B57+Cleburne!B57+Coffee!B57+Cobert!B57+Conecuh!B57+Coosa!B57+Covington!B57+Crenshaw!B57+Cullman!B57+Dale!B57+Dallas!B57+Dekalb!B57+Elmore!B57+Escambia!B57+Etowah!B57+Fayette!B57+Franklin!B57+Geneva!B57+Greene!B57+Hale!B57+Henry!B57+Houston!B57+Jackson!B57+Jefferson!B57+Lamar!B57+Lauderdale!B57+Lawrence!B57+Lee!B57+Limestone!B57+Lowndes!B57+Macon!B57+Madison!B57+Marengo!B57+Marion!B57+Marshall!B57+Mobile!B57+Monroe!B57+Montgomery!B57+Morgan!B57+Perry!B57+Pickens!B57+Pike!B57+Randolph!B57+Russell!B57+'St. Clair'!B57+Shelby!B57+Sumter!B57+Talladega!B57+Tallapoosa!B57+Tuscaloosa!B57+Walker!B57+Washington!B57+Wilcox!B57+Winston!B57</f>
        <v>264908</v>
      </c>
      <c r="C57" s="11">
        <f>B57/B59</f>
        <v>0.5648261863</v>
      </c>
    </row>
    <row r="58" ht="15.75" customHeight="1">
      <c r="A58" s="3" t="s">
        <v>58</v>
      </c>
      <c r="B58" s="10">
        <f>Autauga!B58+Baldwin!B58+Barbour!B58+Bibb!B58+Blount!B58+Bullock!B58+Butler!B58+Calhoun!B58+Chambers!B58+Cherokee!B58+Chilton!B58+Choctaw!B58+Clarke!B58+Clay!B58+Cleburne!B58+Coffee!B58+Cobert!B58+Conecuh!B58+Coosa!B58+Covington!B58+Crenshaw!B58+Cullman!B58+Dale!B58+Dallas!B58+Dekalb!B58+Elmore!B58+Escambia!B58+Etowah!B58+Fayette!B58+Franklin!B58+Geneva!B58+Greene!B58+Hale!B58+Henry!B58+Houston!B58+Jackson!B58+Jefferson!B58+Lamar!B58+Lauderdale!B58+Lawrence!B58+Lee!B58+Limestone!B58+Lowndes!B58+Macon!B58+Madison!B58+Marengo!B58+Marion!B58+Marshall!B58+Mobile!B58+Monroe!B58+Montgomery!B58+Morgan!B58+Perry!B58+Pickens!B58+Pike!B58+Randolph!B58+Russell!B58+'St. Clair'!B58+Shelby!B58+Sumter!B58+Talladega!B58+Tallapoosa!B58+Tuscaloosa!B58+Walker!B58+Washington!B58+Wilcox!B58+Winston!B58</f>
        <v>204100</v>
      </c>
      <c r="C58" s="11">
        <f>B58/B59</f>
        <v>0.4351738137</v>
      </c>
    </row>
    <row r="59" ht="15.75" customHeight="1">
      <c r="A59" s="2" t="s">
        <v>10</v>
      </c>
      <c r="B59" s="13">
        <f t="shared" ref="B59:C59" si="13">SUM(B57:B58)</f>
        <v>469008</v>
      </c>
      <c r="C59" s="8">
        <f t="shared" si="13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0">
        <f>Autauga!B62+Baldwin!B62+Barbour!B62+Bibb!B62+Blount!B62+Bullock!B62+Butler!B62+Calhoun!B62+Chambers!B62+Cherokee!B62+Chilton!B62+Choctaw!B62+Clarke!B62+Clay!B62+Cleburne!B62+Coffee!B62+Cobert!B62+Conecuh!B62+Coosa!B62+Covington!B62+Crenshaw!B62+Cullman!B62+Dale!B62+Dallas!B62+Dekalb!B62+Elmore!B62+Escambia!B62+Etowah!B62+Fayette!B62+Franklin!B62+Geneva!B62+Greene!B62+Hale!B62+Henry!B62+Houston!B62+Jackson!B62+Jefferson!B62+Lamar!B62+Lauderdale!B62+Lawrence!B62+Lee!B62+Limestone!B62+Lowndes!B62+Macon!B62+Madison!B62+Marengo!B62+Marion!B62+Marshall!B62+Mobile!B62+Monroe!B62+Montgomery!B62+Morgan!B62+Perry!B62+Pickens!B62+Pike!B62+Randolph!B62+Russell!B62+'St. Clair'!B62+Shelby!B62+Sumter!B62+Talladega!B62+Tallapoosa!B62+Tuscaloosa!B62+Walker!B62+Washington!B62+Wilcox!B62+Winston!B62</f>
        <v>260934</v>
      </c>
      <c r="C62" s="11">
        <f>B62/B64</f>
        <v>0.5534723798</v>
      </c>
    </row>
    <row r="63" ht="15.75" customHeight="1">
      <c r="A63" s="3" t="s">
        <v>61</v>
      </c>
      <c r="B63" s="10">
        <f>Autauga!B63+Baldwin!B63+Barbour!B63+Bibb!B63+Blount!B63+Bullock!B63+Butler!B63+Calhoun!B63+Chambers!B63+Cherokee!B63+Chilton!B63+Choctaw!B63+Clarke!B63+Clay!B63+Cleburne!B63+Coffee!B63+Cobert!B63+Conecuh!B63+Coosa!B63+Covington!B63+Crenshaw!B63+Cullman!B63+Dale!B63+Dallas!B63+Dekalb!B63+Elmore!B63+Escambia!B63+Etowah!B63+Fayette!B63+Franklin!B63+Geneva!B63+Greene!B63+Hale!B63+Henry!B63+Houston!B63+Jackson!B63+Jefferson!B63+Lamar!B63+Lauderdale!B63+Lawrence!B63+Lee!B63+Limestone!B63+Lowndes!B63+Macon!B63+Madison!B63+Marengo!B63+Marion!B63+Marshall!B63+Mobile!B63+Monroe!B63+Montgomery!B63+Morgan!B63+Perry!B63+Pickens!B63+Pike!B63+Randolph!B63+Russell!B63+'St. Clair'!B63+Shelby!B63+Sumter!B63+Talladega!B63+Tallapoosa!B63+Tuscaloosa!B63+Walker!B63+Washington!B63+Wilcox!B63+Winston!B63</f>
        <v>210515</v>
      </c>
      <c r="C63" s="11">
        <f>B63/B64</f>
        <v>0.4465276202</v>
      </c>
    </row>
    <row r="64" ht="15.75" customHeight="1">
      <c r="A64" s="2" t="s">
        <v>10</v>
      </c>
      <c r="B64" s="13">
        <f t="shared" ref="B64:C64" si="14">SUM(B62:B63)</f>
        <v>471449</v>
      </c>
      <c r="C64" s="8">
        <f t="shared" si="14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0">
        <f>Autauga!B67+Baldwin!B67+Barbour!B67+Bibb!B67+Blount!B67+Bullock!B67+Butler!B67+Calhoun!B67+Chambers!B67+Cherokee!B67+Chilton!B67+Choctaw!B67+Clarke!B67+Clay!B67+Cleburne!B67+Coffee!B67+Cobert!B67+Conecuh!B67+Coosa!B67+Covington!B67+Crenshaw!B67+Cullman!B67+Dale!B67+Dallas!B67+Dekalb!B67+Elmore!B67+Escambia!B67+Etowah!B67+Fayette!B67+Franklin!B67+Geneva!B67+Greene!B67+Hale!B67+Henry!B67+Houston!B67+Jackson!B67+Jefferson!B67+Lamar!B67+Lauderdale!B67+Lawrence!B67+Lee!B67+Limestone!B67+Lowndes!B67+Macon!B67+Madison!B67+Marengo!B67+Marion!B67+Marshall!B67+Mobile!B67+Monroe!B67+Montgomery!B67+Morgan!B67+Perry!B67+Pickens!B67+Pike!B67+Randolph!B67+Russell!B67+'St. Clair'!B67+Shelby!B67+Sumter!B67+Talladega!B67+Tallapoosa!B67+Tuscaloosa!B67+Walker!B67+Washington!B67+Wilcox!B67+Winston!B67</f>
        <v>330483</v>
      </c>
      <c r="C67" s="11">
        <f>B67/B69</f>
        <v>0.61132065</v>
      </c>
    </row>
    <row r="68" ht="15.75" customHeight="1">
      <c r="A68" s="3" t="s">
        <v>64</v>
      </c>
      <c r="B68" s="10">
        <f>Autauga!B68+Baldwin!B68+Barbour!B68+Bibb!B68+Blount!B68+Bullock!B68+Butler!B68+Calhoun!B68+Chambers!B68+Cherokee!B68+Chilton!B68+Choctaw!B68+Clarke!B68+Clay!B68+Cleburne!B68+Coffee!B68+Cobert!B68+Conecuh!B68+Coosa!B68+Covington!B68+Crenshaw!B68+Cullman!B68+Dale!B68+Dallas!B68+Dekalb!B68+Elmore!B68+Escambia!B68+Etowah!B68+Fayette!B68+Franklin!B68+Geneva!B68+Greene!B68+Hale!B68+Henry!B68+Houston!B68+Jackson!B68+Jefferson!B68+Lamar!B68+Lauderdale!B68+Lawrence!B68+Lee!B68+Limestone!B68+Lowndes!B68+Macon!B68+Madison!B68+Marengo!B68+Marion!B68+Marshall!B68+Mobile!B68+Monroe!B68+Montgomery!B68+Morgan!B68+Perry!B68+Pickens!B68+Pike!B68+Randolph!B68+Russell!B68+'St. Clair'!B68+Shelby!B68+Sumter!B68+Talladega!B68+Tallapoosa!B68+Tuscaloosa!B68+Walker!B68+Washington!B68+Wilcox!B68+Winston!B68</f>
        <v>210122</v>
      </c>
      <c r="C68" s="11">
        <f>B68/B69</f>
        <v>0.38867935</v>
      </c>
    </row>
    <row r="69" ht="15.75" customHeight="1">
      <c r="A69" s="2" t="s">
        <v>10</v>
      </c>
      <c r="B69" s="13">
        <f t="shared" ref="B69:C69" si="15">SUM(B67:B68)</f>
        <v>540605</v>
      </c>
      <c r="C69" s="8">
        <f t="shared" si="15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0">
        <f>Bibb!B72+Chilton!B72+Coosa!B72+Elmore!B72+Jefferson!B72+Montgomery!B72+Shelby!B72+Talladega!B72</f>
        <v>10537</v>
      </c>
      <c r="C72" s="11">
        <f>B72/B76</f>
        <v>0.1578198484</v>
      </c>
    </row>
    <row r="73" ht="15.75" customHeight="1">
      <c r="A73" s="3" t="s">
        <v>67</v>
      </c>
      <c r="B73" s="10">
        <f>Bibb!B73+Chilton!B73+Coosa!B73+Elmore!B73+Jefferson!B73+Montgomery!B73+Shelby!B73+Talladega!B73</f>
        <v>17532</v>
      </c>
      <c r="C73" s="11">
        <f>B73/B76</f>
        <v>0.2625887428</v>
      </c>
    </row>
    <row r="74" ht="15.75" customHeight="1">
      <c r="A74" s="3" t="s">
        <v>68</v>
      </c>
      <c r="B74" s="10">
        <f>Bibb!B74+Chilton!B74+Coosa!B74+Elmore!B74+Jefferson!B74+Montgomery!B74+Shelby!B74+Talladega!B74</f>
        <v>38697</v>
      </c>
      <c r="C74" s="11">
        <f>B74/B76</f>
        <v>0.5795914088</v>
      </c>
    </row>
    <row r="75" ht="15.75" customHeight="1">
      <c r="A75" s="14" t="s">
        <v>69</v>
      </c>
      <c r="B75" s="15">
        <f>Bibb!B75+Chilton!B75+Coosa!B75+Elmore!B75+Jefferson!B75+Montgomery!B75+Shelby!B75+Talladega!B75</f>
        <v>8494</v>
      </c>
      <c r="C75" s="16"/>
    </row>
    <row r="76" ht="15.75" customHeight="1">
      <c r="A76" s="2" t="s">
        <v>10</v>
      </c>
      <c r="B76" s="10">
        <f t="shared" ref="B76:C76" si="16">SUM(B72:B74)</f>
        <v>66766</v>
      </c>
      <c r="C76" s="11">
        <f t="shared" si="16"/>
        <v>1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0">
        <f>Cobert!B79+Fayette!B79+Franklin!B79+Jefferson!B79+Lamar!B79+Lauderdale!B79+Lawrence!B79+Marion!B79+Morgan!B79+Tuscaloosa!B79+Walker!B79+Winston!B79</f>
        <v>23348</v>
      </c>
      <c r="C79" s="11">
        <f>B79/B82</f>
        <v>0.2695140252</v>
      </c>
    </row>
    <row r="80" ht="15.75" customHeight="1">
      <c r="A80" s="3" t="s">
        <v>72</v>
      </c>
      <c r="B80" s="10">
        <f>Cobert!B80+Fayette!B80+Franklin!B80+Jefferson!B80+Lamar!B80+Lauderdale!B80+Lawrence!B80+Marion!B80+Morgan!B80+Tuscaloosa!B80+Walker!B80+Winston!B80</f>
        <v>52769</v>
      </c>
      <c r="C80" s="11">
        <f>B80/B82</f>
        <v>0.6091307861</v>
      </c>
    </row>
    <row r="81" ht="15.75" customHeight="1">
      <c r="A81" s="3" t="s">
        <v>73</v>
      </c>
      <c r="B81" s="10">
        <f>Cobert!B81+Fayette!B81+Franklin!B81+Jefferson!B81+Lamar!B81+Lauderdale!B81+Lawrence!B81+Marion!B81+Morgan!B81+Tuscaloosa!B81+Walker!B81+Winston!B81</f>
        <v>10513</v>
      </c>
      <c r="C81" s="11">
        <f>B81/B82</f>
        <v>0.1213551887</v>
      </c>
    </row>
    <row r="82" ht="15.75" customHeight="1">
      <c r="A82" s="2" t="s">
        <v>10</v>
      </c>
      <c r="B82" s="10">
        <f t="shared" ref="B82:C82" si="17">SUM(B79:B81)</f>
        <v>86630</v>
      </c>
      <c r="C82" s="11">
        <f t="shared" si="17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13"/>
    <col customWidth="1" min="5" max="5" width="15.75"/>
    <col customWidth="1" min="6" max="6" width="12.63"/>
  </cols>
  <sheetData>
    <row r="1" ht="15.75" customHeight="1">
      <c r="D1" s="1" t="s">
        <v>133</v>
      </c>
      <c r="G1" s="11"/>
    </row>
    <row r="2" ht="15.75" customHeight="1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ht="15.75" customHeight="1">
      <c r="A3" s="3" t="s">
        <v>5</v>
      </c>
      <c r="B3" s="17">
        <v>13.0</v>
      </c>
      <c r="C3" s="8">
        <f>B3/B11</f>
        <v>0.002708897687</v>
      </c>
      <c r="E3" s="3" t="s">
        <v>134</v>
      </c>
      <c r="F3" s="18">
        <v>1123.0</v>
      </c>
      <c r="G3" s="11">
        <f>F3/F5</f>
        <v>0.2242859996</v>
      </c>
    </row>
    <row r="4" ht="15.75" customHeight="1">
      <c r="A4" s="3" t="s">
        <v>7</v>
      </c>
      <c r="B4" s="17">
        <v>25.0</v>
      </c>
      <c r="C4" s="8">
        <f>B4/B11</f>
        <v>0.005209418629</v>
      </c>
      <c r="E4" s="3" t="s">
        <v>135</v>
      </c>
      <c r="F4" s="18">
        <v>3884.0</v>
      </c>
      <c r="G4" s="11">
        <f>F4/F5</f>
        <v>0.7757140004</v>
      </c>
    </row>
    <row r="5" ht="15.75" customHeight="1">
      <c r="A5" s="3" t="s">
        <v>9</v>
      </c>
      <c r="B5" s="17">
        <v>53.0</v>
      </c>
      <c r="C5" s="8">
        <f>B5/B11</f>
        <v>0.01104396749</v>
      </c>
      <c r="E5" s="2" t="s">
        <v>10</v>
      </c>
      <c r="F5" s="10">
        <f t="shared" ref="F5:G5" si="1">SUM(F3:F4)</f>
        <v>5007</v>
      </c>
      <c r="G5" s="11">
        <f t="shared" si="1"/>
        <v>1</v>
      </c>
    </row>
    <row r="6" ht="15.75" customHeight="1">
      <c r="A6" s="3" t="s">
        <v>11</v>
      </c>
      <c r="B6" s="17">
        <v>498.0</v>
      </c>
      <c r="C6" s="8">
        <f>B6/B11</f>
        <v>0.1037716191</v>
      </c>
      <c r="G6" s="11"/>
    </row>
    <row r="7" ht="15.75" customHeight="1">
      <c r="A7" s="3" t="s">
        <v>12</v>
      </c>
      <c r="B7" s="17">
        <v>16.0</v>
      </c>
      <c r="C7" s="8">
        <f>B7/B11</f>
        <v>0.003334027922</v>
      </c>
      <c r="E7" s="2" t="s">
        <v>136</v>
      </c>
      <c r="F7" s="3" t="s">
        <v>2</v>
      </c>
      <c r="G7" s="4" t="s">
        <v>3</v>
      </c>
    </row>
    <row r="8" ht="15.75" customHeight="1">
      <c r="A8" s="3" t="s">
        <v>14</v>
      </c>
      <c r="B8" s="17">
        <v>13.0</v>
      </c>
      <c r="C8" s="8">
        <f>B8/B11</f>
        <v>0.002708897687</v>
      </c>
      <c r="E8" s="3" t="s">
        <v>137</v>
      </c>
      <c r="F8" s="18">
        <v>1992.0</v>
      </c>
      <c r="G8" s="11">
        <f>F8/F10</f>
        <v>0.3922031896</v>
      </c>
    </row>
    <row r="9" ht="15.75" customHeight="1">
      <c r="A9" s="3" t="s">
        <v>16</v>
      </c>
      <c r="B9" s="18">
        <v>3939.0</v>
      </c>
      <c r="C9" s="8">
        <f>B9/B11</f>
        <v>0.8207959992</v>
      </c>
      <c r="E9" s="3" t="s">
        <v>138</v>
      </c>
      <c r="F9" s="18">
        <v>3087.0</v>
      </c>
      <c r="G9" s="11">
        <f>F9/F10</f>
        <v>0.6077968104</v>
      </c>
    </row>
    <row r="10" ht="15.75" customHeight="1">
      <c r="A10" s="3" t="s">
        <v>18</v>
      </c>
      <c r="B10" s="17">
        <v>242.0</v>
      </c>
      <c r="C10" s="8">
        <f>B10/B11</f>
        <v>0.05042717233</v>
      </c>
      <c r="E10" s="2" t="s">
        <v>10</v>
      </c>
      <c r="F10" s="10">
        <f t="shared" ref="F10:G10" si="2">SUM(F8:F9)</f>
        <v>5079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4799</v>
      </c>
      <c r="C11" s="8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7">
        <v>307.0</v>
      </c>
      <c r="C30" s="11">
        <f>B30/B33</f>
        <v>0.06626375998</v>
      </c>
    </row>
    <row r="31" ht="15.75" customHeight="1">
      <c r="A31" s="3" t="s">
        <v>41</v>
      </c>
      <c r="B31" s="17">
        <v>461.0</v>
      </c>
      <c r="C31" s="11">
        <f>B31/B33</f>
        <v>0.09950356141</v>
      </c>
    </row>
    <row r="32" ht="15.75" customHeight="1">
      <c r="A32" s="3" t="s">
        <v>42</v>
      </c>
      <c r="B32" s="18">
        <v>3865.0</v>
      </c>
      <c r="C32" s="11">
        <f>B32/B33</f>
        <v>0.8342326786</v>
      </c>
    </row>
    <row r="33" ht="15.75" customHeight="1">
      <c r="A33" s="2" t="s">
        <v>10</v>
      </c>
      <c r="B33" s="7">
        <f t="shared" ref="B33:C33" si="6">SUM(B30:B32)</f>
        <v>4633</v>
      </c>
      <c r="C33" s="11">
        <f t="shared" si="6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2253.0</v>
      </c>
      <c r="C52" s="11">
        <f>B52/B54</f>
        <v>0.5468446602</v>
      </c>
    </row>
    <row r="53" ht="15.75" customHeight="1">
      <c r="A53" s="3" t="s">
        <v>55</v>
      </c>
      <c r="B53" s="18">
        <v>1867.0</v>
      </c>
      <c r="C53" s="11">
        <f>B53/B54</f>
        <v>0.4531553398</v>
      </c>
    </row>
    <row r="54" ht="15.75" customHeight="1">
      <c r="A54" s="2" t="s">
        <v>10</v>
      </c>
      <c r="B54" s="13">
        <f t="shared" ref="B54:C54" si="10">SUM(B52:B53)</f>
        <v>4120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2054.0</v>
      </c>
      <c r="C57" s="11">
        <f>B57/B59</f>
        <v>0.5478794345</v>
      </c>
    </row>
    <row r="58" ht="15.75" customHeight="1">
      <c r="A58" s="3" t="s">
        <v>58</v>
      </c>
      <c r="B58" s="18">
        <v>1695.0</v>
      </c>
      <c r="C58" s="11">
        <f>B58/B59</f>
        <v>0.4521205655</v>
      </c>
    </row>
    <row r="59" ht="15.75" customHeight="1">
      <c r="A59" s="2" t="s">
        <v>10</v>
      </c>
      <c r="B59" s="13">
        <f t="shared" ref="B59:C59" si="11">SUM(B57:B58)</f>
        <v>3749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2242.0</v>
      </c>
      <c r="C62" s="11">
        <f>B62/B64</f>
        <v>0.5991448423</v>
      </c>
    </row>
    <row r="63" ht="15.75" customHeight="1">
      <c r="A63" s="3" t="s">
        <v>61</v>
      </c>
      <c r="B63" s="18">
        <v>1500.0</v>
      </c>
      <c r="C63" s="11">
        <f>B63/B64</f>
        <v>0.4008551577</v>
      </c>
    </row>
    <row r="64" ht="15.75" customHeight="1">
      <c r="A64" s="2" t="s">
        <v>10</v>
      </c>
      <c r="B64" s="13">
        <f t="shared" ref="B64:C64" si="12">SUM(B62:B63)</f>
        <v>3742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2098.0</v>
      </c>
      <c r="C67" s="11">
        <f>B67/B69</f>
        <v>0.5087293889</v>
      </c>
    </row>
    <row r="68" ht="15.75" customHeight="1">
      <c r="A68" s="3" t="s">
        <v>64</v>
      </c>
      <c r="B68" s="18">
        <v>2026.0</v>
      </c>
      <c r="C68" s="11">
        <f>B68/B69</f>
        <v>0.4912706111</v>
      </c>
    </row>
    <row r="69" ht="15.75" customHeight="1">
      <c r="A69" s="2" t="s">
        <v>10</v>
      </c>
      <c r="B69" s="13">
        <f t="shared" ref="B69:C69" si="13">SUM(B67:B68)</f>
        <v>4124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5"/>
    <col customWidth="1" min="5" max="6" width="12.63"/>
  </cols>
  <sheetData>
    <row r="1" ht="15.75" customHeight="1">
      <c r="D1" s="1" t="s">
        <v>139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5.0</v>
      </c>
      <c r="C3" s="8">
        <f>B3/B11</f>
        <v>0.001187366421</v>
      </c>
    </row>
    <row r="4" ht="15.75" customHeight="1">
      <c r="A4" s="3" t="s">
        <v>7</v>
      </c>
      <c r="B4" s="17">
        <v>3.0</v>
      </c>
      <c r="C4" s="8">
        <f>B4/B11</f>
        <v>0.0007124198528</v>
      </c>
    </row>
    <row r="5" ht="15.75" customHeight="1">
      <c r="A5" s="3" t="s">
        <v>9</v>
      </c>
      <c r="B5" s="17">
        <v>27.0</v>
      </c>
      <c r="C5" s="8">
        <f>B5/B11</f>
        <v>0.006411778675</v>
      </c>
    </row>
    <row r="6" ht="15.75" customHeight="1">
      <c r="A6" s="3" t="s">
        <v>11</v>
      </c>
      <c r="B6" s="17">
        <v>346.0</v>
      </c>
      <c r="C6" s="8">
        <f>B6/B11</f>
        <v>0.08216575635</v>
      </c>
    </row>
    <row r="7" ht="15.75" customHeight="1">
      <c r="A7" s="3" t="s">
        <v>12</v>
      </c>
      <c r="B7" s="17">
        <v>7.0</v>
      </c>
      <c r="C7" s="8">
        <f>B7/B11</f>
        <v>0.00166231299</v>
      </c>
    </row>
    <row r="8" ht="15.75" customHeight="1">
      <c r="A8" s="3" t="s">
        <v>14</v>
      </c>
      <c r="B8" s="17">
        <v>9.0</v>
      </c>
      <c r="C8" s="8">
        <f>B8/B11</f>
        <v>0.002137259558</v>
      </c>
    </row>
    <row r="9" ht="15.75" customHeight="1">
      <c r="A9" s="3" t="s">
        <v>16</v>
      </c>
      <c r="B9" s="18">
        <v>3768.0</v>
      </c>
      <c r="C9" s="8">
        <f>B9/B11</f>
        <v>0.8947993351</v>
      </c>
    </row>
    <row r="10" ht="15.75" customHeight="1">
      <c r="A10" s="3" t="s">
        <v>18</v>
      </c>
      <c r="B10" s="17">
        <v>46.0</v>
      </c>
      <c r="C10" s="8">
        <f>B10/B11</f>
        <v>0.01092377108</v>
      </c>
    </row>
    <row r="11" ht="15.75" customHeight="1">
      <c r="A11" s="2" t="s">
        <v>10</v>
      </c>
      <c r="B11" s="3">
        <f t="shared" ref="B11:C11" si="1">SUM(B3:B10)</f>
        <v>4211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7">
        <v>197.0</v>
      </c>
      <c r="C30" s="11">
        <f>B30/B33</f>
        <v>0.04867803311</v>
      </c>
    </row>
    <row r="31" ht="15.75" customHeight="1">
      <c r="A31" s="3" t="s">
        <v>41</v>
      </c>
      <c r="B31" s="17">
        <v>448.0</v>
      </c>
      <c r="C31" s="11">
        <f>B31/B33</f>
        <v>0.1106992834</v>
      </c>
    </row>
    <row r="32" ht="15.75" customHeight="1">
      <c r="A32" s="3" t="s">
        <v>42</v>
      </c>
      <c r="B32" s="18">
        <v>3402.0</v>
      </c>
      <c r="C32" s="11">
        <f>B32/B33</f>
        <v>0.8406226835</v>
      </c>
    </row>
    <row r="33" ht="15.75" customHeight="1">
      <c r="A33" s="2" t="s">
        <v>10</v>
      </c>
      <c r="B33" s="7">
        <f t="shared" ref="B33:C33" si="4">SUM(B30:B32)</f>
        <v>4047</v>
      </c>
      <c r="C33" s="11">
        <f t="shared" si="4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7">SUM(B47:B48)</f>
        <v>0</v>
      </c>
      <c r="C49" s="22" t="str">
        <f t="shared" si="7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2442.0</v>
      </c>
      <c r="C52" s="11">
        <f>B52/B54</f>
        <v>0.6277634961</v>
      </c>
    </row>
    <row r="53" ht="15.75" customHeight="1">
      <c r="A53" s="3" t="s">
        <v>55</v>
      </c>
      <c r="B53" s="17">
        <v>1448.0</v>
      </c>
      <c r="C53" s="11">
        <f>B53/B54</f>
        <v>0.3722365039</v>
      </c>
    </row>
    <row r="54" ht="15.75" customHeight="1">
      <c r="A54" s="2" t="s">
        <v>10</v>
      </c>
      <c r="B54" s="13">
        <f t="shared" ref="B54:C54" si="8">SUM(B52:B53)</f>
        <v>3890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1883.0</v>
      </c>
      <c r="C57" s="11">
        <f>B57/B59</f>
        <v>0.5415588151</v>
      </c>
    </row>
    <row r="58" ht="15.75" customHeight="1">
      <c r="A58" s="3" t="s">
        <v>58</v>
      </c>
      <c r="B58" s="18">
        <v>1594.0</v>
      </c>
      <c r="C58" s="11">
        <f>B58/B59</f>
        <v>0.4584411849</v>
      </c>
    </row>
    <row r="59" ht="15.75" customHeight="1">
      <c r="A59" s="2" t="s">
        <v>10</v>
      </c>
      <c r="B59" s="13">
        <f t="shared" ref="B59:C59" si="9">SUM(B57:B58)</f>
        <v>3477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1797.0</v>
      </c>
      <c r="C62" s="11">
        <f>B62/B64</f>
        <v>0.5138690306</v>
      </c>
    </row>
    <row r="63" ht="15.75" customHeight="1">
      <c r="A63" s="3" t="s">
        <v>61</v>
      </c>
      <c r="B63" s="18">
        <v>1700.0</v>
      </c>
      <c r="C63" s="11">
        <f>B63/B64</f>
        <v>0.4861309694</v>
      </c>
    </row>
    <row r="64" ht="15.75" customHeight="1">
      <c r="A64" s="2" t="s">
        <v>10</v>
      </c>
      <c r="B64" s="13">
        <f t="shared" ref="B64:C64" si="10">SUM(B62:B63)</f>
        <v>3497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2408.0</v>
      </c>
      <c r="C67" s="11">
        <f>B67/B69</f>
        <v>0.6235111341</v>
      </c>
    </row>
    <row r="68" ht="15.75" customHeight="1">
      <c r="A68" s="3" t="s">
        <v>64</v>
      </c>
      <c r="B68" s="18">
        <v>1454.0</v>
      </c>
      <c r="C68" s="11">
        <f>B68/B69</f>
        <v>0.3764888659</v>
      </c>
    </row>
    <row r="69" ht="15.75" customHeight="1">
      <c r="A69" s="2" t="s">
        <v>10</v>
      </c>
      <c r="B69" s="13">
        <f t="shared" ref="B69:C69" si="11">SUM(B67:B68)</f>
        <v>3862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38"/>
    <col customWidth="1" min="5" max="5" width="28.63"/>
    <col customWidth="1" min="6" max="6" width="12.63"/>
  </cols>
  <sheetData>
    <row r="1" ht="15.75" customHeight="1">
      <c r="D1" s="1" t="s">
        <v>140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141</v>
      </c>
      <c r="F2" s="3" t="s">
        <v>2</v>
      </c>
      <c r="G2" s="2" t="s">
        <v>3</v>
      </c>
    </row>
    <row r="3" ht="15.75" customHeight="1">
      <c r="A3" s="3" t="s">
        <v>5</v>
      </c>
      <c r="B3" s="17">
        <v>7.0</v>
      </c>
      <c r="C3" s="8">
        <f>B3/B11</f>
        <v>0.0008805031447</v>
      </c>
      <c r="E3" s="3" t="s">
        <v>15</v>
      </c>
      <c r="F3" s="18">
        <v>4137.0</v>
      </c>
      <c r="G3" s="11">
        <f>F3/F6</f>
        <v>0.6183856502</v>
      </c>
    </row>
    <row r="4" ht="15.75" customHeight="1">
      <c r="A4" s="3" t="s">
        <v>7</v>
      </c>
      <c r="B4" s="17">
        <v>6.0</v>
      </c>
      <c r="C4" s="8">
        <f>B4/B11</f>
        <v>0.0007547169811</v>
      </c>
      <c r="E4" s="3" t="s">
        <v>17</v>
      </c>
      <c r="F4" s="18">
        <v>1436.0</v>
      </c>
      <c r="G4" s="11">
        <f>F4/F6</f>
        <v>0.2146487294</v>
      </c>
    </row>
    <row r="5" ht="15.75" customHeight="1">
      <c r="A5" s="3" t="s">
        <v>9</v>
      </c>
      <c r="B5" s="17">
        <v>80.0</v>
      </c>
      <c r="C5" s="8">
        <f>B5/B11</f>
        <v>0.01006289308</v>
      </c>
      <c r="E5" s="3" t="s">
        <v>19</v>
      </c>
      <c r="F5" s="18">
        <v>1117.0</v>
      </c>
      <c r="G5" s="11">
        <f>F5/F6</f>
        <v>0.1669656203</v>
      </c>
    </row>
    <row r="6" ht="15.75" customHeight="1">
      <c r="A6" s="3" t="s">
        <v>11</v>
      </c>
      <c r="B6" s="17">
        <v>461.0</v>
      </c>
      <c r="C6" s="8">
        <f>B6/B11</f>
        <v>0.05798742138</v>
      </c>
      <c r="E6" s="2" t="s">
        <v>10</v>
      </c>
      <c r="F6" s="10">
        <f t="shared" ref="F6:G6" si="1">SUM(F3:F5)</f>
        <v>6690</v>
      </c>
      <c r="G6" s="11">
        <f t="shared" si="1"/>
        <v>1</v>
      </c>
    </row>
    <row r="7" ht="15.75" customHeight="1">
      <c r="A7" s="3" t="s">
        <v>12</v>
      </c>
      <c r="B7" s="17">
        <v>22.0</v>
      </c>
      <c r="C7" s="8">
        <f>B7/B11</f>
        <v>0.002767295597</v>
      </c>
    </row>
    <row r="8" ht="15.75" customHeight="1">
      <c r="A8" s="3" t="s">
        <v>14</v>
      </c>
      <c r="B8" s="17">
        <v>7.0</v>
      </c>
      <c r="C8" s="8">
        <f>B8/B11</f>
        <v>0.0008805031447</v>
      </c>
      <c r="E8" s="2" t="s">
        <v>87</v>
      </c>
      <c r="F8" s="3" t="s">
        <v>2</v>
      </c>
      <c r="G8" s="4" t="s">
        <v>3</v>
      </c>
    </row>
    <row r="9" ht="15.75" customHeight="1">
      <c r="A9" s="3" t="s">
        <v>16</v>
      </c>
      <c r="B9" s="18">
        <v>7272.0</v>
      </c>
      <c r="C9" s="8">
        <f>B9/B11</f>
        <v>0.9147169811</v>
      </c>
      <c r="E9" s="3" t="s">
        <v>142</v>
      </c>
      <c r="F9" s="18">
        <v>5279.0</v>
      </c>
      <c r="G9" s="11">
        <f>F9/F11</f>
        <v>0.7063152261</v>
      </c>
    </row>
    <row r="10" ht="15.75" customHeight="1">
      <c r="A10" s="3" t="s">
        <v>18</v>
      </c>
      <c r="B10" s="17">
        <v>95.0</v>
      </c>
      <c r="C10" s="8">
        <f>B10/B11</f>
        <v>0.01194968553</v>
      </c>
      <c r="E10" s="3" t="s">
        <v>143</v>
      </c>
      <c r="F10" s="18">
        <v>2195.0</v>
      </c>
      <c r="G10" s="11">
        <f>F10/F11</f>
        <v>0.2936847739</v>
      </c>
    </row>
    <row r="11" ht="15.75" customHeight="1">
      <c r="A11" s="2" t="s">
        <v>10</v>
      </c>
      <c r="B11" s="3">
        <f t="shared" ref="B11:C11" si="2">SUM(B3:B10)</f>
        <v>7950</v>
      </c>
      <c r="C11" s="8">
        <f t="shared" si="2"/>
        <v>1</v>
      </c>
      <c r="E11" s="2" t="s">
        <v>10</v>
      </c>
      <c r="F11" s="10">
        <f t="shared" ref="F11:G11" si="3">SUM(F9:F10)</f>
        <v>7474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19" t="s">
        <v>21</v>
      </c>
      <c r="B13" s="14" t="s">
        <v>2</v>
      </c>
      <c r="C13" s="20" t="s">
        <v>3</v>
      </c>
      <c r="E13" s="2" t="s">
        <v>144</v>
      </c>
      <c r="F13" s="3" t="s">
        <v>2</v>
      </c>
      <c r="G13" s="4" t="s">
        <v>3</v>
      </c>
    </row>
    <row r="14" ht="15.75" customHeight="1">
      <c r="A14" s="14" t="s">
        <v>23</v>
      </c>
      <c r="B14" s="21"/>
      <c r="C14" s="16" t="str">
        <f>B14/B16</f>
        <v>#DIV/0!</v>
      </c>
      <c r="E14" s="3" t="s">
        <v>145</v>
      </c>
      <c r="F14" s="18">
        <v>3733.0</v>
      </c>
      <c r="G14" s="11">
        <f>F14/F24</f>
        <v>0.07353201883</v>
      </c>
    </row>
    <row r="15" ht="15.75" customHeight="1">
      <c r="A15" s="14" t="s">
        <v>25</v>
      </c>
      <c r="B15" s="21"/>
      <c r="C15" s="16" t="str">
        <f>B15/B16</f>
        <v>#DIV/0!</v>
      </c>
      <c r="E15" s="3" t="s">
        <v>146</v>
      </c>
      <c r="F15" s="18">
        <v>6987.0</v>
      </c>
      <c r="G15" s="11">
        <f>F15/F24</f>
        <v>0.1376287746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3" t="s">
        <v>147</v>
      </c>
      <c r="F16" s="18">
        <v>8595.0</v>
      </c>
      <c r="G16" s="11">
        <f>F16/F24</f>
        <v>0.1693028936</v>
      </c>
    </row>
    <row r="17" ht="15.75" customHeight="1">
      <c r="A17" s="2"/>
      <c r="B17" s="3"/>
      <c r="C17" s="4"/>
      <c r="E17" s="3" t="s">
        <v>148</v>
      </c>
      <c r="F17" s="18">
        <v>3668.0</v>
      </c>
      <c r="G17" s="11">
        <f>F17/F24</f>
        <v>0.07225165954</v>
      </c>
    </row>
    <row r="18" ht="15.75" customHeight="1">
      <c r="A18" s="19" t="s">
        <v>27</v>
      </c>
      <c r="B18" s="14" t="s">
        <v>2</v>
      </c>
      <c r="C18" s="20" t="s">
        <v>3</v>
      </c>
      <c r="E18" s="3" t="s">
        <v>149</v>
      </c>
      <c r="F18" s="18">
        <v>4977.0</v>
      </c>
      <c r="G18" s="11">
        <f>F18/F24</f>
        <v>0.09803612583</v>
      </c>
    </row>
    <row r="19" ht="15.75" customHeight="1">
      <c r="A19" s="14" t="s">
        <v>29</v>
      </c>
      <c r="B19" s="21"/>
      <c r="C19" s="16" t="str">
        <f>B19/B27</f>
        <v>#DIV/0!</v>
      </c>
      <c r="E19" s="3" t="s">
        <v>150</v>
      </c>
      <c r="F19" s="18">
        <v>4847.0</v>
      </c>
      <c r="G19" s="11">
        <f>F19/F24</f>
        <v>0.09547540725</v>
      </c>
    </row>
    <row r="20" ht="15.75" customHeight="1">
      <c r="A20" s="14" t="s">
        <v>31</v>
      </c>
      <c r="B20" s="21"/>
      <c r="C20" s="16" t="str">
        <f>B20/B27</f>
        <v>#DIV/0!</v>
      </c>
      <c r="E20" s="3" t="s">
        <v>151</v>
      </c>
      <c r="F20" s="18">
        <v>4121.0</v>
      </c>
      <c r="G20" s="11">
        <f>F20/F24</f>
        <v>0.08117477889</v>
      </c>
    </row>
    <row r="21" ht="15.75" customHeight="1">
      <c r="A21" s="14" t="s">
        <v>33</v>
      </c>
      <c r="B21" s="21"/>
      <c r="C21" s="16" t="str">
        <f>B21/B27</f>
        <v>#DIV/0!</v>
      </c>
      <c r="E21" s="3" t="s">
        <v>152</v>
      </c>
      <c r="F21" s="18">
        <v>3328.0</v>
      </c>
      <c r="G21" s="11">
        <f>F21/F24</f>
        <v>0.06555439557</v>
      </c>
    </row>
    <row r="22" ht="15.75" customHeight="1">
      <c r="A22" s="14" t="s">
        <v>34</v>
      </c>
      <c r="B22" s="21"/>
      <c r="C22" s="16" t="str">
        <f>B22/B27</f>
        <v>#DIV/0!</v>
      </c>
      <c r="E22" s="3" t="s">
        <v>153</v>
      </c>
      <c r="F22" s="18">
        <v>3683.0</v>
      </c>
      <c r="G22" s="11">
        <f>F22/F24</f>
        <v>0.07254712707</v>
      </c>
    </row>
    <row r="23" ht="15.75" customHeight="1">
      <c r="A23" s="14" t="s">
        <v>35</v>
      </c>
      <c r="B23" s="21"/>
      <c r="C23" s="16" t="str">
        <f>B23/B27</f>
        <v>#DIV/0!</v>
      </c>
      <c r="E23" s="3" t="s">
        <v>154</v>
      </c>
      <c r="F23" s="18">
        <v>6828.0</v>
      </c>
      <c r="G23" s="11">
        <f>F23/F24</f>
        <v>0.1344968188</v>
      </c>
    </row>
    <row r="24" ht="15.75" customHeight="1">
      <c r="A24" s="14" t="s">
        <v>36</v>
      </c>
      <c r="B24" s="21"/>
      <c r="C24" s="16" t="str">
        <f>B24/B27</f>
        <v>#DIV/0!</v>
      </c>
      <c r="E24" s="2" t="s">
        <v>10</v>
      </c>
      <c r="F24" s="10">
        <f t="shared" ref="F24:G24" si="5">SUM(F14:F23)</f>
        <v>50767</v>
      </c>
      <c r="G24" s="11">
        <f t="shared" si="5"/>
        <v>1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6">SUM(B19:B26)</f>
        <v>0</v>
      </c>
      <c r="C27" s="16" t="str">
        <f t="shared" si="6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7">SUM(B30:B32)</f>
        <v>0</v>
      </c>
      <c r="C33" s="16" t="str">
        <f t="shared" si="7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8">SUM(B36:B37)</f>
        <v>0</v>
      </c>
      <c r="C38" s="22" t="str">
        <f t="shared" si="8"/>
        <v>#DIV/0!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7">
        <v>267.0</v>
      </c>
      <c r="C41" s="11">
        <f>B41/B44</f>
        <v>0.03524752475</v>
      </c>
    </row>
    <row r="42" ht="15.75" customHeight="1">
      <c r="A42" s="3" t="s">
        <v>48</v>
      </c>
      <c r="B42" s="18">
        <v>6497.0</v>
      </c>
      <c r="C42" s="11">
        <f>B42/B44</f>
        <v>0.857689769</v>
      </c>
    </row>
    <row r="43" ht="15.75" customHeight="1">
      <c r="A43" s="3" t="s">
        <v>49</v>
      </c>
      <c r="B43" s="17">
        <v>811.0</v>
      </c>
      <c r="C43" s="11">
        <f>B43/B44</f>
        <v>0.1070627063</v>
      </c>
    </row>
    <row r="44" ht="15.75" customHeight="1">
      <c r="A44" s="2" t="s">
        <v>10</v>
      </c>
      <c r="B44" s="7">
        <f t="shared" ref="B44:C44" si="9">SUM(B41:B43)</f>
        <v>7575</v>
      </c>
      <c r="C44" s="11">
        <f t="shared" si="9"/>
        <v>1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10">SUM(B47:B48)</f>
        <v>0</v>
      </c>
      <c r="C49" s="22" t="str">
        <f t="shared" si="10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4760.0</v>
      </c>
      <c r="C52" s="11">
        <f>B52/B54</f>
        <v>0.6620305981</v>
      </c>
    </row>
    <row r="53" ht="15.75" customHeight="1">
      <c r="A53" s="3" t="s">
        <v>55</v>
      </c>
      <c r="B53" s="18">
        <v>2430.0</v>
      </c>
      <c r="C53" s="11">
        <f>B53/B54</f>
        <v>0.3379694019</v>
      </c>
    </row>
    <row r="54" ht="15.75" customHeight="1">
      <c r="A54" s="2" t="s">
        <v>10</v>
      </c>
      <c r="B54" s="13">
        <f t="shared" ref="B54:C54" si="11">SUM(B52:B53)</f>
        <v>7190</v>
      </c>
      <c r="C54" s="8">
        <f t="shared" si="11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3512.0</v>
      </c>
      <c r="C57" s="11">
        <f>B57/B59</f>
        <v>0.5588796945</v>
      </c>
    </row>
    <row r="58" ht="15.75" customHeight="1">
      <c r="A58" s="3" t="s">
        <v>58</v>
      </c>
      <c r="B58" s="18">
        <v>2772.0</v>
      </c>
      <c r="C58" s="11">
        <f>B58/B59</f>
        <v>0.4411203055</v>
      </c>
    </row>
    <row r="59" ht="15.75" customHeight="1">
      <c r="A59" s="2" t="s">
        <v>10</v>
      </c>
      <c r="B59" s="13">
        <f t="shared" ref="B59:C59" si="12">SUM(B57:B58)</f>
        <v>6284</v>
      </c>
      <c r="C59" s="8">
        <f t="shared" si="12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2939.0</v>
      </c>
      <c r="C62" s="11">
        <f>B62/B64</f>
        <v>0.4611642868</v>
      </c>
    </row>
    <row r="63" ht="15.75" customHeight="1">
      <c r="A63" s="3" t="s">
        <v>61</v>
      </c>
      <c r="B63" s="18">
        <v>3434.0</v>
      </c>
      <c r="C63" s="11">
        <f>B63/B64</f>
        <v>0.5388357132</v>
      </c>
    </row>
    <row r="64" ht="15.75" customHeight="1">
      <c r="A64" s="2" t="s">
        <v>10</v>
      </c>
      <c r="B64" s="13">
        <f t="shared" ref="B64:C64" si="13">SUM(B62:B63)</f>
        <v>6373</v>
      </c>
      <c r="C64" s="8">
        <f t="shared" si="13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4540.0</v>
      </c>
      <c r="C67" s="11">
        <f>B67/B69</f>
        <v>0.6222587719</v>
      </c>
    </row>
    <row r="68" ht="15.75" customHeight="1">
      <c r="A68" s="3" t="s">
        <v>64</v>
      </c>
      <c r="B68" s="18">
        <v>2756.0</v>
      </c>
      <c r="C68" s="11">
        <f>B68/B69</f>
        <v>0.3777412281</v>
      </c>
    </row>
    <row r="69" ht="15.75" customHeight="1">
      <c r="A69" s="2" t="s">
        <v>10</v>
      </c>
      <c r="B69" s="13">
        <f t="shared" ref="B69:C69" si="14">SUM(B67:B68)</f>
        <v>7296</v>
      </c>
      <c r="C69" s="8">
        <f t="shared" si="14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7">
        <v>845.0</v>
      </c>
      <c r="C72" s="11">
        <f>B72/B76</f>
        <v>0.1411155645</v>
      </c>
    </row>
    <row r="73" ht="15.75" customHeight="1">
      <c r="A73" s="3" t="s">
        <v>67</v>
      </c>
      <c r="B73" s="18">
        <v>1058.0</v>
      </c>
      <c r="C73" s="11">
        <f>B73/B76</f>
        <v>0.1766867067</v>
      </c>
    </row>
    <row r="74" ht="15.75" customHeight="1">
      <c r="A74" s="3" t="s">
        <v>68</v>
      </c>
      <c r="B74" s="18">
        <v>4085.0</v>
      </c>
      <c r="C74" s="11">
        <f>B74/B76</f>
        <v>0.6821977288</v>
      </c>
    </row>
    <row r="75" ht="15.75" customHeight="1">
      <c r="A75" s="14" t="s">
        <v>69</v>
      </c>
      <c r="B75" s="23">
        <v>696.0</v>
      </c>
      <c r="C75" s="16"/>
    </row>
    <row r="76" ht="15.75" customHeight="1">
      <c r="A76" s="2" t="s">
        <v>10</v>
      </c>
      <c r="B76" s="7">
        <f t="shared" ref="B76:C76" si="15">SUM(B72:B74)</f>
        <v>5988</v>
      </c>
      <c r="C76" s="11">
        <f t="shared" si="15"/>
        <v>1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6">SUM(B79:B81)</f>
        <v>0</v>
      </c>
      <c r="C82" s="16" t="str">
        <f t="shared" si="16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63"/>
    <col customWidth="1" min="5" max="6" width="12.63"/>
  </cols>
  <sheetData>
    <row r="1" ht="15.75" customHeight="1">
      <c r="D1" s="1" t="s">
        <v>155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3.0</v>
      </c>
      <c r="C3" s="8">
        <f>B3/B11</f>
        <v>0.001805054152</v>
      </c>
    </row>
    <row r="4" ht="15.75" customHeight="1">
      <c r="A4" s="3" t="s">
        <v>7</v>
      </c>
      <c r="B4" s="17">
        <v>2.0</v>
      </c>
      <c r="C4" s="8">
        <f>B4/B11</f>
        <v>0.001203369434</v>
      </c>
    </row>
    <row r="5" ht="15.75" customHeight="1">
      <c r="A5" s="3" t="s">
        <v>9</v>
      </c>
      <c r="B5" s="17">
        <v>8.0</v>
      </c>
      <c r="C5" s="8">
        <f>B5/B11</f>
        <v>0.004813477738</v>
      </c>
    </row>
    <row r="6" ht="15.75" customHeight="1">
      <c r="A6" s="3" t="s">
        <v>11</v>
      </c>
      <c r="B6" s="17">
        <v>79.0</v>
      </c>
      <c r="C6" s="8">
        <f>B6/B11</f>
        <v>0.04753309266</v>
      </c>
    </row>
    <row r="7" ht="15.75" customHeight="1">
      <c r="A7" s="3" t="s">
        <v>12</v>
      </c>
      <c r="B7" s="17">
        <v>0.0</v>
      </c>
      <c r="C7" s="8">
        <f>B7/B11</f>
        <v>0</v>
      </c>
    </row>
    <row r="8" ht="15.75" customHeight="1">
      <c r="A8" s="3" t="s">
        <v>14</v>
      </c>
      <c r="B8" s="17">
        <v>3.0</v>
      </c>
      <c r="C8" s="8">
        <f>B8/B11</f>
        <v>0.001805054152</v>
      </c>
    </row>
    <row r="9" ht="15.75" customHeight="1">
      <c r="A9" s="3" t="s">
        <v>16</v>
      </c>
      <c r="B9" s="18">
        <v>1560.0</v>
      </c>
      <c r="C9" s="8">
        <f>B9/B11</f>
        <v>0.9386281588</v>
      </c>
    </row>
    <row r="10" ht="15.75" customHeight="1">
      <c r="A10" s="3" t="s">
        <v>18</v>
      </c>
      <c r="B10" s="17">
        <v>7.0</v>
      </c>
      <c r="C10" s="8">
        <f>B10/B11</f>
        <v>0.00421179302</v>
      </c>
    </row>
    <row r="11" ht="15.75" customHeight="1">
      <c r="A11" s="2" t="s">
        <v>10</v>
      </c>
      <c r="B11" s="3">
        <f t="shared" ref="B11:C11" si="1">SUM(B3:B10)</f>
        <v>1662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510.0</v>
      </c>
      <c r="C47" s="16"/>
    </row>
    <row r="48" ht="15.75" customHeight="1">
      <c r="A48" s="3" t="s">
        <v>52</v>
      </c>
      <c r="B48" s="17">
        <v>796.0</v>
      </c>
      <c r="C48" s="11">
        <f>B48/B49</f>
        <v>1</v>
      </c>
    </row>
    <row r="49" ht="15.75" customHeight="1">
      <c r="A49" s="2" t="s">
        <v>10</v>
      </c>
      <c r="B49" s="3">
        <f t="shared" ref="B49:C49" si="7">B48</f>
        <v>796</v>
      </c>
      <c r="C49" s="8">
        <f t="shared" si="7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687.0</v>
      </c>
      <c r="C52" s="11">
        <f>B52/B54</f>
        <v>0.491416309</v>
      </c>
    </row>
    <row r="53" ht="15.75" customHeight="1">
      <c r="A53" s="3" t="s">
        <v>55</v>
      </c>
      <c r="B53" s="17">
        <v>711.0</v>
      </c>
      <c r="C53" s="11">
        <f>B53/B54</f>
        <v>0.508583691</v>
      </c>
    </row>
    <row r="54" ht="15.75" customHeight="1">
      <c r="A54" s="2" t="s">
        <v>10</v>
      </c>
      <c r="B54" s="3">
        <f t="shared" ref="B54:C54" si="8">SUM(B52:B53)</f>
        <v>1398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666.0</v>
      </c>
      <c r="C57" s="11">
        <f>B57/B59</f>
        <v>0.5370967742</v>
      </c>
    </row>
    <row r="58" ht="15.75" customHeight="1">
      <c r="A58" s="3" t="s">
        <v>58</v>
      </c>
      <c r="B58" s="17">
        <v>574.0</v>
      </c>
      <c r="C58" s="11">
        <f>B58/B59</f>
        <v>0.4629032258</v>
      </c>
    </row>
    <row r="59" ht="15.75" customHeight="1">
      <c r="A59" s="2" t="s">
        <v>10</v>
      </c>
      <c r="B59" s="3">
        <f t="shared" ref="B59:C59" si="9">SUM(B57:B58)</f>
        <v>1240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665.0</v>
      </c>
      <c r="C62" s="11">
        <f>B62/B64</f>
        <v>0.5345659164</v>
      </c>
    </row>
    <row r="63" ht="15.75" customHeight="1">
      <c r="A63" s="3" t="s">
        <v>61</v>
      </c>
      <c r="B63" s="17">
        <v>579.0</v>
      </c>
      <c r="C63" s="11">
        <f>B63/B64</f>
        <v>0.4654340836</v>
      </c>
    </row>
    <row r="64" ht="15.75" customHeight="1">
      <c r="A64" s="2" t="s">
        <v>10</v>
      </c>
      <c r="B64" s="3">
        <f t="shared" ref="B64:C64" si="10">SUM(B62:B63)</f>
        <v>1244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640.0</v>
      </c>
      <c r="C67" s="11">
        <f>B67/B69</f>
        <v>0.4723247232</v>
      </c>
    </row>
    <row r="68" ht="15.75" customHeight="1">
      <c r="A68" s="3" t="s">
        <v>64</v>
      </c>
      <c r="B68" s="17">
        <v>715.0</v>
      </c>
      <c r="C68" s="11">
        <f>B68/B69</f>
        <v>0.5276752768</v>
      </c>
    </row>
    <row r="69" ht="15.75" customHeight="1">
      <c r="A69" s="2" t="s">
        <v>10</v>
      </c>
      <c r="B69" s="3">
        <f t="shared" ref="B69:C69" si="11">SUM(B67:B68)</f>
        <v>1355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5"/>
    <col customWidth="1" min="5" max="5" width="27.5"/>
    <col customWidth="1" min="6" max="6" width="12.63"/>
  </cols>
  <sheetData>
    <row r="1" ht="15.75" customHeight="1">
      <c r="D1" s="1" t="s">
        <v>156</v>
      </c>
      <c r="G1" s="11"/>
    </row>
    <row r="2" ht="15.75" customHeight="1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ht="15.75" customHeight="1">
      <c r="A3" s="3" t="s">
        <v>5</v>
      </c>
      <c r="B3" s="17">
        <v>3.0</v>
      </c>
      <c r="C3" s="8">
        <f>B3/B11</f>
        <v>0.0008865248227</v>
      </c>
      <c r="E3" s="3" t="s">
        <v>158</v>
      </c>
      <c r="F3" s="17">
        <v>273.0</v>
      </c>
      <c r="G3" s="11">
        <f>F3/F5</f>
        <v>0.2713717694</v>
      </c>
    </row>
    <row r="4" ht="15.75" customHeight="1">
      <c r="A4" s="3" t="s">
        <v>7</v>
      </c>
      <c r="B4" s="17">
        <v>3.0</v>
      </c>
      <c r="C4" s="8">
        <f>B4/B11</f>
        <v>0.0008865248227</v>
      </c>
      <c r="E4" s="3" t="s">
        <v>159</v>
      </c>
      <c r="F4" s="17">
        <v>733.0</v>
      </c>
      <c r="G4" s="11">
        <f>F4/F5</f>
        <v>0.7286282306</v>
      </c>
    </row>
    <row r="5" ht="15.75" customHeight="1">
      <c r="A5" s="3" t="s">
        <v>9</v>
      </c>
      <c r="B5" s="17">
        <v>32.0</v>
      </c>
      <c r="C5" s="8">
        <f>B5/B11</f>
        <v>0.009456264775</v>
      </c>
      <c r="E5" s="2" t="s">
        <v>10</v>
      </c>
      <c r="F5" s="7">
        <f t="shared" ref="F5:G5" si="1">SUM(F3:F4)</f>
        <v>1006</v>
      </c>
      <c r="G5" s="11">
        <f t="shared" si="1"/>
        <v>1</v>
      </c>
    </row>
    <row r="6" ht="15.75" customHeight="1">
      <c r="A6" s="3" t="s">
        <v>11</v>
      </c>
      <c r="B6" s="17">
        <v>212.0</v>
      </c>
      <c r="C6" s="8">
        <f>B6/B11</f>
        <v>0.06264775414</v>
      </c>
      <c r="G6" s="11"/>
    </row>
    <row r="7" ht="15.75" customHeight="1">
      <c r="A7" s="3" t="s">
        <v>12</v>
      </c>
      <c r="B7" s="17">
        <v>4.0</v>
      </c>
      <c r="C7" s="8">
        <f>B7/B11</f>
        <v>0.001182033097</v>
      </c>
      <c r="E7" s="2" t="s">
        <v>160</v>
      </c>
      <c r="F7" s="3" t="s">
        <v>2</v>
      </c>
      <c r="G7" s="4" t="s">
        <v>3</v>
      </c>
    </row>
    <row r="8" ht="15.75" customHeight="1">
      <c r="A8" s="3" t="s">
        <v>14</v>
      </c>
      <c r="B8" s="17">
        <v>3.0</v>
      </c>
      <c r="C8" s="8">
        <f>B8/B11</f>
        <v>0.0008865248227</v>
      </c>
      <c r="E8" s="3" t="s">
        <v>161</v>
      </c>
      <c r="F8" s="17">
        <v>594.0</v>
      </c>
      <c r="G8" s="11">
        <f>F8/F10</f>
        <v>0.7360594796</v>
      </c>
    </row>
    <row r="9" ht="15.75" customHeight="1">
      <c r="A9" s="3" t="s">
        <v>16</v>
      </c>
      <c r="B9" s="18">
        <v>3096.0</v>
      </c>
      <c r="C9" s="8">
        <f>B9/B11</f>
        <v>0.914893617</v>
      </c>
      <c r="E9" s="3" t="s">
        <v>162</v>
      </c>
      <c r="F9" s="17">
        <v>213.0</v>
      </c>
      <c r="G9" s="11">
        <f>F9/F10</f>
        <v>0.2639405204</v>
      </c>
    </row>
    <row r="10" ht="15.75" customHeight="1">
      <c r="A10" s="3" t="s">
        <v>18</v>
      </c>
      <c r="B10" s="17">
        <v>31.0</v>
      </c>
      <c r="C10" s="8">
        <f>B10/B11</f>
        <v>0.009160756501</v>
      </c>
      <c r="E10" s="2" t="s">
        <v>10</v>
      </c>
      <c r="F10" s="7">
        <f t="shared" ref="F10:G10" si="2">SUM(F8:F9)</f>
        <v>807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3384</v>
      </c>
      <c r="C11" s="8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186.0</v>
      </c>
      <c r="C19" s="11">
        <f>B19/B27</f>
        <v>0.5254237288</v>
      </c>
    </row>
    <row r="20" ht="15.75" customHeight="1">
      <c r="A20" s="3" t="s">
        <v>31</v>
      </c>
      <c r="B20" s="17">
        <v>71.0</v>
      </c>
      <c r="C20" s="11">
        <f>B20/B27</f>
        <v>0.2005649718</v>
      </c>
    </row>
    <row r="21" ht="15.75" customHeight="1">
      <c r="A21" s="3" t="s">
        <v>33</v>
      </c>
      <c r="B21" s="17">
        <v>74.0</v>
      </c>
      <c r="C21" s="11">
        <f>B21/B27</f>
        <v>0.209039548</v>
      </c>
    </row>
    <row r="22" ht="15.75" customHeight="1">
      <c r="A22" s="3" t="s">
        <v>34</v>
      </c>
      <c r="B22" s="17">
        <v>3.0</v>
      </c>
      <c r="C22" s="11">
        <f>B22/B27</f>
        <v>0.008474576271</v>
      </c>
    </row>
    <row r="23" ht="15.75" customHeight="1">
      <c r="A23" s="3" t="s">
        <v>35</v>
      </c>
      <c r="B23" s="17">
        <v>4.0</v>
      </c>
      <c r="C23" s="11">
        <f>B23/B27</f>
        <v>0.01129943503</v>
      </c>
    </row>
    <row r="24" ht="15.75" customHeight="1">
      <c r="A24" s="3" t="s">
        <v>36</v>
      </c>
      <c r="B24" s="17">
        <v>7.0</v>
      </c>
      <c r="C24" s="11">
        <f>B24/B27</f>
        <v>0.0197740113</v>
      </c>
    </row>
    <row r="25" ht="15.75" customHeight="1">
      <c r="A25" s="3" t="s">
        <v>37</v>
      </c>
      <c r="B25" s="17">
        <v>3.0</v>
      </c>
      <c r="C25" s="11">
        <f>B25/B27</f>
        <v>0.008474576271</v>
      </c>
    </row>
    <row r="26" ht="15.75" customHeight="1">
      <c r="A26" s="3" t="s">
        <v>38</v>
      </c>
      <c r="B26" s="17">
        <v>6.0</v>
      </c>
      <c r="C26" s="11">
        <f>B26/B27</f>
        <v>0.01694915254</v>
      </c>
    </row>
    <row r="27" ht="15.75" customHeight="1">
      <c r="A27" s="2" t="s">
        <v>10</v>
      </c>
      <c r="B27" s="7">
        <f t="shared" ref="B27:C27" si="5">SUM(B19:B26)</f>
        <v>354</v>
      </c>
      <c r="C27" s="11">
        <f t="shared" si="5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5">
        <v>1035.0</v>
      </c>
      <c r="C47" s="16"/>
    </row>
    <row r="48" ht="15.75" customHeight="1">
      <c r="A48" s="3" t="s">
        <v>52</v>
      </c>
      <c r="B48" s="18">
        <v>1007.0</v>
      </c>
      <c r="C48" s="11">
        <f>B48/B49</f>
        <v>1</v>
      </c>
    </row>
    <row r="49" ht="15.75" customHeight="1">
      <c r="A49" s="2" t="s">
        <v>10</v>
      </c>
      <c r="B49" s="13">
        <f t="shared" ref="B49:C49" si="9">B48</f>
        <v>1007</v>
      </c>
      <c r="C49" s="8">
        <f t="shared" si="9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1828.0</v>
      </c>
      <c r="C52" s="11">
        <f>B52/B54</f>
        <v>0.6398319916</v>
      </c>
    </row>
    <row r="53" ht="15.75" customHeight="1">
      <c r="A53" s="3" t="s">
        <v>55</v>
      </c>
      <c r="B53" s="18">
        <v>1029.0</v>
      </c>
      <c r="C53" s="11">
        <f>B53/B54</f>
        <v>0.3601680084</v>
      </c>
    </row>
    <row r="54" ht="15.75" customHeight="1">
      <c r="A54" s="2" t="s">
        <v>10</v>
      </c>
      <c r="B54" s="13">
        <f t="shared" ref="B54:C54" si="10">SUM(B52:B53)</f>
        <v>2857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1389.0</v>
      </c>
      <c r="C57" s="11">
        <f>B57/B59</f>
        <v>0.5723114957</v>
      </c>
    </row>
    <row r="58" ht="15.75" customHeight="1">
      <c r="A58" s="3" t="s">
        <v>58</v>
      </c>
      <c r="B58" s="18">
        <v>1038.0</v>
      </c>
      <c r="C58" s="11">
        <f>B58/B59</f>
        <v>0.4276885043</v>
      </c>
    </row>
    <row r="59" ht="15.75" customHeight="1">
      <c r="A59" s="2" t="s">
        <v>10</v>
      </c>
      <c r="B59" s="13">
        <f t="shared" ref="B59:C59" si="11">SUM(B57:B58)</f>
        <v>2427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1485.0</v>
      </c>
      <c r="C62" s="11">
        <f>B62/B64</f>
        <v>0.6179775281</v>
      </c>
    </row>
    <row r="63" ht="15.75" customHeight="1">
      <c r="A63" s="3" t="s">
        <v>61</v>
      </c>
      <c r="B63" s="17">
        <v>918.0</v>
      </c>
      <c r="C63" s="11">
        <f>B63/B64</f>
        <v>0.3820224719</v>
      </c>
    </row>
    <row r="64" ht="15.75" customHeight="1">
      <c r="A64" s="2" t="s">
        <v>10</v>
      </c>
      <c r="B64" s="13">
        <f t="shared" ref="B64:C64" si="12">SUM(B62:B63)</f>
        <v>2403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1892.0</v>
      </c>
      <c r="C67" s="11">
        <f>B67/B69</f>
        <v>0.6601535241</v>
      </c>
    </row>
    <row r="68" ht="15.75" customHeight="1">
      <c r="A68" s="3" t="s">
        <v>64</v>
      </c>
      <c r="B68" s="17">
        <v>974.0</v>
      </c>
      <c r="C68" s="11">
        <f>B68/B69</f>
        <v>0.3398464759</v>
      </c>
    </row>
    <row r="69" ht="15.75" customHeight="1">
      <c r="A69" s="2" t="s">
        <v>10</v>
      </c>
      <c r="B69" s="13">
        <f t="shared" ref="B69:C69" si="13">SUM(B67:B68)</f>
        <v>2866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4" width="12.63"/>
    <col customWidth="1" min="5" max="5" width="24.63"/>
    <col customWidth="1" min="6" max="6" width="12.63"/>
  </cols>
  <sheetData>
    <row r="1" ht="15.75" customHeight="1">
      <c r="D1" s="1" t="s">
        <v>163</v>
      </c>
      <c r="G1" s="11"/>
    </row>
    <row r="2" ht="15.75" customHeight="1">
      <c r="A2" s="2" t="s">
        <v>1</v>
      </c>
      <c r="B2" s="3" t="s">
        <v>2</v>
      </c>
      <c r="C2" s="4" t="s">
        <v>3</v>
      </c>
      <c r="E2" s="2" t="s">
        <v>77</v>
      </c>
      <c r="F2" s="3" t="s">
        <v>2</v>
      </c>
      <c r="G2" s="4" t="s">
        <v>3</v>
      </c>
    </row>
    <row r="3" ht="15.75" customHeight="1">
      <c r="A3" s="3" t="s">
        <v>5</v>
      </c>
      <c r="B3" s="17">
        <v>2.0</v>
      </c>
      <c r="C3" s="8">
        <f>B3/B11</f>
        <v>0.0005698005698</v>
      </c>
      <c r="E3" s="3" t="s">
        <v>164</v>
      </c>
      <c r="F3" s="17">
        <v>1117.0</v>
      </c>
      <c r="G3" s="11">
        <f>F3/F5</f>
        <v>0.3219948112</v>
      </c>
    </row>
    <row r="4" ht="15.75" customHeight="1">
      <c r="A4" s="3" t="s">
        <v>7</v>
      </c>
      <c r="B4" s="17">
        <v>6.0</v>
      </c>
      <c r="C4" s="8">
        <f>B4/B11</f>
        <v>0.001709401709</v>
      </c>
      <c r="E4" s="3" t="s">
        <v>165</v>
      </c>
      <c r="F4" s="17">
        <v>2352.0</v>
      </c>
      <c r="G4" s="11">
        <f>F4/F5</f>
        <v>0.6780051888</v>
      </c>
    </row>
    <row r="5" ht="15.75" customHeight="1">
      <c r="A5" s="3" t="s">
        <v>9</v>
      </c>
      <c r="B5" s="17">
        <v>22.0</v>
      </c>
      <c r="C5" s="8">
        <f>B5/B11</f>
        <v>0.006267806268</v>
      </c>
      <c r="E5" s="2" t="s">
        <v>10</v>
      </c>
      <c r="F5" s="7">
        <f t="shared" ref="F5:G5" si="1">SUM(F3:F4)</f>
        <v>3469</v>
      </c>
      <c r="G5" s="11">
        <f t="shared" si="1"/>
        <v>1</v>
      </c>
    </row>
    <row r="6" ht="15.75" customHeight="1">
      <c r="A6" s="3" t="s">
        <v>11</v>
      </c>
      <c r="B6" s="17">
        <v>234.0</v>
      </c>
      <c r="C6" s="8">
        <f>B6/B11</f>
        <v>0.06666666667</v>
      </c>
      <c r="G6" s="11"/>
    </row>
    <row r="7" ht="15.75" customHeight="1">
      <c r="A7" s="3" t="s">
        <v>12</v>
      </c>
      <c r="B7" s="17">
        <v>9.0</v>
      </c>
      <c r="C7" s="8">
        <f>B7/B11</f>
        <v>0.002564102564</v>
      </c>
      <c r="E7" s="2" t="s">
        <v>166</v>
      </c>
      <c r="F7" s="3" t="s">
        <v>2</v>
      </c>
      <c r="G7" s="4" t="s">
        <v>3</v>
      </c>
    </row>
    <row r="8" ht="15.75" customHeight="1">
      <c r="A8" s="3" t="s">
        <v>14</v>
      </c>
      <c r="B8" s="17">
        <v>2.0</v>
      </c>
      <c r="C8" s="8">
        <f>B8/B11</f>
        <v>0.0005698005698</v>
      </c>
      <c r="E8" s="3" t="s">
        <v>167</v>
      </c>
      <c r="F8" s="17">
        <v>1525.0</v>
      </c>
      <c r="G8" s="11">
        <f>F8/F10</f>
        <v>0.444995623</v>
      </c>
    </row>
    <row r="9" ht="15.75" customHeight="1">
      <c r="A9" s="3" t="s">
        <v>16</v>
      </c>
      <c r="B9" s="17">
        <v>3189.0</v>
      </c>
      <c r="C9" s="8">
        <f>B9/B11</f>
        <v>0.9085470085</v>
      </c>
      <c r="E9" s="3" t="s">
        <v>168</v>
      </c>
      <c r="F9" s="17">
        <v>1902.0</v>
      </c>
      <c r="G9" s="11">
        <f>F9/F10</f>
        <v>0.555004377</v>
      </c>
    </row>
    <row r="10" ht="15.75" customHeight="1">
      <c r="A10" s="3" t="s">
        <v>18</v>
      </c>
      <c r="B10" s="17">
        <v>46.0</v>
      </c>
      <c r="C10" s="8">
        <f>B10/B11</f>
        <v>0.01310541311</v>
      </c>
      <c r="E10" s="2" t="s">
        <v>10</v>
      </c>
      <c r="F10" s="7">
        <f t="shared" ref="F10:G10" si="2">SUM(F8:F9)</f>
        <v>3427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3510</v>
      </c>
      <c r="C11" s="8">
        <f t="shared" si="3"/>
        <v>1</v>
      </c>
      <c r="G11" s="11"/>
    </row>
    <row r="12" ht="15.75" customHeight="1">
      <c r="C12" s="11"/>
      <c r="E12" s="2" t="s">
        <v>107</v>
      </c>
      <c r="F12" s="3" t="s">
        <v>2</v>
      </c>
      <c r="G12" s="4" t="s">
        <v>3</v>
      </c>
    </row>
    <row r="13" ht="15.75" customHeight="1">
      <c r="A13" s="19" t="s">
        <v>21</v>
      </c>
      <c r="B13" s="14" t="s">
        <v>2</v>
      </c>
      <c r="C13" s="20" t="s">
        <v>3</v>
      </c>
      <c r="E13" s="3" t="s">
        <v>169</v>
      </c>
      <c r="F13" s="17">
        <v>403.0</v>
      </c>
      <c r="G13" s="11">
        <f>F13/F15</f>
        <v>2.066666667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3" t="s">
        <v>170</v>
      </c>
      <c r="F14" s="17">
        <v>432.0</v>
      </c>
      <c r="G14" s="11">
        <f>F14/F15</f>
        <v>2.215384615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  <c r="E15" s="2" t="s">
        <v>10</v>
      </c>
      <c r="F15" s="17">
        <v>195.0</v>
      </c>
      <c r="G15" s="11">
        <f>SUM(G13:G14)</f>
        <v>4.282051282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G16" s="11"/>
    </row>
    <row r="17" ht="15.75" customHeight="1">
      <c r="A17" s="2"/>
      <c r="B17" s="3"/>
      <c r="C17" s="4"/>
      <c r="E17" s="2" t="s">
        <v>157</v>
      </c>
      <c r="F17" s="3" t="s">
        <v>2</v>
      </c>
      <c r="G17" s="4" t="s">
        <v>3</v>
      </c>
    </row>
    <row r="18" ht="15.75" customHeight="1">
      <c r="A18" s="19" t="s">
        <v>27</v>
      </c>
      <c r="B18" s="14" t="s">
        <v>2</v>
      </c>
      <c r="C18" s="20" t="s">
        <v>3</v>
      </c>
      <c r="E18" s="3" t="s">
        <v>171</v>
      </c>
      <c r="F18" s="17">
        <v>195.0</v>
      </c>
      <c r="G18" s="11">
        <f>F18/F20</f>
        <v>0.2386780906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  <c r="E19" s="3" t="s">
        <v>172</v>
      </c>
      <c r="F19" s="17">
        <v>622.0</v>
      </c>
      <c r="G19" s="11">
        <f>F19/F20</f>
        <v>0.7613219094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  <c r="E20" s="2" t="s">
        <v>10</v>
      </c>
      <c r="F20" s="7">
        <f t="shared" ref="F20:G20" si="5">SUM(F18:F19)</f>
        <v>817</v>
      </c>
      <c r="G20" s="11">
        <f t="shared" si="5"/>
        <v>1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  <c r="G21" s="11"/>
    </row>
    <row r="22" ht="15.75" customHeight="1">
      <c r="A22" s="14" t="s">
        <v>34</v>
      </c>
      <c r="B22" s="23">
        <v>0.0</v>
      </c>
      <c r="C22" s="16" t="str">
        <f>B22/B27</f>
        <v>#DIV/0!</v>
      </c>
      <c r="E22" s="2" t="s">
        <v>80</v>
      </c>
      <c r="F22" s="3" t="s">
        <v>2</v>
      </c>
      <c r="G22" s="4" t="s">
        <v>3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  <c r="E23" s="3" t="s">
        <v>173</v>
      </c>
      <c r="F23" s="17">
        <v>149.0</v>
      </c>
      <c r="G23" s="11">
        <f>F23/F26</f>
        <v>0.1907810499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  <c r="E24" s="3" t="s">
        <v>174</v>
      </c>
      <c r="F24" s="17">
        <v>393.0</v>
      </c>
      <c r="G24" s="11">
        <f>F24/F26</f>
        <v>0.5032010243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  <c r="E25" s="3" t="s">
        <v>175</v>
      </c>
      <c r="F25" s="17">
        <v>239.0</v>
      </c>
      <c r="G25" s="11">
        <f>F25/F26</f>
        <v>0.3060179257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  <c r="E26" s="2" t="s">
        <v>10</v>
      </c>
      <c r="F26" s="7">
        <f t="shared" ref="F26:G26" si="6">SUM(F23:F25)</f>
        <v>781</v>
      </c>
      <c r="G26" s="11">
        <f t="shared" si="6"/>
        <v>1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  <c r="G27" s="11"/>
    </row>
    <row r="28" ht="15.75" customHeight="1">
      <c r="A28" s="2"/>
      <c r="B28" s="3"/>
      <c r="C28" s="4"/>
      <c r="E28" s="2" t="s">
        <v>83</v>
      </c>
      <c r="F28" s="3" t="s">
        <v>2</v>
      </c>
      <c r="G28" s="4" t="s">
        <v>3</v>
      </c>
    </row>
    <row r="29" ht="15.75" customHeight="1">
      <c r="A29" s="2" t="s">
        <v>39</v>
      </c>
      <c r="B29" s="3" t="s">
        <v>2</v>
      </c>
      <c r="C29" s="4" t="s">
        <v>3</v>
      </c>
      <c r="E29" s="3" t="s">
        <v>176</v>
      </c>
      <c r="F29" s="17">
        <v>388.0</v>
      </c>
      <c r="G29" s="11">
        <f>F29/F31</f>
        <v>0.5065274151</v>
      </c>
    </row>
    <row r="30" ht="15.75" customHeight="1">
      <c r="A30" s="3" t="s">
        <v>40</v>
      </c>
      <c r="B30" s="17">
        <v>195.0</v>
      </c>
      <c r="C30" s="11">
        <f>B30/B33</f>
        <v>0.05703422053</v>
      </c>
      <c r="E30" s="3" t="s">
        <v>177</v>
      </c>
      <c r="F30" s="17">
        <v>378.0</v>
      </c>
      <c r="G30" s="11">
        <f>F30/F31</f>
        <v>0.4934725849</v>
      </c>
    </row>
    <row r="31" ht="15.75" customHeight="1">
      <c r="A31" s="3" t="s">
        <v>41</v>
      </c>
      <c r="B31" s="17">
        <v>294.0</v>
      </c>
      <c r="C31" s="11">
        <f>B31/B33</f>
        <v>0.08599005557</v>
      </c>
      <c r="E31" s="2" t="s">
        <v>10</v>
      </c>
      <c r="F31" s="7">
        <f t="shared" ref="F31:G31" si="8">SUM(F29:F30)</f>
        <v>766</v>
      </c>
      <c r="G31" s="11">
        <f t="shared" si="8"/>
        <v>1</v>
      </c>
    </row>
    <row r="32" ht="15.75" customHeight="1">
      <c r="A32" s="3" t="s">
        <v>42</v>
      </c>
      <c r="B32" s="17">
        <v>2930.0</v>
      </c>
      <c r="C32" s="11">
        <f>B32/B33</f>
        <v>0.8569757239</v>
      </c>
      <c r="G32" s="11"/>
    </row>
    <row r="33" ht="15.75" customHeight="1">
      <c r="A33" s="2" t="s">
        <v>10</v>
      </c>
      <c r="B33" s="7">
        <f t="shared" ref="B33:C33" si="9">SUM(B30:B32)</f>
        <v>3419</v>
      </c>
      <c r="C33" s="11">
        <f t="shared" si="9"/>
        <v>1</v>
      </c>
      <c r="E33" s="2" t="s">
        <v>94</v>
      </c>
      <c r="F33" s="3" t="s">
        <v>2</v>
      </c>
      <c r="G33" s="4" t="s">
        <v>3</v>
      </c>
    </row>
    <row r="34" ht="15.75" customHeight="1">
      <c r="A34" s="2"/>
      <c r="B34" s="3"/>
      <c r="C34" s="4"/>
      <c r="E34" s="3" t="s">
        <v>178</v>
      </c>
      <c r="F34" s="17">
        <v>81.0</v>
      </c>
      <c r="G34" s="11">
        <f>F34/F36</f>
        <v>0.3176470588</v>
      </c>
    </row>
    <row r="35" ht="15.75" customHeight="1">
      <c r="A35" s="19" t="s">
        <v>43</v>
      </c>
      <c r="B35" s="14" t="s">
        <v>2</v>
      </c>
      <c r="C35" s="20" t="s">
        <v>3</v>
      </c>
      <c r="E35" s="3" t="s">
        <v>179</v>
      </c>
      <c r="F35" s="17">
        <v>174.0</v>
      </c>
      <c r="G35" s="11">
        <f>F35/F36</f>
        <v>0.6823529412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  <c r="E36" s="2" t="s">
        <v>10</v>
      </c>
      <c r="F36" s="7">
        <f t="shared" ref="F36:G36" si="10">SUM(F34:F35)</f>
        <v>255</v>
      </c>
      <c r="G36" s="11">
        <f t="shared" si="10"/>
        <v>1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  <c r="G37" s="11"/>
    </row>
    <row r="38" ht="15.75" customHeight="1">
      <c r="A38" s="19" t="s">
        <v>10</v>
      </c>
      <c r="B38" s="14">
        <f t="shared" ref="B38:C38" si="11">SUM(B36:B37)</f>
        <v>0</v>
      </c>
      <c r="C38" s="22" t="str">
        <f t="shared" si="11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12">SUM(B41:B43)</f>
        <v>0</v>
      </c>
      <c r="C44" s="16" t="str">
        <f t="shared" si="12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3">SUM(B47:B48)</f>
        <v>0</v>
      </c>
      <c r="C49" s="22" t="str">
        <f t="shared" si="13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2016.0</v>
      </c>
      <c r="C52" s="11">
        <f>B52/B54</f>
        <v>0.6317768725</v>
      </c>
    </row>
    <row r="53" ht="15.75" customHeight="1">
      <c r="A53" s="3" t="s">
        <v>55</v>
      </c>
      <c r="B53" s="17">
        <v>1175.0</v>
      </c>
      <c r="C53" s="11">
        <f>B53/B54</f>
        <v>0.3682231275</v>
      </c>
    </row>
    <row r="54" ht="15.75" customHeight="1">
      <c r="A54" s="2" t="s">
        <v>10</v>
      </c>
      <c r="B54" s="3">
        <f t="shared" ref="B54:C54" si="14">SUM(B52:B53)</f>
        <v>3191</v>
      </c>
      <c r="C54" s="8">
        <f t="shared" si="14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1497.0</v>
      </c>
      <c r="C57" s="11">
        <f>B57/B59</f>
        <v>0.5416063676</v>
      </c>
    </row>
    <row r="58" ht="15.75" customHeight="1">
      <c r="A58" s="3" t="s">
        <v>58</v>
      </c>
      <c r="B58" s="17">
        <v>1267.0</v>
      </c>
      <c r="C58" s="11">
        <f>B58/B59</f>
        <v>0.4583936324</v>
      </c>
    </row>
    <row r="59" ht="15.75" customHeight="1">
      <c r="A59" s="2" t="s">
        <v>10</v>
      </c>
      <c r="B59" s="3">
        <f t="shared" ref="B59:C59" si="15">SUM(B57:B58)</f>
        <v>2764</v>
      </c>
      <c r="C59" s="8">
        <f t="shared" si="15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1577.0</v>
      </c>
      <c r="C62" s="11">
        <f>B62/B64</f>
        <v>0.5660445083</v>
      </c>
    </row>
    <row r="63" ht="15.75" customHeight="1">
      <c r="A63" s="3" t="s">
        <v>61</v>
      </c>
      <c r="B63" s="17">
        <v>1209.0</v>
      </c>
      <c r="C63" s="11">
        <f>B63/B64</f>
        <v>0.4339554917</v>
      </c>
    </row>
    <row r="64" ht="15.75" customHeight="1">
      <c r="A64" s="2" t="s">
        <v>10</v>
      </c>
      <c r="B64" s="3">
        <f t="shared" ref="B64:C64" si="16">SUM(B62:B63)</f>
        <v>2786</v>
      </c>
      <c r="C64" s="8">
        <f t="shared" si="16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1945.0</v>
      </c>
      <c r="C67" s="11">
        <f>B67/B69</f>
        <v>0.6046005595</v>
      </c>
    </row>
    <row r="68" ht="15.75" customHeight="1">
      <c r="A68" s="3" t="s">
        <v>64</v>
      </c>
      <c r="B68" s="17">
        <v>1272.0</v>
      </c>
      <c r="C68" s="11">
        <f>B68/B69</f>
        <v>0.3953994405</v>
      </c>
    </row>
    <row r="69" ht="15.75" customHeight="1">
      <c r="A69" s="2" t="s">
        <v>10</v>
      </c>
      <c r="B69" s="3">
        <f t="shared" ref="B69:C69" si="17">SUM(B67:B68)</f>
        <v>3217</v>
      </c>
      <c r="C69" s="8">
        <f t="shared" si="17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8">SUM(B72:B75)</f>
        <v>0</v>
      </c>
      <c r="C76" s="16" t="str">
        <f t="shared" si="18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9">SUM(B79:B81)</f>
        <v>0</v>
      </c>
      <c r="C82" s="16" t="str">
        <f t="shared" si="19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13"/>
    <col customWidth="1" min="5" max="5" width="24.63"/>
    <col customWidth="1" min="6" max="6" width="12.63"/>
  </cols>
  <sheetData>
    <row r="1" ht="15.75" customHeight="1">
      <c r="D1" s="1" t="s">
        <v>180</v>
      </c>
      <c r="G1" s="11"/>
    </row>
    <row r="2" ht="15.75" customHeight="1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ht="15.75" customHeight="1">
      <c r="A3" s="3" t="s">
        <v>5</v>
      </c>
      <c r="B3" s="17">
        <v>3.0</v>
      </c>
      <c r="C3" s="8">
        <f>B3/B11</f>
        <v>0.0008244023083</v>
      </c>
      <c r="E3" s="3" t="s">
        <v>181</v>
      </c>
      <c r="F3" s="17">
        <v>732.0</v>
      </c>
      <c r="G3" s="11">
        <f>F3/F6</f>
        <v>0.2079545455</v>
      </c>
    </row>
    <row r="4" ht="15.75" customHeight="1">
      <c r="A4" s="3" t="s">
        <v>7</v>
      </c>
      <c r="B4" s="17">
        <v>11.0</v>
      </c>
      <c r="C4" s="8">
        <f>B4/B11</f>
        <v>0.003022808464</v>
      </c>
      <c r="E4" s="3" t="s">
        <v>182</v>
      </c>
      <c r="F4" s="18">
        <v>1010.0</v>
      </c>
      <c r="G4" s="11">
        <f>F4/F6</f>
        <v>0.2869318182</v>
      </c>
    </row>
    <row r="5" ht="15.75" customHeight="1">
      <c r="A5" s="3" t="s">
        <v>9</v>
      </c>
      <c r="B5" s="17">
        <v>36.0</v>
      </c>
      <c r="C5" s="8">
        <f>B5/B11</f>
        <v>0.0098928277</v>
      </c>
      <c r="E5" s="3" t="s">
        <v>183</v>
      </c>
      <c r="F5" s="18">
        <v>1778.0</v>
      </c>
      <c r="G5" s="11">
        <f>F5/F6</f>
        <v>0.5051136364</v>
      </c>
    </row>
    <row r="6" ht="15.75" customHeight="1">
      <c r="A6" s="3" t="s">
        <v>11</v>
      </c>
      <c r="B6" s="17">
        <v>211.0</v>
      </c>
      <c r="C6" s="8">
        <f>B6/B11</f>
        <v>0.05798296235</v>
      </c>
      <c r="E6" s="2" t="s">
        <v>10</v>
      </c>
      <c r="F6" s="7">
        <f t="shared" ref="F6:G6" si="1">SUM(F3:F5)</f>
        <v>3520</v>
      </c>
      <c r="G6" s="11">
        <f t="shared" si="1"/>
        <v>1</v>
      </c>
    </row>
    <row r="7" ht="15.75" customHeight="1">
      <c r="A7" s="3" t="s">
        <v>12</v>
      </c>
      <c r="B7" s="17">
        <v>8.0</v>
      </c>
      <c r="C7" s="8">
        <f>B7/B11</f>
        <v>0.002198406156</v>
      </c>
      <c r="G7" s="11"/>
    </row>
    <row r="8" ht="15.75" customHeight="1">
      <c r="A8" s="3" t="s">
        <v>14</v>
      </c>
      <c r="B8" s="17">
        <v>6.0</v>
      </c>
      <c r="C8" s="8">
        <f>B8/B11</f>
        <v>0.001648804617</v>
      </c>
      <c r="E8" s="2" t="s">
        <v>136</v>
      </c>
      <c r="F8" s="3" t="s">
        <v>2</v>
      </c>
      <c r="G8" s="4" t="s">
        <v>3</v>
      </c>
    </row>
    <row r="9" ht="15.75" customHeight="1">
      <c r="A9" s="3" t="s">
        <v>16</v>
      </c>
      <c r="B9" s="18">
        <v>3276.0</v>
      </c>
      <c r="C9" s="8">
        <f>B9/B11</f>
        <v>0.9002473207</v>
      </c>
      <c r="E9" s="3" t="s">
        <v>184</v>
      </c>
      <c r="F9" s="18">
        <v>2091.0</v>
      </c>
      <c r="G9" s="11">
        <f>F9/F11</f>
        <v>0.5911789652</v>
      </c>
    </row>
    <row r="10" ht="15.75" customHeight="1">
      <c r="A10" s="3" t="s">
        <v>18</v>
      </c>
      <c r="B10" s="17">
        <v>88.0</v>
      </c>
      <c r="C10" s="8">
        <f>B10/B11</f>
        <v>0.02418246771</v>
      </c>
      <c r="E10" s="3" t="s">
        <v>185</v>
      </c>
      <c r="F10" s="18">
        <v>1446.0</v>
      </c>
      <c r="G10" s="11">
        <f>F10/F11</f>
        <v>0.4088210348</v>
      </c>
    </row>
    <row r="11" ht="15.75" customHeight="1">
      <c r="A11" s="2" t="s">
        <v>10</v>
      </c>
      <c r="B11" s="3">
        <f t="shared" ref="B11:C11" si="2">SUM(B3:B10)</f>
        <v>3639</v>
      </c>
      <c r="C11" s="8">
        <f t="shared" si="2"/>
        <v>1</v>
      </c>
      <c r="E11" s="2" t="s">
        <v>10</v>
      </c>
      <c r="F11" s="10">
        <f t="shared" ref="F11:G11" si="3">SUM(F9:F10)</f>
        <v>3537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19" t="s">
        <v>21</v>
      </c>
      <c r="B13" s="14" t="s">
        <v>2</v>
      </c>
      <c r="C13" s="20" t="s">
        <v>3</v>
      </c>
      <c r="E13" s="2" t="s">
        <v>107</v>
      </c>
      <c r="F13" s="3" t="s">
        <v>2</v>
      </c>
      <c r="G13" s="4" t="s">
        <v>3</v>
      </c>
    </row>
    <row r="14" ht="15.75" customHeight="1">
      <c r="A14" s="14" t="s">
        <v>23</v>
      </c>
      <c r="B14" s="21"/>
      <c r="C14" s="16" t="str">
        <f>B14/B16</f>
        <v>#DIV/0!</v>
      </c>
      <c r="E14" s="3" t="s">
        <v>186</v>
      </c>
      <c r="F14" s="17">
        <v>190.0</v>
      </c>
      <c r="G14" s="11">
        <f>F14/F18</f>
        <v>0.2183908046</v>
      </c>
    </row>
    <row r="15" ht="15.75" customHeight="1">
      <c r="A15" s="14" t="s">
        <v>25</v>
      </c>
      <c r="B15" s="21"/>
      <c r="C15" s="16" t="str">
        <f>B15/B16</f>
        <v>#DIV/0!</v>
      </c>
      <c r="E15" s="3" t="s">
        <v>187</v>
      </c>
      <c r="F15" s="17">
        <v>442.0</v>
      </c>
      <c r="G15" s="11">
        <f>F15/F18</f>
        <v>0.508045977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3" t="s">
        <v>188</v>
      </c>
      <c r="F16" s="17">
        <v>94.0</v>
      </c>
      <c r="G16" s="11">
        <f>F16/F18</f>
        <v>0.108045977</v>
      </c>
    </row>
    <row r="17" ht="15.75" customHeight="1">
      <c r="A17" s="2"/>
      <c r="B17" s="3"/>
      <c r="C17" s="4"/>
      <c r="E17" s="3" t="s">
        <v>189</v>
      </c>
      <c r="F17" s="17">
        <v>144.0</v>
      </c>
      <c r="G17" s="11">
        <f>F17/F18</f>
        <v>0.1655172414</v>
      </c>
    </row>
    <row r="18" ht="15.75" customHeight="1">
      <c r="A18" s="19" t="s">
        <v>27</v>
      </c>
      <c r="B18" s="14" t="s">
        <v>2</v>
      </c>
      <c r="C18" s="20" t="s">
        <v>3</v>
      </c>
      <c r="E18" s="2" t="s">
        <v>10</v>
      </c>
      <c r="F18" s="7">
        <f t="shared" ref="F18:G18" si="5">SUM(F14:F17)</f>
        <v>870</v>
      </c>
      <c r="G18" s="11">
        <f t="shared" si="5"/>
        <v>1</v>
      </c>
    </row>
    <row r="19" ht="15.75" customHeight="1">
      <c r="A19" s="14" t="s">
        <v>29</v>
      </c>
      <c r="B19" s="21"/>
      <c r="C19" s="16" t="str">
        <f>B19/B27</f>
        <v>#DIV/0!</v>
      </c>
      <c r="G19" s="11"/>
    </row>
    <row r="20" ht="15.75" customHeight="1">
      <c r="A20" s="14" t="s">
        <v>31</v>
      </c>
      <c r="B20" s="21"/>
      <c r="C20" s="16" t="str">
        <f>B20/B27</f>
        <v>#DIV/0!</v>
      </c>
      <c r="E20" s="2" t="s">
        <v>83</v>
      </c>
      <c r="F20" s="3" t="s">
        <v>2</v>
      </c>
      <c r="G20" s="4" t="s">
        <v>3</v>
      </c>
    </row>
    <row r="21" ht="15.75" customHeight="1">
      <c r="A21" s="14" t="s">
        <v>33</v>
      </c>
      <c r="B21" s="21"/>
      <c r="C21" s="16" t="str">
        <f>B21/B27</f>
        <v>#DIV/0!</v>
      </c>
      <c r="E21" s="3" t="s">
        <v>190</v>
      </c>
      <c r="F21" s="17">
        <v>391.0</v>
      </c>
      <c r="G21" s="11">
        <f>F21/F23</f>
        <v>0.4213362069</v>
      </c>
    </row>
    <row r="22" ht="15.75" customHeight="1">
      <c r="A22" s="14" t="s">
        <v>34</v>
      </c>
      <c r="B22" s="21"/>
      <c r="C22" s="16" t="str">
        <f>B22/B27</f>
        <v>#DIV/0!</v>
      </c>
      <c r="E22" s="3" t="s">
        <v>191</v>
      </c>
      <c r="F22" s="17">
        <v>537.0</v>
      </c>
      <c r="G22" s="11">
        <f>F22/F23</f>
        <v>0.5786637931</v>
      </c>
    </row>
    <row r="23" ht="15.75" customHeight="1">
      <c r="A23" s="14" t="s">
        <v>35</v>
      </c>
      <c r="B23" s="21"/>
      <c r="C23" s="16" t="str">
        <f>B23/B27</f>
        <v>#DIV/0!</v>
      </c>
      <c r="E23" s="2" t="s">
        <v>10</v>
      </c>
      <c r="F23" s="7">
        <f t="shared" ref="F23:G23" si="6">SUM(F21:F22)</f>
        <v>928</v>
      </c>
      <c r="G23" s="11">
        <f t="shared" si="6"/>
        <v>1</v>
      </c>
    </row>
    <row r="24" ht="15.75" customHeight="1">
      <c r="A24" s="14" t="s">
        <v>36</v>
      </c>
      <c r="B24" s="21"/>
      <c r="C24" s="16" t="str">
        <f>B24/B27</f>
        <v>#DIV/0!</v>
      </c>
      <c r="G24" s="11"/>
    </row>
    <row r="25" ht="15.75" customHeight="1">
      <c r="A25" s="14" t="s">
        <v>37</v>
      </c>
      <c r="B25" s="21"/>
      <c r="C25" s="16" t="str">
        <f>B25/B27</f>
        <v>#DIV/0!</v>
      </c>
      <c r="E25" s="2" t="s">
        <v>192</v>
      </c>
      <c r="F25" s="3" t="s">
        <v>2</v>
      </c>
      <c r="G25" s="4" t="s">
        <v>3</v>
      </c>
    </row>
    <row r="26" ht="15.75" customHeight="1">
      <c r="A26" s="14" t="s">
        <v>38</v>
      </c>
      <c r="B26" s="21"/>
      <c r="C26" s="16" t="str">
        <f>B26/B27</f>
        <v>#DIV/0!</v>
      </c>
      <c r="E26" s="3" t="s">
        <v>193</v>
      </c>
      <c r="F26" s="17">
        <v>315.0</v>
      </c>
      <c r="G26" s="11">
        <f>F26/F29</f>
        <v>0.3450164294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  <c r="E27" s="3" t="s">
        <v>194</v>
      </c>
      <c r="F27" s="17">
        <v>238.0</v>
      </c>
      <c r="G27" s="11">
        <f>F27/F29</f>
        <v>0.26067908</v>
      </c>
    </row>
    <row r="28" ht="15.75" customHeight="1">
      <c r="A28" s="2"/>
      <c r="B28" s="3"/>
      <c r="C28" s="4"/>
      <c r="E28" s="3" t="s">
        <v>195</v>
      </c>
      <c r="F28" s="17">
        <v>360.0</v>
      </c>
      <c r="G28" s="11">
        <f>F28/F29</f>
        <v>0.3943044907</v>
      </c>
    </row>
    <row r="29" ht="15.75" customHeight="1">
      <c r="A29" s="2" t="s">
        <v>39</v>
      </c>
      <c r="B29" s="3" t="s">
        <v>2</v>
      </c>
      <c r="C29" s="4" t="s">
        <v>3</v>
      </c>
      <c r="E29" s="2" t="s">
        <v>10</v>
      </c>
      <c r="F29" s="7">
        <f t="shared" ref="F29:G29" si="8">SUM(F26:F28)</f>
        <v>913</v>
      </c>
      <c r="G29" s="11">
        <f t="shared" si="8"/>
        <v>1</v>
      </c>
    </row>
    <row r="30" ht="15.75" customHeight="1">
      <c r="A30" s="3" t="s">
        <v>40</v>
      </c>
      <c r="B30" s="17">
        <v>112.0</v>
      </c>
      <c r="C30" s="11">
        <f>B30/B33</f>
        <v>0.03250145096</v>
      </c>
    </row>
    <row r="31" ht="15.75" customHeight="1">
      <c r="A31" s="3" t="s">
        <v>41</v>
      </c>
      <c r="B31" s="17">
        <v>481.0</v>
      </c>
      <c r="C31" s="11">
        <f>B31/B33</f>
        <v>0.1395821242</v>
      </c>
    </row>
    <row r="32" ht="15.75" customHeight="1">
      <c r="A32" s="3" t="s">
        <v>42</v>
      </c>
      <c r="B32" s="18">
        <v>2853.0</v>
      </c>
      <c r="C32" s="11">
        <f>B32/B33</f>
        <v>0.8279164248</v>
      </c>
    </row>
    <row r="33" ht="15.75" customHeight="1">
      <c r="A33" s="2" t="s">
        <v>10</v>
      </c>
      <c r="B33" s="7">
        <f t="shared" ref="B33:C33" si="9">SUM(B30:B32)</f>
        <v>3446</v>
      </c>
      <c r="C33" s="11">
        <f t="shared" si="9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10">SUM(B36:B37)</f>
        <v>0</v>
      </c>
      <c r="C38" s="22" t="str">
        <f t="shared" si="10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11">SUM(B41:B43)</f>
        <v>0</v>
      </c>
      <c r="C44" s="16" t="str">
        <f t="shared" si="11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12">SUM(B47:B48)</f>
        <v>0</v>
      </c>
      <c r="C49" s="22" t="str">
        <f t="shared" si="12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1569.0</v>
      </c>
      <c r="C52" s="11">
        <f>B52/B54</f>
        <v>0.5190208402</v>
      </c>
    </row>
    <row r="53" ht="15.75" customHeight="1">
      <c r="A53" s="3" t="s">
        <v>55</v>
      </c>
      <c r="B53" s="18">
        <v>1454.0</v>
      </c>
      <c r="C53" s="11">
        <f>B53/B54</f>
        <v>0.4809791598</v>
      </c>
    </row>
    <row r="54" ht="15.75" customHeight="1">
      <c r="A54" s="2" t="s">
        <v>10</v>
      </c>
      <c r="B54" s="13">
        <f t="shared" ref="B54:C54" si="13">SUM(B52:B53)</f>
        <v>3023</v>
      </c>
      <c r="C54" s="8">
        <f t="shared" si="13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1742.0</v>
      </c>
      <c r="C57" s="11">
        <f>B57/B59</f>
        <v>0.6546411124</v>
      </c>
    </row>
    <row r="58" ht="15.75" customHeight="1">
      <c r="A58" s="3" t="s">
        <v>58</v>
      </c>
      <c r="B58" s="17">
        <v>919.0</v>
      </c>
      <c r="C58" s="11">
        <f>B58/B59</f>
        <v>0.3453588876</v>
      </c>
    </row>
    <row r="59" ht="15.75" customHeight="1">
      <c r="A59" s="2" t="s">
        <v>10</v>
      </c>
      <c r="B59" s="13">
        <f t="shared" ref="B59:C59" si="14">SUM(B57:B58)</f>
        <v>2661</v>
      </c>
      <c r="C59" s="8">
        <f t="shared" si="14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1560.0</v>
      </c>
      <c r="C62" s="11">
        <f>B62/B64</f>
        <v>0.5918057663</v>
      </c>
    </row>
    <row r="63" ht="15.75" customHeight="1">
      <c r="A63" s="3" t="s">
        <v>61</v>
      </c>
      <c r="B63" s="18">
        <v>1076.0</v>
      </c>
      <c r="C63" s="11">
        <f>B63/B64</f>
        <v>0.4081942337</v>
      </c>
    </row>
    <row r="64" ht="15.75" customHeight="1">
      <c r="A64" s="2" t="s">
        <v>10</v>
      </c>
      <c r="B64" s="13">
        <f t="shared" ref="B64:C64" si="15">SUM(B62:B63)</f>
        <v>2636</v>
      </c>
      <c r="C64" s="8">
        <f t="shared" si="15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1355.0</v>
      </c>
      <c r="C67" s="11">
        <f>B67/B69</f>
        <v>0.4486754967</v>
      </c>
    </row>
    <row r="68" ht="15.75" customHeight="1">
      <c r="A68" s="3" t="s">
        <v>64</v>
      </c>
      <c r="B68" s="18">
        <v>1665.0</v>
      </c>
      <c r="C68" s="11">
        <f>B68/B69</f>
        <v>0.5513245033</v>
      </c>
    </row>
    <row r="69" ht="15.75" customHeight="1">
      <c r="A69" s="2" t="s">
        <v>10</v>
      </c>
      <c r="B69" s="13">
        <f t="shared" ref="B69:C69" si="16">SUM(B67:B68)</f>
        <v>3020</v>
      </c>
      <c r="C69" s="8">
        <f t="shared" si="16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7">SUM(B72:B75)</f>
        <v>0</v>
      </c>
      <c r="C76" s="16" t="str">
        <f t="shared" si="17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8">SUM(B79:B81)</f>
        <v>0</v>
      </c>
      <c r="C82" s="16" t="str">
        <f t="shared" si="18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63"/>
    <col customWidth="1" min="5" max="5" width="24.63"/>
    <col customWidth="1" min="6" max="6" width="12.63"/>
  </cols>
  <sheetData>
    <row r="1" ht="15.75" customHeight="1">
      <c r="D1" s="1" t="s">
        <v>196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ht="15.75" customHeight="1">
      <c r="A3" s="3" t="s">
        <v>5</v>
      </c>
      <c r="B3" s="17">
        <v>5.0</v>
      </c>
      <c r="C3" s="8">
        <f>B3/B11</f>
        <v>0.0005688282139</v>
      </c>
      <c r="E3" s="3" t="s">
        <v>197</v>
      </c>
      <c r="F3" s="18">
        <v>3340.0</v>
      </c>
      <c r="G3" s="11">
        <f>F3/F5</f>
        <v>0.404995756</v>
      </c>
    </row>
    <row r="4" ht="15.75" customHeight="1">
      <c r="A4" s="3" t="s">
        <v>7</v>
      </c>
      <c r="B4" s="17">
        <v>24.0</v>
      </c>
      <c r="C4" s="8">
        <f>B4/B11</f>
        <v>0.002730375427</v>
      </c>
      <c r="E4" s="26" t="s">
        <v>198</v>
      </c>
      <c r="F4" s="18">
        <v>4907.0</v>
      </c>
      <c r="G4" s="11">
        <f>F4/F5</f>
        <v>0.595004244</v>
      </c>
    </row>
    <row r="5" ht="15.75" customHeight="1">
      <c r="A5" s="3" t="s">
        <v>9</v>
      </c>
      <c r="B5" s="17">
        <v>134.0</v>
      </c>
      <c r="C5" s="8">
        <f>B5/B11</f>
        <v>0.01524459613</v>
      </c>
      <c r="E5" s="27" t="s">
        <v>10</v>
      </c>
      <c r="F5" s="10">
        <f t="shared" ref="F5:G5" si="1">SUM(F3:F4)</f>
        <v>8247</v>
      </c>
      <c r="G5" s="11">
        <f t="shared" si="1"/>
        <v>1</v>
      </c>
    </row>
    <row r="6" ht="15.75" customHeight="1">
      <c r="A6" s="3" t="s">
        <v>11</v>
      </c>
      <c r="B6" s="17">
        <v>859.0</v>
      </c>
      <c r="C6" s="8">
        <f>B6/B11</f>
        <v>0.09772468714</v>
      </c>
      <c r="G6" s="11"/>
    </row>
    <row r="7" ht="15.75" customHeight="1">
      <c r="A7" s="3" t="s">
        <v>12</v>
      </c>
      <c r="B7" s="17">
        <v>30.0</v>
      </c>
      <c r="C7" s="8">
        <f>B7/B11</f>
        <v>0.003412969283</v>
      </c>
      <c r="E7" s="2" t="s">
        <v>107</v>
      </c>
      <c r="F7" s="3" t="s">
        <v>2</v>
      </c>
      <c r="G7" s="4" t="s">
        <v>3</v>
      </c>
    </row>
    <row r="8" ht="15.75" customHeight="1">
      <c r="A8" s="3" t="s">
        <v>14</v>
      </c>
      <c r="B8" s="17">
        <v>6.0</v>
      </c>
      <c r="C8" s="8">
        <f>B8/B11</f>
        <v>0.0006825938567</v>
      </c>
      <c r="E8" s="3" t="s">
        <v>199</v>
      </c>
      <c r="F8" s="17">
        <v>838.0</v>
      </c>
      <c r="G8" s="11">
        <f>F8/F10</f>
        <v>0.5557029178</v>
      </c>
    </row>
    <row r="9" ht="15.75" customHeight="1">
      <c r="A9" s="3" t="s">
        <v>16</v>
      </c>
      <c r="B9" s="18">
        <v>7582.0</v>
      </c>
      <c r="C9" s="8">
        <f>B9/B11</f>
        <v>0.8625711035</v>
      </c>
      <c r="E9" s="3" t="s">
        <v>200</v>
      </c>
      <c r="F9" s="17">
        <v>670.0</v>
      </c>
      <c r="G9" s="11">
        <f>F9/F10</f>
        <v>0.4442970822</v>
      </c>
    </row>
    <row r="10" ht="15.75" customHeight="1">
      <c r="A10" s="3" t="s">
        <v>18</v>
      </c>
      <c r="B10" s="17">
        <v>150.0</v>
      </c>
      <c r="C10" s="8">
        <f>B10/B11</f>
        <v>0.01706484642</v>
      </c>
      <c r="E10" s="2" t="s">
        <v>10</v>
      </c>
      <c r="F10" s="7">
        <f t="shared" ref="F10:G10" si="2">SUM(F8:F9)</f>
        <v>1508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8790</v>
      </c>
      <c r="C11" s="8">
        <f t="shared" si="3"/>
        <v>1</v>
      </c>
      <c r="G11" s="11"/>
    </row>
    <row r="12" ht="15.75" customHeight="1">
      <c r="C12" s="11"/>
      <c r="E12" s="2" t="s">
        <v>157</v>
      </c>
      <c r="F12" s="3" t="s">
        <v>2</v>
      </c>
      <c r="G12" s="4" t="s">
        <v>3</v>
      </c>
    </row>
    <row r="13" ht="15.75" customHeight="1">
      <c r="A13" s="2" t="s">
        <v>21</v>
      </c>
      <c r="B13" s="3" t="s">
        <v>2</v>
      </c>
      <c r="C13" s="4" t="s">
        <v>3</v>
      </c>
      <c r="E13" s="3" t="s">
        <v>201</v>
      </c>
      <c r="F13" s="17">
        <v>430.0</v>
      </c>
      <c r="G13" s="11">
        <f>F13/F15</f>
        <v>0.4783092325</v>
      </c>
    </row>
    <row r="14" ht="15.75" customHeight="1">
      <c r="A14" s="3" t="s">
        <v>23</v>
      </c>
      <c r="B14" s="18">
        <v>1446.0</v>
      </c>
      <c r="C14" s="11">
        <f>B14/B16</f>
        <v>0.1673611111</v>
      </c>
      <c r="E14" s="3" t="s">
        <v>202</v>
      </c>
      <c r="F14" s="17">
        <v>469.0</v>
      </c>
      <c r="G14" s="11">
        <f>F14/F15</f>
        <v>0.5216907675</v>
      </c>
    </row>
    <row r="15" ht="15.75" customHeight="1">
      <c r="A15" s="3" t="s">
        <v>25</v>
      </c>
      <c r="B15" s="18">
        <v>7194.0</v>
      </c>
      <c r="C15" s="11">
        <f>B15/B16</f>
        <v>0.8326388889</v>
      </c>
      <c r="E15" s="2" t="s">
        <v>10</v>
      </c>
      <c r="F15" s="7">
        <f>SUM(F13:F14)</f>
        <v>899</v>
      </c>
      <c r="G15" s="11"/>
    </row>
    <row r="16" ht="15.75" customHeight="1">
      <c r="A16" s="2" t="s">
        <v>10</v>
      </c>
      <c r="B16" s="13">
        <f t="shared" ref="B16:C16" si="4">SUM(B14:B15)</f>
        <v>8640</v>
      </c>
      <c r="C16" s="8">
        <f t="shared" si="4"/>
        <v>1</v>
      </c>
      <c r="G16" s="11"/>
    </row>
    <row r="17" ht="15.75" customHeight="1">
      <c r="A17" s="2"/>
      <c r="B17" s="3"/>
      <c r="C17" s="4"/>
      <c r="E17" s="2" t="s">
        <v>83</v>
      </c>
      <c r="F17" s="3" t="s">
        <v>2</v>
      </c>
      <c r="G17" s="4" t="s">
        <v>3</v>
      </c>
    </row>
    <row r="18" ht="15.75" customHeight="1">
      <c r="A18" s="19" t="s">
        <v>27</v>
      </c>
      <c r="B18" s="14" t="s">
        <v>2</v>
      </c>
      <c r="C18" s="20" t="s">
        <v>3</v>
      </c>
      <c r="E18" s="3" t="s">
        <v>203</v>
      </c>
      <c r="F18" s="17">
        <v>453.0</v>
      </c>
      <c r="G18" s="11">
        <f>F18/F21</f>
        <v>0.2992073976</v>
      </c>
    </row>
    <row r="19" ht="15.75" customHeight="1">
      <c r="A19" s="14" t="s">
        <v>29</v>
      </c>
      <c r="B19" s="21"/>
      <c r="C19" s="16" t="str">
        <f>B19/B27</f>
        <v>#DIV/0!</v>
      </c>
      <c r="E19" s="3" t="s">
        <v>204</v>
      </c>
      <c r="F19" s="17">
        <v>285.0</v>
      </c>
      <c r="G19" s="11">
        <f>F19/F21</f>
        <v>0.1882430647</v>
      </c>
    </row>
    <row r="20" ht="15.75" customHeight="1">
      <c r="A20" s="14" t="s">
        <v>31</v>
      </c>
      <c r="B20" s="21"/>
      <c r="C20" s="16" t="str">
        <f>B20/B27</f>
        <v>#DIV/0!</v>
      </c>
      <c r="E20" s="3" t="s">
        <v>205</v>
      </c>
      <c r="F20" s="17">
        <v>776.0</v>
      </c>
      <c r="G20" s="11">
        <f>F20/F21</f>
        <v>0.5125495376</v>
      </c>
    </row>
    <row r="21" ht="15.75" customHeight="1">
      <c r="A21" s="14" t="s">
        <v>33</v>
      </c>
      <c r="B21" s="21"/>
      <c r="C21" s="16" t="str">
        <f>B21/B27</f>
        <v>#DIV/0!</v>
      </c>
      <c r="E21" s="2" t="s">
        <v>10</v>
      </c>
      <c r="F21" s="7">
        <f t="shared" ref="F21:G21" si="5">SUM(F18:F20)</f>
        <v>1514</v>
      </c>
      <c r="G21" s="11">
        <f t="shared" si="5"/>
        <v>1</v>
      </c>
    </row>
    <row r="22" ht="15.75" customHeight="1">
      <c r="A22" s="14" t="s">
        <v>34</v>
      </c>
      <c r="B22" s="21"/>
      <c r="C22" s="16" t="str">
        <f>B22/B27</f>
        <v>#DIV/0!</v>
      </c>
      <c r="G22" s="11"/>
    </row>
    <row r="23" ht="15.75" customHeight="1">
      <c r="A23" s="14" t="s">
        <v>35</v>
      </c>
      <c r="B23" s="21"/>
      <c r="C23" s="16" t="str">
        <f>B23/B27</f>
        <v>#DIV/0!</v>
      </c>
      <c r="E23" s="2" t="s">
        <v>206</v>
      </c>
      <c r="F23" s="3" t="s">
        <v>2</v>
      </c>
      <c r="G23" s="4" t="s">
        <v>3</v>
      </c>
    </row>
    <row r="24" ht="15.75" customHeight="1">
      <c r="A24" s="14" t="s">
        <v>36</v>
      </c>
      <c r="B24" s="21"/>
      <c r="C24" s="16" t="str">
        <f>B24/B27</f>
        <v>#DIV/0!</v>
      </c>
      <c r="E24" s="3" t="s">
        <v>207</v>
      </c>
      <c r="F24" s="17">
        <v>899.0</v>
      </c>
      <c r="G24" s="11">
        <f>F24/F26</f>
        <v>0.6313202247</v>
      </c>
    </row>
    <row r="25" ht="15.75" customHeight="1">
      <c r="A25" s="14" t="s">
        <v>37</v>
      </c>
      <c r="B25" s="21"/>
      <c r="C25" s="16" t="str">
        <f>B25/B27</f>
        <v>#DIV/0!</v>
      </c>
      <c r="E25" s="3" t="s">
        <v>208</v>
      </c>
      <c r="F25" s="17">
        <v>525.0</v>
      </c>
      <c r="G25" s="11">
        <f>F25/F26</f>
        <v>0.3686797753</v>
      </c>
    </row>
    <row r="26" ht="15.75" customHeight="1">
      <c r="A26" s="14" t="s">
        <v>38</v>
      </c>
      <c r="B26" s="21"/>
      <c r="C26" s="16" t="str">
        <f>B26/B27</f>
        <v>#DIV/0!</v>
      </c>
      <c r="E26" s="2" t="s">
        <v>10</v>
      </c>
      <c r="F26" s="7">
        <f t="shared" ref="F26:G26" si="6">SUM(F24:F25)</f>
        <v>1424</v>
      </c>
      <c r="G26" s="11">
        <f t="shared" si="6"/>
        <v>1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8">SUM(B30:B32)</f>
        <v>0</v>
      </c>
      <c r="C33" s="16" t="str">
        <f t="shared" si="8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9">SUM(B36:B37)</f>
        <v>0</v>
      </c>
      <c r="C38" s="22" t="str">
        <f t="shared" si="9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10">SUM(B41:B43)</f>
        <v>0</v>
      </c>
      <c r="C44" s="16" t="str">
        <f t="shared" si="10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11">SUM(B47:B48)</f>
        <v>0</v>
      </c>
      <c r="C49" s="22" t="str">
        <f t="shared" si="11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4565.0</v>
      </c>
      <c r="C52" s="11">
        <f>B52/B54</f>
        <v>0.5749370277</v>
      </c>
    </row>
    <row r="53" ht="15.75" customHeight="1">
      <c r="A53" s="3" t="s">
        <v>55</v>
      </c>
      <c r="B53" s="18">
        <v>3375.0</v>
      </c>
      <c r="C53" s="11">
        <f>B53/B54</f>
        <v>0.4250629723</v>
      </c>
    </row>
    <row r="54" ht="15.75" customHeight="1">
      <c r="A54" s="2" t="s">
        <v>10</v>
      </c>
      <c r="B54" s="13">
        <f t="shared" ref="B54:C54" si="12">SUM(B52:B53)</f>
        <v>7940</v>
      </c>
      <c r="C54" s="8">
        <f t="shared" si="12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3728.0</v>
      </c>
      <c r="C57" s="11">
        <f>B57/B59</f>
        <v>0.5501770956</v>
      </c>
    </row>
    <row r="58" ht="15.75" customHeight="1">
      <c r="A58" s="3" t="s">
        <v>58</v>
      </c>
      <c r="B58" s="18">
        <v>3048.0</v>
      </c>
      <c r="C58" s="11">
        <f>B58/B59</f>
        <v>0.4498229044</v>
      </c>
    </row>
    <row r="59" ht="15.75" customHeight="1">
      <c r="A59" s="2" t="s">
        <v>10</v>
      </c>
      <c r="B59" s="13">
        <f t="shared" ref="B59:C59" si="13">SUM(B57:B58)</f>
        <v>6776</v>
      </c>
      <c r="C59" s="8">
        <f t="shared" si="13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4167.0</v>
      </c>
      <c r="C62" s="11">
        <f>B62/B64</f>
        <v>0.6105494505</v>
      </c>
    </row>
    <row r="63" ht="15.75" customHeight="1">
      <c r="A63" s="3" t="s">
        <v>61</v>
      </c>
      <c r="B63" s="18">
        <v>2658.0</v>
      </c>
      <c r="C63" s="11">
        <f>B63/B64</f>
        <v>0.3894505495</v>
      </c>
    </row>
    <row r="64" ht="15.75" customHeight="1">
      <c r="A64" s="2" t="s">
        <v>10</v>
      </c>
      <c r="B64" s="13">
        <f t="shared" ref="B64:C64" si="14">SUM(B62:B63)</f>
        <v>6825</v>
      </c>
      <c r="C64" s="8">
        <f t="shared" si="14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4823.0</v>
      </c>
      <c r="C67" s="11">
        <f>B67/B69</f>
        <v>0.619524727</v>
      </c>
    </row>
    <row r="68" ht="15.75" customHeight="1">
      <c r="A68" s="3" t="s">
        <v>64</v>
      </c>
      <c r="B68" s="18">
        <v>2962.0</v>
      </c>
      <c r="C68" s="11">
        <f>B68/B69</f>
        <v>0.380475273</v>
      </c>
    </row>
    <row r="69" ht="15.75" customHeight="1">
      <c r="A69" s="2" t="s">
        <v>10</v>
      </c>
      <c r="B69" s="13">
        <f t="shared" ref="B69:C69" si="15">SUM(B67:B68)</f>
        <v>7785</v>
      </c>
      <c r="C69" s="8">
        <f t="shared" si="15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6">SUM(B72:B75)</f>
        <v>0</v>
      </c>
      <c r="C76" s="16" t="str">
        <f t="shared" si="16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7">SUM(B79:B81)</f>
        <v>0</v>
      </c>
      <c r="C82" s="16" t="str">
        <f t="shared" si="17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75"/>
    <col customWidth="1" min="5" max="5" width="13.13"/>
    <col customWidth="1" min="6" max="6" width="12.63"/>
  </cols>
  <sheetData>
    <row r="1" ht="15.75" customHeight="1">
      <c r="D1" s="1" t="s">
        <v>209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136</v>
      </c>
      <c r="F2" s="3" t="s">
        <v>2</v>
      </c>
      <c r="G2" s="4" t="s">
        <v>3</v>
      </c>
    </row>
    <row r="3" ht="15.75" customHeight="1">
      <c r="A3" s="3" t="s">
        <v>5</v>
      </c>
      <c r="B3" s="17">
        <v>15.0</v>
      </c>
      <c r="C3" s="8">
        <f>B3/B11</f>
        <v>0.001793185894</v>
      </c>
      <c r="E3" s="3" t="s">
        <v>210</v>
      </c>
      <c r="F3" s="17">
        <v>5737.0</v>
      </c>
      <c r="G3" s="11">
        <f>F3/F5</f>
        <v>0.7122284295</v>
      </c>
    </row>
    <row r="4" ht="15.75" customHeight="1">
      <c r="A4" s="3" t="s">
        <v>7</v>
      </c>
      <c r="B4" s="17">
        <v>17.0</v>
      </c>
      <c r="C4" s="8">
        <f>B4/B11</f>
        <v>0.002032277346</v>
      </c>
      <c r="E4" s="3" t="s">
        <v>211</v>
      </c>
      <c r="F4" s="17">
        <v>2318.0</v>
      </c>
      <c r="G4" s="11">
        <f>F4/F5</f>
        <v>0.2877715705</v>
      </c>
    </row>
    <row r="5" ht="15.75" customHeight="1">
      <c r="A5" s="3" t="s">
        <v>9</v>
      </c>
      <c r="B5" s="17">
        <v>103.0</v>
      </c>
      <c r="C5" s="8">
        <f>B5/B11</f>
        <v>0.0123132098</v>
      </c>
      <c r="E5" s="2" t="s">
        <v>10</v>
      </c>
      <c r="F5" s="7">
        <f t="shared" ref="F5:G5" si="1">SUM(F3:F4)</f>
        <v>8055</v>
      </c>
      <c r="G5" s="11">
        <f t="shared" si="1"/>
        <v>1</v>
      </c>
    </row>
    <row r="6" ht="15.75" customHeight="1">
      <c r="A6" s="3" t="s">
        <v>11</v>
      </c>
      <c r="B6" s="17">
        <v>891.0</v>
      </c>
      <c r="C6" s="8">
        <f>B6/B11</f>
        <v>0.1065152421</v>
      </c>
      <c r="E6" s="2"/>
    </row>
    <row r="7" ht="15.75" customHeight="1">
      <c r="A7" s="3" t="s">
        <v>12</v>
      </c>
      <c r="B7" s="17">
        <v>24.0</v>
      </c>
      <c r="C7" s="8">
        <f>B7/B11</f>
        <v>0.00286909743</v>
      </c>
    </row>
    <row r="8" ht="15.75" customHeight="1">
      <c r="A8" s="3" t="s">
        <v>14</v>
      </c>
      <c r="B8" s="17">
        <v>9.0</v>
      </c>
      <c r="C8" s="8">
        <f>B8/B11</f>
        <v>0.001075911536</v>
      </c>
    </row>
    <row r="9" ht="15.75" customHeight="1">
      <c r="A9" s="3" t="s">
        <v>16</v>
      </c>
      <c r="B9" s="17">
        <v>7157.0</v>
      </c>
      <c r="C9" s="8">
        <f>B9/B11</f>
        <v>0.8555887627</v>
      </c>
    </row>
    <row r="10" ht="15.75" customHeight="1">
      <c r="A10" s="3" t="s">
        <v>18</v>
      </c>
      <c r="B10" s="17">
        <v>149.0</v>
      </c>
      <c r="C10" s="8">
        <f>B10/B11</f>
        <v>0.01781231321</v>
      </c>
    </row>
    <row r="11" ht="15.75" customHeight="1">
      <c r="A11" s="2" t="s">
        <v>10</v>
      </c>
      <c r="B11" s="3">
        <f t="shared" ref="B11:C11" si="2">SUM(B3:B10)</f>
        <v>8365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7">
        <v>6708.0</v>
      </c>
      <c r="C36" s="11">
        <f>B36/B38</f>
        <v>0.8340171578</v>
      </c>
    </row>
    <row r="37" ht="15.75" customHeight="1">
      <c r="A37" s="3" t="s">
        <v>45</v>
      </c>
      <c r="B37" s="17">
        <v>1335.0</v>
      </c>
      <c r="C37" s="11">
        <f>B37/B38</f>
        <v>0.1659828422</v>
      </c>
    </row>
    <row r="38" ht="15.75" customHeight="1">
      <c r="A38" s="2" t="s">
        <v>10</v>
      </c>
      <c r="B38" s="3">
        <f t="shared" ref="B38:C38" si="6">SUM(B36:B37)</f>
        <v>8043</v>
      </c>
      <c r="C38" s="8">
        <f t="shared" si="6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4699.0</v>
      </c>
      <c r="C52" s="11">
        <f>B52/B54</f>
        <v>0.6247008774</v>
      </c>
    </row>
    <row r="53" ht="15.75" customHeight="1">
      <c r="A53" s="3" t="s">
        <v>55</v>
      </c>
      <c r="B53" s="17">
        <v>2823.0</v>
      </c>
      <c r="C53" s="11">
        <f>B53/B54</f>
        <v>0.3752991226</v>
      </c>
    </row>
    <row r="54" ht="15.75" customHeight="1">
      <c r="A54" s="2" t="s">
        <v>10</v>
      </c>
      <c r="B54" s="3">
        <f t="shared" ref="B54:C54" si="9">SUM(B52:B53)</f>
        <v>7522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4397.0</v>
      </c>
      <c r="C57" s="11">
        <f>B57/B59</f>
        <v>0.6720158948</v>
      </c>
    </row>
    <row r="58" ht="15.75" customHeight="1">
      <c r="A58" s="3" t="s">
        <v>58</v>
      </c>
      <c r="B58" s="17">
        <v>2146.0</v>
      </c>
      <c r="C58" s="11">
        <f>B58/B59</f>
        <v>0.3279841052</v>
      </c>
    </row>
    <row r="59" ht="15.75" customHeight="1">
      <c r="A59" s="2" t="s">
        <v>10</v>
      </c>
      <c r="B59" s="3">
        <f t="shared" ref="B59:C59" si="10">SUM(B57:B58)</f>
        <v>6543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4061.0</v>
      </c>
      <c r="C62" s="11">
        <f>B62/B64</f>
        <v>0.6414468488</v>
      </c>
    </row>
    <row r="63" ht="15.75" customHeight="1">
      <c r="A63" s="3" t="s">
        <v>61</v>
      </c>
      <c r="B63" s="17">
        <v>2270.0</v>
      </c>
      <c r="C63" s="11">
        <f>B63/B64</f>
        <v>0.3585531512</v>
      </c>
    </row>
    <row r="64" ht="15.75" customHeight="1">
      <c r="A64" s="2" t="s">
        <v>10</v>
      </c>
      <c r="B64" s="3">
        <f t="shared" ref="B64:C64" si="11">SUM(B62:B63)</f>
        <v>6331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4539.0</v>
      </c>
      <c r="C67" s="11">
        <f>B67/B69</f>
        <v>0.6204209951</v>
      </c>
    </row>
    <row r="68" ht="15.75" customHeight="1">
      <c r="A68" s="3" t="s">
        <v>64</v>
      </c>
      <c r="B68" s="17">
        <v>2777.0</v>
      </c>
      <c r="C68" s="11">
        <f>B68/B69</f>
        <v>0.3795790049</v>
      </c>
    </row>
    <row r="69" ht="15.75" customHeight="1">
      <c r="A69" s="2" t="s">
        <v>10</v>
      </c>
      <c r="B69" s="3">
        <f t="shared" ref="B69:C69" si="12">SUM(B67:B68)</f>
        <v>7316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7">
        <v>1479.0</v>
      </c>
      <c r="C79" s="11">
        <f>B79/B82</f>
        <v>0.1977008421</v>
      </c>
    </row>
    <row r="80" ht="15.75" customHeight="1">
      <c r="A80" s="3" t="s">
        <v>72</v>
      </c>
      <c r="B80" s="17">
        <v>5469.0</v>
      </c>
      <c r="C80" s="11">
        <f>B80/B82</f>
        <v>0.7310519984</v>
      </c>
    </row>
    <row r="81" ht="15.75" customHeight="1">
      <c r="A81" s="3" t="s">
        <v>73</v>
      </c>
      <c r="B81" s="17">
        <v>533.0</v>
      </c>
      <c r="C81" s="11">
        <f>B81/B82</f>
        <v>0.07124715947</v>
      </c>
    </row>
    <row r="82" ht="15.75" customHeight="1">
      <c r="A82" s="2" t="s">
        <v>10</v>
      </c>
      <c r="B82" s="7">
        <f t="shared" ref="B82:C82" si="14">SUM(B79:B81)</f>
        <v>7481</v>
      </c>
      <c r="C82" s="11">
        <f t="shared" si="14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0"/>
    <col customWidth="1" min="5" max="5" width="24.63"/>
    <col customWidth="1" min="6" max="6" width="12.63"/>
  </cols>
  <sheetData>
    <row r="1" ht="15.75" customHeight="1">
      <c r="D1" s="1" t="s">
        <v>212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107</v>
      </c>
      <c r="F2" s="3" t="s">
        <v>2</v>
      </c>
      <c r="G2" s="4" t="s">
        <v>3</v>
      </c>
    </row>
    <row r="3" ht="15.75" customHeight="1">
      <c r="A3" s="3" t="s">
        <v>5</v>
      </c>
      <c r="B3" s="17">
        <v>2.0</v>
      </c>
      <c r="C3" s="8">
        <f>B3/B11</f>
        <v>0.001115448968</v>
      </c>
      <c r="E3" s="3" t="s">
        <v>213</v>
      </c>
      <c r="F3" s="17">
        <v>238.0</v>
      </c>
      <c r="G3" s="11">
        <f>F3/F5</f>
        <v>0.4407407407</v>
      </c>
    </row>
    <row r="4" ht="15.75" customHeight="1">
      <c r="A4" s="3" t="s">
        <v>7</v>
      </c>
      <c r="B4" s="17">
        <v>4.0</v>
      </c>
      <c r="C4" s="8">
        <f>B4/B11</f>
        <v>0.002230897936</v>
      </c>
      <c r="E4" s="3" t="s">
        <v>214</v>
      </c>
      <c r="F4" s="17">
        <v>302.0</v>
      </c>
      <c r="G4" s="11">
        <f>F4/F5</f>
        <v>0.5592592593</v>
      </c>
    </row>
    <row r="5" ht="15.75" customHeight="1">
      <c r="A5" s="3" t="s">
        <v>9</v>
      </c>
      <c r="B5" s="17">
        <v>23.0</v>
      </c>
      <c r="C5" s="8">
        <f>B5/B11</f>
        <v>0.01282766313</v>
      </c>
      <c r="E5" s="2" t="s">
        <v>10</v>
      </c>
      <c r="F5" s="7">
        <f t="shared" ref="F5:G5" si="1">SUM(F3:F4)</f>
        <v>540</v>
      </c>
      <c r="G5" s="11">
        <f t="shared" si="1"/>
        <v>1</v>
      </c>
    </row>
    <row r="6" ht="15.75" customHeight="1">
      <c r="A6" s="3" t="s">
        <v>11</v>
      </c>
      <c r="B6" s="17">
        <v>99.0</v>
      </c>
      <c r="C6" s="8">
        <f>B6/B11</f>
        <v>0.05521472393</v>
      </c>
      <c r="G6" s="11"/>
    </row>
    <row r="7" ht="15.75" customHeight="1">
      <c r="A7" s="3" t="s">
        <v>12</v>
      </c>
      <c r="B7" s="17">
        <v>2.0</v>
      </c>
      <c r="C7" s="8">
        <f>B7/B11</f>
        <v>0.001115448968</v>
      </c>
      <c r="E7" s="2" t="s">
        <v>80</v>
      </c>
      <c r="F7" s="3" t="s">
        <v>2</v>
      </c>
      <c r="G7" s="4" t="s">
        <v>3</v>
      </c>
    </row>
    <row r="8" ht="15.75" customHeight="1">
      <c r="A8" s="3" t="s">
        <v>14</v>
      </c>
      <c r="B8" s="17">
        <v>1.0</v>
      </c>
      <c r="C8" s="8">
        <f>B8/B11</f>
        <v>0.0005577244841</v>
      </c>
      <c r="E8" s="3" t="s">
        <v>215</v>
      </c>
      <c r="F8" s="17">
        <v>376.0</v>
      </c>
      <c r="G8" s="11">
        <f>F8/F11</f>
        <v>0.1975827641</v>
      </c>
    </row>
    <row r="9" ht="15.75" customHeight="1">
      <c r="A9" s="3" t="s">
        <v>16</v>
      </c>
      <c r="B9" s="17">
        <v>1647.0</v>
      </c>
      <c r="C9" s="8">
        <f>B9/B11</f>
        <v>0.9185722253</v>
      </c>
      <c r="E9" s="3" t="s">
        <v>216</v>
      </c>
      <c r="F9" s="17">
        <v>1499.0</v>
      </c>
      <c r="G9" s="11">
        <f>F9/F11</f>
        <v>0.7877036259</v>
      </c>
    </row>
    <row r="10" ht="15.75" customHeight="1">
      <c r="A10" s="3" t="s">
        <v>18</v>
      </c>
      <c r="B10" s="17">
        <v>15.0</v>
      </c>
      <c r="C10" s="8">
        <f>B10/B11</f>
        <v>0.008365867262</v>
      </c>
      <c r="E10" s="3" t="s">
        <v>217</v>
      </c>
      <c r="F10" s="17">
        <v>28.0</v>
      </c>
      <c r="G10" s="11">
        <f>F10/F11</f>
        <v>0.01471361009</v>
      </c>
    </row>
    <row r="11" ht="15.75" customHeight="1">
      <c r="A11" s="2" t="s">
        <v>10</v>
      </c>
      <c r="B11" s="3">
        <f t="shared" ref="B11:C11" si="2">SUM(B3:B10)</f>
        <v>1793</v>
      </c>
      <c r="C11" s="8">
        <f t="shared" si="2"/>
        <v>1</v>
      </c>
      <c r="E11" s="2" t="s">
        <v>10</v>
      </c>
      <c r="F11" s="7">
        <f t="shared" ref="F11:G11" si="3">SUM(F8:F10)</f>
        <v>1903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19" t="s">
        <v>21</v>
      </c>
      <c r="B13" s="14" t="s">
        <v>2</v>
      </c>
      <c r="C13" s="20" t="s">
        <v>3</v>
      </c>
      <c r="E13" s="2" t="s">
        <v>218</v>
      </c>
      <c r="F13" s="3" t="s">
        <v>2</v>
      </c>
      <c r="G13" s="4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3" t="s">
        <v>219</v>
      </c>
      <c r="F14" s="17">
        <v>63.0</v>
      </c>
      <c r="G14" s="11">
        <f>F14/F16</f>
        <v>0.377245509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  <c r="E15" s="3" t="s">
        <v>220</v>
      </c>
      <c r="F15" s="17">
        <v>104.0</v>
      </c>
      <c r="G15" s="11">
        <f>F15/F16</f>
        <v>0.622754491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2" t="s">
        <v>10</v>
      </c>
      <c r="F16" s="7">
        <f t="shared" ref="F16:G16" si="5">SUM(F14:F15)</f>
        <v>167</v>
      </c>
      <c r="G16" s="11">
        <f t="shared" si="5"/>
        <v>1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1109.0</v>
      </c>
      <c r="C19" s="11">
        <f>B19/B27</f>
        <v>0.639561707</v>
      </c>
    </row>
    <row r="20" ht="15.75" customHeight="1">
      <c r="A20" s="3" t="s">
        <v>31</v>
      </c>
      <c r="B20" s="17">
        <v>222.0</v>
      </c>
      <c r="C20" s="11">
        <f>B20/B27</f>
        <v>0.1280276817</v>
      </c>
    </row>
    <row r="21" ht="15.75" customHeight="1">
      <c r="A21" s="3" t="s">
        <v>33</v>
      </c>
      <c r="B21" s="17">
        <v>326.0</v>
      </c>
      <c r="C21" s="11">
        <f>B21/B27</f>
        <v>0.1880046136</v>
      </c>
    </row>
    <row r="22" ht="15.75" customHeight="1">
      <c r="A22" s="3" t="s">
        <v>34</v>
      </c>
      <c r="B22" s="17">
        <v>10.0</v>
      </c>
      <c r="C22" s="11">
        <f>B22/B27</f>
        <v>0.005767012687</v>
      </c>
    </row>
    <row r="23" ht="15.75" customHeight="1">
      <c r="A23" s="3" t="s">
        <v>35</v>
      </c>
      <c r="B23" s="17">
        <v>11.0</v>
      </c>
      <c r="C23" s="11">
        <f>B23/B27</f>
        <v>0.006343713956</v>
      </c>
    </row>
    <row r="24" ht="15.75" customHeight="1">
      <c r="A24" s="3" t="s">
        <v>36</v>
      </c>
      <c r="B24" s="17">
        <v>14.0</v>
      </c>
      <c r="C24" s="11">
        <f>B24/B27</f>
        <v>0.008073817762</v>
      </c>
    </row>
    <row r="25" ht="15.75" customHeight="1">
      <c r="A25" s="3" t="s">
        <v>37</v>
      </c>
      <c r="B25" s="17">
        <v>16.0</v>
      </c>
      <c r="C25" s="11">
        <f>B25/B27</f>
        <v>0.0092272203</v>
      </c>
    </row>
    <row r="26" ht="15.75" customHeight="1">
      <c r="A26" s="3" t="s">
        <v>38</v>
      </c>
      <c r="B26" s="17">
        <v>26.0</v>
      </c>
      <c r="C26" s="11">
        <f>B26/B27</f>
        <v>0.01499423299</v>
      </c>
    </row>
    <row r="27" ht="15.75" customHeight="1">
      <c r="A27" s="2" t="s">
        <v>10</v>
      </c>
      <c r="B27" s="7">
        <f t="shared" ref="B27:C27" si="6">SUM(B19:B26)</f>
        <v>1734</v>
      </c>
      <c r="C27" s="11">
        <f t="shared" si="6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7">SUM(B30:B32)</f>
        <v>0</v>
      </c>
      <c r="C33" s="16" t="str">
        <f t="shared" si="7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8">SUM(B36:B37)</f>
        <v>0</v>
      </c>
      <c r="C38" s="22" t="str">
        <f t="shared" si="8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9">SUM(B41:B43)</f>
        <v>0</v>
      </c>
      <c r="C44" s="16" t="str">
        <f t="shared" si="9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0">SUM(B47:B48)</f>
        <v>0</v>
      </c>
      <c r="C49" s="22" t="str">
        <f t="shared" si="10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1019.0</v>
      </c>
      <c r="C52" s="11">
        <f>B52/B54</f>
        <v>0.6604018146</v>
      </c>
    </row>
    <row r="53" ht="15.75" customHeight="1">
      <c r="A53" s="3" t="s">
        <v>55</v>
      </c>
      <c r="B53" s="17">
        <v>524.0</v>
      </c>
      <c r="C53" s="11">
        <f>B53/B54</f>
        <v>0.3395981854</v>
      </c>
    </row>
    <row r="54" ht="15.75" customHeight="1">
      <c r="A54" s="2" t="s">
        <v>10</v>
      </c>
      <c r="B54" s="3">
        <f t="shared" ref="B54:C54" si="11">SUM(B52:B53)</f>
        <v>1543</v>
      </c>
      <c r="C54" s="8">
        <f t="shared" si="11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790.0</v>
      </c>
      <c r="C57" s="11">
        <f>B57/B59</f>
        <v>0.5975794251</v>
      </c>
    </row>
    <row r="58" ht="15.75" customHeight="1">
      <c r="A58" s="3" t="s">
        <v>58</v>
      </c>
      <c r="B58" s="17">
        <v>532.0</v>
      </c>
      <c r="C58" s="11">
        <f>B58/B59</f>
        <v>0.4024205749</v>
      </c>
    </row>
    <row r="59" ht="15.75" customHeight="1">
      <c r="A59" s="2" t="s">
        <v>10</v>
      </c>
      <c r="B59" s="3">
        <f t="shared" ref="B59:C59" si="12">SUM(B57:B58)</f>
        <v>1322</v>
      </c>
      <c r="C59" s="8">
        <f t="shared" si="12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801.0</v>
      </c>
      <c r="C62" s="11">
        <f>B62/B64</f>
        <v>0.6109839817</v>
      </c>
    </row>
    <row r="63" ht="15.75" customHeight="1">
      <c r="A63" s="3" t="s">
        <v>61</v>
      </c>
      <c r="B63" s="17">
        <v>510.0</v>
      </c>
      <c r="C63" s="11">
        <f>B63/B64</f>
        <v>0.3890160183</v>
      </c>
    </row>
    <row r="64" ht="15.75" customHeight="1">
      <c r="A64" s="2" t="s">
        <v>10</v>
      </c>
      <c r="B64" s="3">
        <f t="shared" ref="B64:C64" si="13">SUM(B62:B63)</f>
        <v>1311</v>
      </c>
      <c r="C64" s="8">
        <f t="shared" si="13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1006.0</v>
      </c>
      <c r="C67" s="11">
        <f>B67/B69</f>
        <v>0.6545217957</v>
      </c>
    </row>
    <row r="68" ht="15.75" customHeight="1">
      <c r="A68" s="3" t="s">
        <v>64</v>
      </c>
      <c r="B68" s="17">
        <v>531.0</v>
      </c>
      <c r="C68" s="11">
        <f>B68/B69</f>
        <v>0.3454782043</v>
      </c>
    </row>
    <row r="69" ht="15.75" customHeight="1">
      <c r="A69" s="2" t="s">
        <v>10</v>
      </c>
      <c r="B69" s="3">
        <f t="shared" ref="B69:C69" si="14">SUM(B67:B68)</f>
        <v>1537</v>
      </c>
      <c r="C69" s="8">
        <f t="shared" si="14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5">SUM(B72:B75)</f>
        <v>0</v>
      </c>
      <c r="C76" s="16" t="str">
        <f t="shared" si="15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6">SUM(B79:B81)</f>
        <v>0</v>
      </c>
      <c r="C82" s="16" t="str">
        <f t="shared" si="16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5"/>
    <col customWidth="1" min="5" max="5" width="30.38"/>
    <col customWidth="1" min="6" max="6" width="12.63"/>
  </cols>
  <sheetData>
    <row r="1" ht="15.75" customHeight="1">
      <c r="D1" s="1" t="s">
        <v>74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75</v>
      </c>
      <c r="F2" s="3" t="s">
        <v>2</v>
      </c>
      <c r="G2" s="4" t="s">
        <v>3</v>
      </c>
    </row>
    <row r="3" ht="15.75" customHeight="1">
      <c r="A3" s="3" t="s">
        <v>5</v>
      </c>
      <c r="B3" s="17">
        <v>11.0</v>
      </c>
      <c r="C3" s="8">
        <f>B3/B11</f>
        <v>0.001185855972</v>
      </c>
      <c r="E3" s="3" t="s">
        <v>76</v>
      </c>
      <c r="F3" s="18">
        <v>4921.0</v>
      </c>
      <c r="G3" s="11">
        <f>F3/F6</f>
        <v>0.5895531329</v>
      </c>
    </row>
    <row r="4" ht="15.75" customHeight="1">
      <c r="A4" s="3" t="s">
        <v>7</v>
      </c>
      <c r="B4" s="17">
        <v>17.0</v>
      </c>
      <c r="C4" s="8">
        <f>B4/B11</f>
        <v>0.001832686503</v>
      </c>
      <c r="E4" s="3" t="s">
        <v>17</v>
      </c>
      <c r="F4" s="18">
        <v>1734.0</v>
      </c>
      <c r="G4" s="11">
        <f>F4/F6</f>
        <v>0.2077393075</v>
      </c>
    </row>
    <row r="5" ht="15.75" customHeight="1">
      <c r="A5" s="3" t="s">
        <v>9</v>
      </c>
      <c r="B5" s="17">
        <v>150.0</v>
      </c>
      <c r="C5" s="8">
        <f>B5/B11</f>
        <v>0.01617076326</v>
      </c>
      <c r="E5" s="3" t="s">
        <v>19</v>
      </c>
      <c r="F5" s="18">
        <v>1692.0</v>
      </c>
      <c r="G5" s="11">
        <f>F5/F6</f>
        <v>0.2027075596</v>
      </c>
    </row>
    <row r="6" ht="15.75" customHeight="1">
      <c r="A6" s="3" t="s">
        <v>11</v>
      </c>
      <c r="B6" s="18">
        <v>1143.0</v>
      </c>
      <c r="C6" s="8">
        <f>B6/B11</f>
        <v>0.123221216</v>
      </c>
      <c r="E6" s="2" t="s">
        <v>10</v>
      </c>
      <c r="F6" s="10">
        <f t="shared" ref="F6:G6" si="1">SUM(F3:F5)</f>
        <v>8347</v>
      </c>
      <c r="G6" s="11">
        <f t="shared" si="1"/>
        <v>1</v>
      </c>
    </row>
    <row r="7" ht="15.75" customHeight="1">
      <c r="A7" s="3" t="s">
        <v>12</v>
      </c>
      <c r="B7" s="17">
        <v>51.0</v>
      </c>
      <c r="C7" s="8">
        <f>B7/B11</f>
        <v>0.005498059508</v>
      </c>
      <c r="G7" s="11"/>
    </row>
    <row r="8" ht="15.75" customHeight="1">
      <c r="A8" s="3" t="s">
        <v>14</v>
      </c>
      <c r="B8" s="17">
        <v>15.0</v>
      </c>
      <c r="C8" s="8">
        <f>B8/B11</f>
        <v>0.001617076326</v>
      </c>
      <c r="E8" s="2" t="s">
        <v>77</v>
      </c>
      <c r="F8" s="3" t="s">
        <v>2</v>
      </c>
      <c r="G8" s="4" t="s">
        <v>3</v>
      </c>
    </row>
    <row r="9" ht="15.75" customHeight="1">
      <c r="A9" s="3" t="s">
        <v>16</v>
      </c>
      <c r="B9" s="18">
        <v>7678.0</v>
      </c>
      <c r="C9" s="8">
        <f>B9/B11</f>
        <v>0.8277274687</v>
      </c>
      <c r="E9" s="3" t="s">
        <v>78</v>
      </c>
      <c r="F9" s="18">
        <v>4888.0</v>
      </c>
      <c r="G9" s="11">
        <f>F9/F11</f>
        <v>0.5465116279</v>
      </c>
    </row>
    <row r="10" ht="15.75" customHeight="1">
      <c r="A10" s="3" t="s">
        <v>18</v>
      </c>
      <c r="B10" s="17">
        <v>211.0</v>
      </c>
      <c r="C10" s="8">
        <f>B10/B11</f>
        <v>0.02274687365</v>
      </c>
      <c r="E10" s="3" t="s">
        <v>79</v>
      </c>
      <c r="F10" s="18">
        <v>4056.0</v>
      </c>
      <c r="G10" s="11">
        <f>F10/F11</f>
        <v>0.4534883721</v>
      </c>
    </row>
    <row r="11" ht="15.75" customHeight="1">
      <c r="A11" s="2" t="s">
        <v>10</v>
      </c>
      <c r="B11" s="3">
        <f t="shared" ref="B11:C11" si="2">SUM(B3:B10)</f>
        <v>9276</v>
      </c>
      <c r="C11" s="8">
        <f t="shared" si="2"/>
        <v>1</v>
      </c>
      <c r="E11" s="2" t="s">
        <v>10</v>
      </c>
      <c r="F11" s="10">
        <f t="shared" ref="F11:G11" si="3">SUM(F9:F10)</f>
        <v>8944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19" t="s">
        <v>21</v>
      </c>
      <c r="B13" s="14" t="s">
        <v>2</v>
      </c>
      <c r="C13" s="20" t="s">
        <v>3</v>
      </c>
      <c r="E13" s="2" t="s">
        <v>80</v>
      </c>
      <c r="F13" s="3" t="s">
        <v>2</v>
      </c>
      <c r="G13" s="4" t="s">
        <v>3</v>
      </c>
    </row>
    <row r="14" ht="15.75" customHeight="1">
      <c r="A14" s="14" t="s">
        <v>23</v>
      </c>
      <c r="B14" s="21"/>
      <c r="C14" s="16" t="str">
        <f>B14/B16</f>
        <v>#DIV/0!</v>
      </c>
      <c r="E14" s="3" t="s">
        <v>81</v>
      </c>
      <c r="F14" s="17">
        <v>873.0</v>
      </c>
      <c r="G14" s="11">
        <f>F14/F16</f>
        <v>0.398812243</v>
      </c>
    </row>
    <row r="15" ht="15.75" customHeight="1">
      <c r="A15" s="14" t="s">
        <v>25</v>
      </c>
      <c r="B15" s="21"/>
      <c r="C15" s="16" t="str">
        <f>B15/B16</f>
        <v>#DIV/0!</v>
      </c>
      <c r="E15" s="3" t="s">
        <v>82</v>
      </c>
      <c r="F15" s="18">
        <v>1316.0</v>
      </c>
      <c r="G15" s="11">
        <f>F15/F16</f>
        <v>0.601187757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2" t="s">
        <v>10</v>
      </c>
      <c r="F16" s="7">
        <f t="shared" ref="F16:G16" si="5">SUM(F14:F15)</f>
        <v>2189</v>
      </c>
      <c r="G16" s="11">
        <f t="shared" si="5"/>
        <v>1</v>
      </c>
    </row>
    <row r="17" ht="15.75" customHeight="1">
      <c r="A17" s="2"/>
      <c r="B17" s="3"/>
      <c r="C17" s="4"/>
      <c r="G17" s="11"/>
    </row>
    <row r="18" ht="15.75" customHeight="1">
      <c r="A18" s="19" t="s">
        <v>27</v>
      </c>
      <c r="B18" s="14" t="s">
        <v>2</v>
      </c>
      <c r="C18" s="20" t="s">
        <v>3</v>
      </c>
      <c r="E18" s="2" t="s">
        <v>83</v>
      </c>
      <c r="F18" s="3" t="s">
        <v>2</v>
      </c>
      <c r="G18" s="4" t="s">
        <v>3</v>
      </c>
    </row>
    <row r="19" ht="15.75" customHeight="1">
      <c r="A19" s="14" t="s">
        <v>29</v>
      </c>
      <c r="B19" s="21"/>
      <c r="C19" s="16" t="str">
        <f>B19/B27</f>
        <v>#DIV/0!</v>
      </c>
      <c r="E19" s="3" t="s">
        <v>84</v>
      </c>
      <c r="F19" s="17">
        <v>810.0</v>
      </c>
      <c r="G19" s="11">
        <f>F19/F21</f>
        <v>0.4013875124</v>
      </c>
    </row>
    <row r="20" ht="15.75" customHeight="1">
      <c r="A20" s="14" t="s">
        <v>31</v>
      </c>
      <c r="B20" s="21"/>
      <c r="C20" s="16" t="str">
        <f>B20/B27</f>
        <v>#DIV/0!</v>
      </c>
      <c r="E20" s="3" t="s">
        <v>85</v>
      </c>
      <c r="F20" s="18">
        <v>1208.0</v>
      </c>
      <c r="G20" s="11">
        <f>F20/F21</f>
        <v>0.5986124876</v>
      </c>
    </row>
    <row r="21" ht="15.75" customHeight="1">
      <c r="A21" s="14" t="s">
        <v>33</v>
      </c>
      <c r="B21" s="21"/>
      <c r="C21" s="16" t="str">
        <f>B21/B27</f>
        <v>#DIV/0!</v>
      </c>
      <c r="E21" s="2" t="s">
        <v>10</v>
      </c>
      <c r="F21" s="7">
        <f t="shared" ref="F21:G21" si="6">SUM(F19:F20)</f>
        <v>2018</v>
      </c>
      <c r="G21" s="11">
        <f t="shared" si="6"/>
        <v>1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8">SUM(B30:B32)</f>
        <v>0</v>
      </c>
      <c r="C33" s="16" t="str">
        <f t="shared" si="8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9">SUM(B36:B37)</f>
        <v>0</v>
      </c>
      <c r="C38" s="22" t="str">
        <f t="shared" si="9"/>
        <v>#DIV/0!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7">
        <v>651.0</v>
      </c>
      <c r="C41" s="11">
        <f>B41/B44</f>
        <v>0.08014280438</v>
      </c>
    </row>
    <row r="42" ht="15.75" customHeight="1">
      <c r="A42" s="3" t="s">
        <v>48</v>
      </c>
      <c r="B42" s="18">
        <v>6315.0</v>
      </c>
      <c r="C42" s="11">
        <f>B42/B44</f>
        <v>0.7774221347</v>
      </c>
    </row>
    <row r="43" ht="15.75" customHeight="1">
      <c r="A43" s="3" t="s">
        <v>49</v>
      </c>
      <c r="B43" s="18">
        <v>1157.0</v>
      </c>
      <c r="C43" s="11">
        <f>B43/B44</f>
        <v>0.1424350609</v>
      </c>
    </row>
    <row r="44" ht="15.75" customHeight="1">
      <c r="A44" s="2" t="s">
        <v>10</v>
      </c>
      <c r="B44" s="7">
        <f t="shared" ref="B44:C44" si="10">SUM(B41:B43)</f>
        <v>8123</v>
      </c>
      <c r="C44" s="11">
        <f t="shared" si="10"/>
        <v>1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11">SUM(B47:B48)</f>
        <v>0</v>
      </c>
      <c r="C49" s="22" t="str">
        <f t="shared" si="11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4660.0</v>
      </c>
      <c r="C52" s="11">
        <f>B52/B54</f>
        <v>0.5495931124</v>
      </c>
    </row>
    <row r="53" ht="15.75" customHeight="1">
      <c r="A53" s="3" t="s">
        <v>55</v>
      </c>
      <c r="B53" s="18">
        <v>3819.0</v>
      </c>
      <c r="C53" s="11">
        <f>B53/B54</f>
        <v>0.4504068876</v>
      </c>
    </row>
    <row r="54" ht="15.75" customHeight="1">
      <c r="A54" s="2" t="s">
        <v>10</v>
      </c>
      <c r="B54" s="13">
        <f t="shared" ref="B54:C54" si="12">SUM(B52:B53)</f>
        <v>8479</v>
      </c>
      <c r="C54" s="8">
        <f t="shared" si="12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4005.0</v>
      </c>
      <c r="C57" s="11">
        <f>B57/B59</f>
        <v>0.5592013404</v>
      </c>
    </row>
    <row r="58" ht="15.75" customHeight="1">
      <c r="A58" s="3" t="s">
        <v>58</v>
      </c>
      <c r="B58" s="18">
        <v>3157.0</v>
      </c>
      <c r="C58" s="11">
        <f>B58/B59</f>
        <v>0.4407986596</v>
      </c>
    </row>
    <row r="59" ht="15.75" customHeight="1">
      <c r="A59" s="2" t="s">
        <v>10</v>
      </c>
      <c r="B59" s="13">
        <f t="shared" ref="B59:C59" si="13">SUM(B57:B58)</f>
        <v>7162</v>
      </c>
      <c r="C59" s="8">
        <f t="shared" si="13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4008.0</v>
      </c>
      <c r="C62" s="11">
        <f>B62/B64</f>
        <v>0.5548172757</v>
      </c>
    </row>
    <row r="63" ht="15.75" customHeight="1">
      <c r="A63" s="3" t="s">
        <v>61</v>
      </c>
      <c r="B63" s="18">
        <v>3216.0</v>
      </c>
      <c r="C63" s="11">
        <f>B63/B64</f>
        <v>0.4451827243</v>
      </c>
    </row>
    <row r="64" ht="15.75" customHeight="1">
      <c r="A64" s="2" t="s">
        <v>10</v>
      </c>
      <c r="B64" s="13">
        <f t="shared" ref="B64:C64" si="14">SUM(B62:B63)</f>
        <v>7224</v>
      </c>
      <c r="C64" s="8">
        <f t="shared" si="14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5593.0</v>
      </c>
      <c r="C67" s="11">
        <f>B67/B69</f>
        <v>0.6528539746</v>
      </c>
    </row>
    <row r="68" ht="15.75" customHeight="1">
      <c r="A68" s="3" t="s">
        <v>64</v>
      </c>
      <c r="B68" s="18">
        <v>2974.0</v>
      </c>
      <c r="C68" s="11">
        <f>B68/B69</f>
        <v>0.3471460254</v>
      </c>
    </row>
    <row r="69" ht="15.75" customHeight="1">
      <c r="A69" s="2" t="s">
        <v>10</v>
      </c>
      <c r="B69" s="13">
        <f t="shared" ref="B69:C69" si="15">SUM(B67:B68)</f>
        <v>8567</v>
      </c>
      <c r="C69" s="8">
        <f t="shared" si="15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6">SUM(B72:B75)</f>
        <v>0</v>
      </c>
      <c r="C76" s="16" t="str">
        <f t="shared" si="16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7">SUM(B79:B81)</f>
        <v>0</v>
      </c>
      <c r="C82" s="16" t="str">
        <f t="shared" si="17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5"/>
    <col customWidth="1" min="5" max="6" width="12.63"/>
  </cols>
  <sheetData>
    <row r="1" ht="15.75" customHeight="1">
      <c r="D1" s="1" t="s">
        <v>221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ht="15.75" customHeight="1">
      <c r="A3" s="3" t="s">
        <v>5</v>
      </c>
      <c r="B3" s="17">
        <v>0.0</v>
      </c>
      <c r="C3" s="8">
        <f>B3/B11</f>
        <v>0</v>
      </c>
      <c r="E3" s="3" t="s">
        <v>222</v>
      </c>
      <c r="F3" s="17">
        <v>257.0</v>
      </c>
      <c r="G3" s="11">
        <f>F3/F6</f>
        <v>0.1297979798</v>
      </c>
    </row>
    <row r="4" ht="15.75" customHeight="1">
      <c r="A4" s="3" t="s">
        <v>7</v>
      </c>
      <c r="B4" s="17">
        <v>3.0</v>
      </c>
      <c r="C4" s="8">
        <f>B4/B11</f>
        <v>0.001431980907</v>
      </c>
      <c r="E4" s="3" t="s">
        <v>223</v>
      </c>
      <c r="F4" s="17">
        <v>885.0</v>
      </c>
      <c r="G4" s="11">
        <f>F4/F6</f>
        <v>0.446969697</v>
      </c>
    </row>
    <row r="5" ht="15.75" customHeight="1">
      <c r="A5" s="3" t="s">
        <v>9</v>
      </c>
      <c r="B5" s="17">
        <v>12.0</v>
      </c>
      <c r="C5" s="8">
        <f>B5/B11</f>
        <v>0.005727923628</v>
      </c>
      <c r="E5" s="3" t="s">
        <v>224</v>
      </c>
      <c r="F5" s="17">
        <v>838.0</v>
      </c>
      <c r="G5" s="11">
        <f>F5/F6</f>
        <v>0.4232323232</v>
      </c>
    </row>
    <row r="6" ht="15.75" customHeight="1">
      <c r="A6" s="3" t="s">
        <v>11</v>
      </c>
      <c r="B6" s="17">
        <v>146.0</v>
      </c>
      <c r="C6" s="8">
        <f>B6/B11</f>
        <v>0.06968973747</v>
      </c>
      <c r="E6" s="2" t="s">
        <v>10</v>
      </c>
      <c r="F6" s="7">
        <f t="shared" ref="F6:G6" si="1">SUM(F3:F5)</f>
        <v>1980</v>
      </c>
      <c r="G6" s="11">
        <f t="shared" si="1"/>
        <v>1</v>
      </c>
    </row>
    <row r="7" ht="15.75" customHeight="1">
      <c r="A7" s="3" t="s">
        <v>12</v>
      </c>
      <c r="B7" s="17">
        <v>6.0</v>
      </c>
      <c r="C7" s="8">
        <f>B7/B11</f>
        <v>0.002863961814</v>
      </c>
    </row>
    <row r="8" ht="15.75" customHeight="1">
      <c r="A8" s="3" t="s">
        <v>14</v>
      </c>
      <c r="B8" s="17">
        <v>3.0</v>
      </c>
      <c r="C8" s="8">
        <f>B8/B11</f>
        <v>0.001431980907</v>
      </c>
    </row>
    <row r="9" ht="15.75" customHeight="1">
      <c r="A9" s="3" t="s">
        <v>16</v>
      </c>
      <c r="B9" s="17">
        <v>1889.0</v>
      </c>
      <c r="C9" s="8">
        <f>B9/B11</f>
        <v>0.9016706444</v>
      </c>
    </row>
    <row r="10" ht="15.75" customHeight="1">
      <c r="A10" s="3" t="s">
        <v>18</v>
      </c>
      <c r="B10" s="17">
        <v>36.0</v>
      </c>
      <c r="C10" s="8">
        <f>B10/B11</f>
        <v>0.01718377088</v>
      </c>
    </row>
    <row r="11" ht="15.75" customHeight="1">
      <c r="A11" s="2" t="s">
        <v>10</v>
      </c>
      <c r="B11" s="3">
        <f t="shared" ref="B11:C11" si="2">SUM(B3:B10)</f>
        <v>2095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3">
        <v>0.0</v>
      </c>
      <c r="C33" s="16" t="str">
        <f>SUM(C30:C32)</f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7">
        <v>110.0</v>
      </c>
      <c r="C41" s="11">
        <f>B41/B44</f>
        <v>0.05690636317</v>
      </c>
    </row>
    <row r="42" ht="15.75" customHeight="1">
      <c r="A42" s="3" t="s">
        <v>48</v>
      </c>
      <c r="B42" s="17">
        <v>1659.0</v>
      </c>
      <c r="C42" s="11">
        <f>B42/B44</f>
        <v>0.8582514227</v>
      </c>
    </row>
    <row r="43" ht="15.75" customHeight="1">
      <c r="A43" s="3" t="s">
        <v>49</v>
      </c>
      <c r="B43" s="17">
        <v>164.0</v>
      </c>
      <c r="C43" s="11">
        <f>B43/B44</f>
        <v>0.08484221417</v>
      </c>
    </row>
    <row r="44" ht="15.75" customHeight="1">
      <c r="A44" s="2" t="s">
        <v>10</v>
      </c>
      <c r="B44" s="7">
        <f t="shared" ref="B44:C44" si="6">SUM(B41:B43)</f>
        <v>1933</v>
      </c>
      <c r="C44" s="11">
        <f t="shared" si="6"/>
        <v>1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7">SUM(B47:B48)</f>
        <v>0</v>
      </c>
      <c r="C49" s="22" t="str">
        <f t="shared" si="7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1246.0</v>
      </c>
      <c r="C52" s="11">
        <f>B52/B54</f>
        <v>0.6627659574</v>
      </c>
    </row>
    <row r="53" ht="15.75" customHeight="1">
      <c r="A53" s="3" t="s">
        <v>55</v>
      </c>
      <c r="B53" s="17">
        <v>634.0</v>
      </c>
      <c r="C53" s="11">
        <f>B53/B54</f>
        <v>0.3372340426</v>
      </c>
    </row>
    <row r="54" ht="15.75" customHeight="1">
      <c r="A54" s="2" t="s">
        <v>10</v>
      </c>
      <c r="B54" s="3">
        <f t="shared" ref="B54:C54" si="8">SUM(B52:B53)</f>
        <v>1880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912.0</v>
      </c>
      <c r="C57" s="11">
        <f>B57/B59</f>
        <v>0.5598526703</v>
      </c>
    </row>
    <row r="58" ht="15.75" customHeight="1">
      <c r="A58" s="3" t="s">
        <v>58</v>
      </c>
      <c r="B58" s="17">
        <v>717.0</v>
      </c>
      <c r="C58" s="11">
        <f>B58/B59</f>
        <v>0.4401473297</v>
      </c>
    </row>
    <row r="59" ht="15.75" customHeight="1">
      <c r="A59" s="2" t="s">
        <v>10</v>
      </c>
      <c r="B59" s="3">
        <f t="shared" ref="B59:C59" si="9">SUM(B57:B58)</f>
        <v>1629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844.0</v>
      </c>
      <c r="C62" s="11">
        <f>B62/B64</f>
        <v>0.5127582017</v>
      </c>
    </row>
    <row r="63" ht="15.75" customHeight="1">
      <c r="A63" s="3" t="s">
        <v>61</v>
      </c>
      <c r="B63" s="17">
        <v>802.0</v>
      </c>
      <c r="C63" s="11">
        <f>B63/B64</f>
        <v>0.4872417983</v>
      </c>
    </row>
    <row r="64" ht="15.75" customHeight="1">
      <c r="A64" s="2" t="s">
        <v>10</v>
      </c>
      <c r="B64" s="3">
        <f t="shared" ref="B64:C64" si="10">SUM(B62:B63)</f>
        <v>1646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1215.0</v>
      </c>
      <c r="C67" s="11">
        <f>B67/B69</f>
        <v>0.635460251</v>
      </c>
    </row>
    <row r="68" ht="15.75" customHeight="1">
      <c r="A68" s="3" t="s">
        <v>64</v>
      </c>
      <c r="B68" s="17">
        <v>697.0</v>
      </c>
      <c r="C68" s="11">
        <f>B68/B69</f>
        <v>0.364539749</v>
      </c>
    </row>
    <row r="69" ht="15.75" customHeight="1">
      <c r="A69" s="2" t="s">
        <v>10</v>
      </c>
      <c r="B69" s="3">
        <f t="shared" ref="B69:C69" si="11">SUM(B67:B68)</f>
        <v>1912</v>
      </c>
      <c r="C69" s="8">
        <f t="shared" si="11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7">
        <v>304.0</v>
      </c>
      <c r="C72" s="11">
        <f>B72/B76</f>
        <v>0.1892901619</v>
      </c>
    </row>
    <row r="73" ht="15.75" customHeight="1">
      <c r="A73" s="3" t="s">
        <v>67</v>
      </c>
      <c r="B73" s="17">
        <v>345.0</v>
      </c>
      <c r="C73" s="11">
        <f>B73/B76</f>
        <v>0.2148194271</v>
      </c>
    </row>
    <row r="74" ht="15.75" customHeight="1">
      <c r="A74" s="3" t="s">
        <v>68</v>
      </c>
      <c r="B74" s="17">
        <v>957.0</v>
      </c>
      <c r="C74" s="11">
        <f>B74/B76</f>
        <v>0.595890411</v>
      </c>
    </row>
    <row r="75" ht="15.75" customHeight="1">
      <c r="A75" s="14" t="s">
        <v>69</v>
      </c>
      <c r="B75" s="23">
        <v>176.0</v>
      </c>
      <c r="C75" s="16"/>
    </row>
    <row r="76" ht="15.75" customHeight="1">
      <c r="A76" s="2" t="s">
        <v>10</v>
      </c>
      <c r="B76" s="7">
        <f t="shared" ref="B76:C76" si="12">SUM(B72:B74)</f>
        <v>1606</v>
      </c>
      <c r="C76" s="11">
        <f t="shared" si="12"/>
        <v>1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8.38"/>
    <col customWidth="1" min="5" max="5" width="25.38"/>
    <col customWidth="1" min="6" max="6" width="12.63"/>
  </cols>
  <sheetData>
    <row r="1" ht="15.75" customHeight="1">
      <c r="D1" s="1" t="s">
        <v>225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226</v>
      </c>
      <c r="F2" s="3" t="s">
        <v>2</v>
      </c>
      <c r="G2" s="4" t="s">
        <v>3</v>
      </c>
    </row>
    <row r="3" ht="15.75" customHeight="1">
      <c r="A3" s="3" t="s">
        <v>5</v>
      </c>
      <c r="B3" s="17">
        <v>5.0</v>
      </c>
      <c r="C3" s="8">
        <f>B3/B11</f>
        <v>0.0006763154335</v>
      </c>
      <c r="E3" s="3" t="s">
        <v>227</v>
      </c>
      <c r="F3" s="18">
        <v>3975.0</v>
      </c>
      <c r="G3" s="11">
        <f>F3/F5</f>
        <v>0.5592290377</v>
      </c>
    </row>
    <row r="4" ht="15.75" customHeight="1">
      <c r="A4" s="3" t="s">
        <v>7</v>
      </c>
      <c r="B4" s="17">
        <v>12.0</v>
      </c>
      <c r="C4" s="8">
        <f>B4/B11</f>
        <v>0.00162315704</v>
      </c>
      <c r="E4" s="3" t="s">
        <v>228</v>
      </c>
      <c r="F4" s="18">
        <v>3133.0</v>
      </c>
      <c r="G4" s="11">
        <f>F4/F5</f>
        <v>0.4407709623</v>
      </c>
    </row>
    <row r="5" ht="15.75" customHeight="1">
      <c r="A5" s="3" t="s">
        <v>9</v>
      </c>
      <c r="B5" s="17">
        <v>108.0</v>
      </c>
      <c r="C5" s="8">
        <f>B5/B11</f>
        <v>0.01460841336</v>
      </c>
      <c r="E5" s="2" t="s">
        <v>10</v>
      </c>
      <c r="F5" s="10">
        <f t="shared" ref="F5:G5" si="1">SUM(F3:F4)</f>
        <v>7108</v>
      </c>
      <c r="G5" s="11">
        <f t="shared" si="1"/>
        <v>1</v>
      </c>
    </row>
    <row r="6" ht="15.75" customHeight="1">
      <c r="A6" s="3" t="s">
        <v>11</v>
      </c>
      <c r="B6" s="17">
        <v>441.0</v>
      </c>
      <c r="C6" s="8">
        <f>B6/B11</f>
        <v>0.05965102124</v>
      </c>
      <c r="G6" s="11"/>
    </row>
    <row r="7" ht="15.75" customHeight="1">
      <c r="A7" s="3" t="s">
        <v>12</v>
      </c>
      <c r="B7" s="17">
        <v>17.0</v>
      </c>
      <c r="C7" s="8">
        <f>B7/B11</f>
        <v>0.002299472474</v>
      </c>
      <c r="E7" s="2" t="s">
        <v>107</v>
      </c>
      <c r="F7" s="3" t="s">
        <v>2</v>
      </c>
      <c r="G7" s="4" t="s">
        <v>3</v>
      </c>
    </row>
    <row r="8" ht="15.75" customHeight="1">
      <c r="A8" s="3" t="s">
        <v>14</v>
      </c>
      <c r="B8" s="17">
        <v>7.0</v>
      </c>
      <c r="C8" s="8">
        <f>B8/B11</f>
        <v>0.0009468416069</v>
      </c>
      <c r="E8" s="3" t="s">
        <v>229</v>
      </c>
      <c r="F8" s="18">
        <v>2529.0</v>
      </c>
      <c r="G8" s="11">
        <f>F8/F10</f>
        <v>0.3858712237</v>
      </c>
    </row>
    <row r="9" ht="15.75" customHeight="1">
      <c r="A9" s="3" t="s">
        <v>16</v>
      </c>
      <c r="B9" s="18">
        <v>6728.0</v>
      </c>
      <c r="C9" s="8">
        <f>B9/B11</f>
        <v>0.9100500473</v>
      </c>
      <c r="E9" s="3" t="s">
        <v>230</v>
      </c>
      <c r="F9" s="18">
        <v>4025.0</v>
      </c>
      <c r="G9" s="11">
        <f>F9/F10</f>
        <v>0.6141287763</v>
      </c>
    </row>
    <row r="10" ht="15.75" customHeight="1">
      <c r="A10" s="3" t="s">
        <v>18</v>
      </c>
      <c r="B10" s="17">
        <v>75.0</v>
      </c>
      <c r="C10" s="8">
        <f>B10/B11</f>
        <v>0.0101447315</v>
      </c>
      <c r="E10" s="2" t="s">
        <v>10</v>
      </c>
      <c r="F10" s="10">
        <f t="shared" ref="F10:G10" si="2">SUM(F8:F9)</f>
        <v>6554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7393</v>
      </c>
      <c r="C11" s="8">
        <f t="shared" si="3"/>
        <v>1</v>
      </c>
      <c r="G11" s="11"/>
    </row>
    <row r="12" ht="15.75" customHeight="1">
      <c r="C12" s="11"/>
      <c r="E12" s="2" t="s">
        <v>157</v>
      </c>
      <c r="F12" s="3" t="s">
        <v>2</v>
      </c>
      <c r="G12" s="4" t="s">
        <v>3</v>
      </c>
    </row>
    <row r="13" ht="15.75" customHeight="1">
      <c r="A13" s="2" t="s">
        <v>21</v>
      </c>
      <c r="B13" s="3" t="s">
        <v>2</v>
      </c>
      <c r="C13" s="4" t="s">
        <v>3</v>
      </c>
      <c r="E13" s="3" t="s">
        <v>231</v>
      </c>
      <c r="F13" s="18">
        <v>1770.0</v>
      </c>
      <c r="G13" s="11">
        <f>F13/F16</f>
        <v>0.2807741117</v>
      </c>
    </row>
    <row r="14" ht="15.75" customHeight="1">
      <c r="A14" s="3" t="s">
        <v>23</v>
      </c>
      <c r="B14" s="18">
        <v>1813.0</v>
      </c>
      <c r="C14" s="11">
        <f>B14/B16</f>
        <v>0.2593705293</v>
      </c>
      <c r="E14" s="3" t="s">
        <v>232</v>
      </c>
      <c r="F14" s="18">
        <v>1434.0</v>
      </c>
      <c r="G14" s="11">
        <f>F14/F16</f>
        <v>0.2274746193</v>
      </c>
    </row>
    <row r="15" ht="15.75" customHeight="1">
      <c r="A15" s="3" t="s">
        <v>25</v>
      </c>
      <c r="B15" s="18">
        <v>5177.0</v>
      </c>
      <c r="C15" s="11">
        <f>B15/B16</f>
        <v>0.7406294707</v>
      </c>
      <c r="E15" s="3" t="s">
        <v>233</v>
      </c>
      <c r="F15" s="18">
        <v>3100.0</v>
      </c>
      <c r="G15" s="11">
        <f>F15/F16</f>
        <v>0.491751269</v>
      </c>
    </row>
    <row r="16" ht="15.75" customHeight="1">
      <c r="A16" s="2" t="s">
        <v>10</v>
      </c>
      <c r="B16" s="13">
        <f t="shared" ref="B16:C16" si="4">SUM(B14:B15)</f>
        <v>6990</v>
      </c>
      <c r="C16" s="8">
        <f t="shared" si="4"/>
        <v>1</v>
      </c>
      <c r="E16" s="2" t="s">
        <v>10</v>
      </c>
      <c r="F16" s="10">
        <f t="shared" ref="F16:G16" si="5">SUM(F13:F15)</f>
        <v>6304</v>
      </c>
      <c r="G16" s="11">
        <f t="shared" si="5"/>
        <v>1</v>
      </c>
    </row>
    <row r="17" ht="15.75" customHeight="1">
      <c r="A17" s="2"/>
      <c r="B17" s="3"/>
      <c r="C17" s="4"/>
      <c r="G17" s="11"/>
    </row>
    <row r="18" ht="15.75" customHeight="1">
      <c r="A18" s="19" t="s">
        <v>27</v>
      </c>
      <c r="B18" s="14" t="s">
        <v>2</v>
      </c>
      <c r="C18" s="20" t="s">
        <v>3</v>
      </c>
      <c r="E18" s="2" t="s">
        <v>80</v>
      </c>
      <c r="F18" s="3" t="s">
        <v>2</v>
      </c>
      <c r="G18" s="4" t="s">
        <v>3</v>
      </c>
    </row>
    <row r="19" ht="15.75" customHeight="1">
      <c r="A19" s="14" t="s">
        <v>29</v>
      </c>
      <c r="B19" s="21"/>
      <c r="C19" s="16" t="str">
        <f>B19/B27</f>
        <v>#DIV/0!</v>
      </c>
      <c r="E19" s="3" t="s">
        <v>234</v>
      </c>
      <c r="F19" s="18">
        <v>2093.0</v>
      </c>
      <c r="G19" s="11">
        <f>F19/F22</f>
        <v>0.3128550075</v>
      </c>
    </row>
    <row r="20" ht="15.75" customHeight="1">
      <c r="A20" s="14" t="s">
        <v>31</v>
      </c>
      <c r="B20" s="21"/>
      <c r="C20" s="16" t="str">
        <f>B20/B27</f>
        <v>#DIV/0!</v>
      </c>
      <c r="E20" s="3" t="s">
        <v>235</v>
      </c>
      <c r="F20" s="18">
        <v>3172.0</v>
      </c>
      <c r="G20" s="11">
        <f>F20/F22</f>
        <v>0.4741405082</v>
      </c>
    </row>
    <row r="21" ht="15.75" customHeight="1">
      <c r="A21" s="14" t="s">
        <v>33</v>
      </c>
      <c r="B21" s="21"/>
      <c r="C21" s="16" t="str">
        <f>B21/B27</f>
        <v>#DIV/0!</v>
      </c>
      <c r="E21" s="3" t="s">
        <v>236</v>
      </c>
      <c r="F21" s="18">
        <v>1425.0</v>
      </c>
      <c r="G21" s="11">
        <f>F21/F22</f>
        <v>0.2130044843</v>
      </c>
    </row>
    <row r="22" ht="15.75" customHeight="1">
      <c r="A22" s="14" t="s">
        <v>34</v>
      </c>
      <c r="B22" s="21"/>
      <c r="C22" s="16" t="str">
        <f>B22/B27</f>
        <v>#DIV/0!</v>
      </c>
      <c r="E22" s="2" t="s">
        <v>10</v>
      </c>
      <c r="F22" s="10">
        <f t="shared" ref="F22:G22" si="6">SUM(F19:F21)</f>
        <v>6690</v>
      </c>
      <c r="G22" s="11">
        <f t="shared" si="6"/>
        <v>1</v>
      </c>
    </row>
    <row r="23" ht="15.75" customHeight="1">
      <c r="A23" s="14" t="s">
        <v>35</v>
      </c>
      <c r="B23" s="21"/>
      <c r="C23" s="16" t="str">
        <f>B23/B27</f>
        <v>#DIV/0!</v>
      </c>
      <c r="G23" s="11"/>
    </row>
    <row r="24" ht="15.75" customHeight="1">
      <c r="A24" s="14" t="s">
        <v>36</v>
      </c>
      <c r="B24" s="21"/>
      <c r="C24" s="16" t="str">
        <f>B24/B27</f>
        <v>#DIV/0!</v>
      </c>
      <c r="E24" s="2" t="s">
        <v>118</v>
      </c>
      <c r="F24" s="3" t="s">
        <v>2</v>
      </c>
      <c r="G24" s="4" t="s">
        <v>3</v>
      </c>
    </row>
    <row r="25" ht="15.75" customHeight="1">
      <c r="A25" s="14" t="s">
        <v>37</v>
      </c>
      <c r="B25" s="21"/>
      <c r="C25" s="16" t="str">
        <f>B25/B27</f>
        <v>#DIV/0!</v>
      </c>
      <c r="E25" s="3" t="s">
        <v>237</v>
      </c>
      <c r="F25" s="18">
        <v>2016.0</v>
      </c>
      <c r="G25" s="11">
        <f>F25/F28</f>
        <v>0.4218455744</v>
      </c>
    </row>
    <row r="26" ht="15.75" customHeight="1">
      <c r="A26" s="14" t="s">
        <v>38</v>
      </c>
      <c r="B26" s="21"/>
      <c r="C26" s="16" t="str">
        <f>B26/B27</f>
        <v>#DIV/0!</v>
      </c>
      <c r="E26" s="3" t="s">
        <v>238</v>
      </c>
      <c r="F26" s="18">
        <v>1834.0</v>
      </c>
      <c r="G26" s="11">
        <f>F26/F28</f>
        <v>0.3837622934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  <c r="E27" s="3" t="s">
        <v>239</v>
      </c>
      <c r="F27" s="17">
        <v>929.0</v>
      </c>
      <c r="G27" s="11">
        <f>F27/F28</f>
        <v>0.1943921322</v>
      </c>
    </row>
    <row r="28" ht="15.75" customHeight="1">
      <c r="A28" s="2"/>
      <c r="B28" s="3"/>
      <c r="C28" s="4"/>
      <c r="E28" s="2" t="s">
        <v>10</v>
      </c>
      <c r="F28" s="10">
        <f t="shared" ref="F28:G28" si="8">SUM(F25:F27)</f>
        <v>4779</v>
      </c>
      <c r="G28" s="11">
        <f t="shared" si="8"/>
        <v>1</v>
      </c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9">SUM(B30:B32)</f>
        <v>0</v>
      </c>
      <c r="C33" s="16" t="str">
        <f t="shared" si="9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10">SUM(B36:B37)</f>
        <v>0</v>
      </c>
      <c r="C38" s="22" t="str">
        <f t="shared" si="10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11">SUM(B41:B43)</f>
        <v>0</v>
      </c>
      <c r="C44" s="16" t="str">
        <f t="shared" si="11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12">SUM(B47:B48)</f>
        <v>0</v>
      </c>
      <c r="C49" s="22" t="str">
        <f t="shared" si="12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4023.0</v>
      </c>
      <c r="C52" s="11">
        <f>B52/B54</f>
        <v>0.6336430934</v>
      </c>
    </row>
    <row r="53" ht="15.75" customHeight="1">
      <c r="A53" s="3" t="s">
        <v>55</v>
      </c>
      <c r="B53" s="18">
        <v>2326.0</v>
      </c>
      <c r="C53" s="11">
        <f>B53/B54</f>
        <v>0.3663569066</v>
      </c>
    </row>
    <row r="54" ht="15.75" customHeight="1">
      <c r="A54" s="2" t="s">
        <v>10</v>
      </c>
      <c r="B54" s="13">
        <f t="shared" ref="B54:C54" si="13">SUM(B52:B53)</f>
        <v>6349</v>
      </c>
      <c r="C54" s="8">
        <f t="shared" si="13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2780.0</v>
      </c>
      <c r="C57" s="11">
        <f>B57/B59</f>
        <v>0.5092507785</v>
      </c>
    </row>
    <row r="58" ht="15.75" customHeight="1">
      <c r="A58" s="3" t="s">
        <v>58</v>
      </c>
      <c r="B58" s="18">
        <v>2679.0</v>
      </c>
      <c r="C58" s="11">
        <f>B58/B59</f>
        <v>0.4907492215</v>
      </c>
    </row>
    <row r="59" ht="15.75" customHeight="1">
      <c r="A59" s="2" t="s">
        <v>10</v>
      </c>
      <c r="B59" s="13">
        <f t="shared" ref="B59:C59" si="14">SUM(B57:B58)</f>
        <v>5459</v>
      </c>
      <c r="C59" s="8">
        <f t="shared" si="14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2991.0</v>
      </c>
      <c r="C62" s="11">
        <f>B62/B64</f>
        <v>0.5548135782</v>
      </c>
    </row>
    <row r="63" ht="15.75" customHeight="1">
      <c r="A63" s="3" t="s">
        <v>61</v>
      </c>
      <c r="B63" s="18">
        <v>2400.0</v>
      </c>
      <c r="C63" s="11">
        <f>B63/B64</f>
        <v>0.4451864218</v>
      </c>
    </row>
    <row r="64" ht="15.75" customHeight="1">
      <c r="A64" s="2" t="s">
        <v>10</v>
      </c>
      <c r="B64" s="13">
        <f t="shared" ref="B64:C64" si="15">SUM(B62:B63)</f>
        <v>5391</v>
      </c>
      <c r="C64" s="8">
        <f t="shared" si="15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4415.0</v>
      </c>
      <c r="C67" s="11">
        <f>B67/B69</f>
        <v>0.6708706883</v>
      </c>
    </row>
    <row r="68" ht="15.75" customHeight="1">
      <c r="A68" s="3" t="s">
        <v>64</v>
      </c>
      <c r="B68" s="18">
        <v>2166.0</v>
      </c>
      <c r="C68" s="11">
        <f>B68/B69</f>
        <v>0.3291293117</v>
      </c>
    </row>
    <row r="69" ht="15.75" customHeight="1">
      <c r="A69" s="2" t="s">
        <v>10</v>
      </c>
      <c r="B69" s="13">
        <f t="shared" ref="B69:C69" si="16">SUM(B67:B68)</f>
        <v>6581</v>
      </c>
      <c r="C69" s="8">
        <f t="shared" si="16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7">SUM(B72:B75)</f>
        <v>0</v>
      </c>
      <c r="C76" s="16" t="str">
        <f t="shared" si="17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8">SUM(B79:B81)</f>
        <v>0</v>
      </c>
      <c r="C82" s="16" t="str">
        <f t="shared" si="18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8.0"/>
    <col customWidth="1" min="5" max="6" width="12.63"/>
  </cols>
  <sheetData>
    <row r="1" ht="15.75" customHeight="1">
      <c r="D1" s="1" t="s">
        <v>240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2.0</v>
      </c>
      <c r="C3" s="8">
        <f>B3/B11</f>
        <v>0.0009501187648</v>
      </c>
    </row>
    <row r="4" ht="15.75" customHeight="1">
      <c r="A4" s="3" t="s">
        <v>7</v>
      </c>
      <c r="B4" s="17">
        <v>2.0</v>
      </c>
      <c r="C4" s="8">
        <f>B4/B11</f>
        <v>0.0009501187648</v>
      </c>
    </row>
    <row r="5" ht="15.75" customHeight="1">
      <c r="A5" s="3" t="s">
        <v>9</v>
      </c>
      <c r="B5" s="17">
        <v>9.0</v>
      </c>
      <c r="C5" s="8">
        <f>B5/B11</f>
        <v>0.004275534442</v>
      </c>
    </row>
    <row r="6" ht="15.75" customHeight="1">
      <c r="A6" s="3" t="s">
        <v>11</v>
      </c>
      <c r="B6" s="17">
        <v>123.0</v>
      </c>
      <c r="C6" s="8">
        <f>B6/B11</f>
        <v>0.05843230404</v>
      </c>
    </row>
    <row r="7" ht="15.75" customHeight="1">
      <c r="A7" s="3" t="s">
        <v>12</v>
      </c>
      <c r="B7" s="17">
        <v>2.0</v>
      </c>
      <c r="C7" s="8">
        <f>B7/B11</f>
        <v>0.0009501187648</v>
      </c>
    </row>
    <row r="8" ht="15.75" customHeight="1">
      <c r="A8" s="3" t="s">
        <v>14</v>
      </c>
      <c r="B8" s="17">
        <v>2.0</v>
      </c>
      <c r="C8" s="8">
        <f>B8/B11</f>
        <v>0.0009501187648</v>
      </c>
    </row>
    <row r="9" ht="15.75" customHeight="1">
      <c r="A9" s="3" t="s">
        <v>16</v>
      </c>
      <c r="B9" s="18">
        <v>1950.0</v>
      </c>
      <c r="C9" s="8">
        <f>B9/B11</f>
        <v>0.9263657957</v>
      </c>
    </row>
    <row r="10" ht="15.75" customHeight="1">
      <c r="A10" s="3" t="s">
        <v>18</v>
      </c>
      <c r="B10" s="17">
        <v>15.0</v>
      </c>
      <c r="C10" s="8">
        <f>B10/B11</f>
        <v>0.007125890736</v>
      </c>
    </row>
    <row r="11" ht="15.75" customHeight="1">
      <c r="A11" s="2" t="s">
        <v>10</v>
      </c>
      <c r="B11" s="3">
        <f t="shared" ref="B11:C11" si="1">SUM(B3:B10)</f>
        <v>2105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383.0</v>
      </c>
      <c r="C19" s="11">
        <f>B19/B27</f>
        <v>0.1917876815</v>
      </c>
    </row>
    <row r="20" ht="15.75" customHeight="1">
      <c r="A20" s="3" t="s">
        <v>31</v>
      </c>
      <c r="B20" s="17">
        <v>866.0</v>
      </c>
      <c r="C20" s="11">
        <f>B20/B27</f>
        <v>0.4336504757</v>
      </c>
    </row>
    <row r="21" ht="15.75" customHeight="1">
      <c r="A21" s="3" t="s">
        <v>33</v>
      </c>
      <c r="B21" s="17">
        <v>614.0</v>
      </c>
      <c r="C21" s="11">
        <f>B21/B27</f>
        <v>0.3074611918</v>
      </c>
    </row>
    <row r="22" ht="15.75" customHeight="1">
      <c r="A22" s="3" t="s">
        <v>34</v>
      </c>
      <c r="B22" s="17">
        <v>22.0</v>
      </c>
      <c r="C22" s="11">
        <f>B22/B27</f>
        <v>0.01101652479</v>
      </c>
    </row>
    <row r="23" ht="15.75" customHeight="1">
      <c r="A23" s="3" t="s">
        <v>35</v>
      </c>
      <c r="B23" s="17">
        <v>21.0</v>
      </c>
      <c r="C23" s="11">
        <f>B23/B27</f>
        <v>0.01051577366</v>
      </c>
    </row>
    <row r="24" ht="15.75" customHeight="1">
      <c r="A24" s="3" t="s">
        <v>36</v>
      </c>
      <c r="B24" s="17">
        <v>49.0</v>
      </c>
      <c r="C24" s="11">
        <f>B24/B27</f>
        <v>0.02453680521</v>
      </c>
    </row>
    <row r="25" ht="15.75" customHeight="1">
      <c r="A25" s="3" t="s">
        <v>37</v>
      </c>
      <c r="B25" s="17">
        <v>16.0</v>
      </c>
      <c r="C25" s="11">
        <f>B25/B27</f>
        <v>0.008012018027</v>
      </c>
    </row>
    <row r="26" ht="15.75" customHeight="1">
      <c r="A26" s="3" t="s">
        <v>38</v>
      </c>
      <c r="B26" s="17">
        <v>26.0</v>
      </c>
      <c r="C26" s="11">
        <f>B26/B27</f>
        <v>0.01301952929</v>
      </c>
    </row>
    <row r="27" ht="15.75" customHeight="1">
      <c r="A27" s="2" t="s">
        <v>10</v>
      </c>
      <c r="B27" s="7">
        <f t="shared" ref="B27:C27" si="3">SUM(B19:B26)</f>
        <v>1997</v>
      </c>
      <c r="C27" s="11">
        <f t="shared" si="3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7">SUM(B47:B48)</f>
        <v>0</v>
      </c>
      <c r="C49" s="22" t="str">
        <f t="shared" si="7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1209.0</v>
      </c>
      <c r="C52" s="11">
        <f>B52/B54</f>
        <v>0.6146415862</v>
      </c>
    </row>
    <row r="53" ht="15.75" customHeight="1">
      <c r="A53" s="3" t="s">
        <v>55</v>
      </c>
      <c r="B53" s="17">
        <v>758.0</v>
      </c>
      <c r="C53" s="11">
        <f>B53/B54</f>
        <v>0.3853584138</v>
      </c>
    </row>
    <row r="54" ht="15.75" customHeight="1">
      <c r="A54" s="2" t="s">
        <v>10</v>
      </c>
      <c r="B54" s="13">
        <f t="shared" ref="B54:C54" si="8">SUM(B52:B53)</f>
        <v>1967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1001.0</v>
      </c>
      <c r="C57" s="11">
        <f>B57/B59</f>
        <v>0.5947712418</v>
      </c>
    </row>
    <row r="58" ht="15.75" customHeight="1">
      <c r="A58" s="3" t="s">
        <v>58</v>
      </c>
      <c r="B58" s="17">
        <v>682.0</v>
      </c>
      <c r="C58" s="11">
        <f>B58/B59</f>
        <v>0.4052287582</v>
      </c>
    </row>
    <row r="59" ht="15.75" customHeight="1">
      <c r="A59" s="2" t="s">
        <v>10</v>
      </c>
      <c r="B59" s="13">
        <f t="shared" ref="B59:C59" si="9">SUM(B57:B58)</f>
        <v>1683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913.0</v>
      </c>
      <c r="C62" s="11">
        <f>B62/B64</f>
        <v>0.5454002389</v>
      </c>
    </row>
    <row r="63" ht="15.75" customHeight="1">
      <c r="A63" s="3" t="s">
        <v>61</v>
      </c>
      <c r="B63" s="17">
        <v>761.0</v>
      </c>
      <c r="C63" s="11">
        <f>B63/B64</f>
        <v>0.4545997611</v>
      </c>
    </row>
    <row r="64" ht="15.75" customHeight="1">
      <c r="A64" s="2" t="s">
        <v>10</v>
      </c>
      <c r="B64" s="3">
        <f t="shared" ref="B64:C64" si="10">SUM(B62:B63)</f>
        <v>1674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1510.0</v>
      </c>
      <c r="C67" s="11">
        <f>B67/B69</f>
        <v>0.7572718154</v>
      </c>
    </row>
    <row r="68" ht="15.75" customHeight="1">
      <c r="A68" s="3" t="s">
        <v>64</v>
      </c>
      <c r="B68" s="17">
        <v>484.0</v>
      </c>
      <c r="C68" s="11">
        <f>B68/B69</f>
        <v>0.2427281846</v>
      </c>
    </row>
    <row r="69" ht="15.75" customHeight="1">
      <c r="A69" s="2" t="s">
        <v>10</v>
      </c>
      <c r="B69" s="13">
        <f t="shared" ref="B69:C69" si="11">SUM(B67:B68)</f>
        <v>1994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38"/>
    <col customWidth="1" min="5" max="5" width="22.13"/>
    <col customWidth="1" min="6" max="6" width="12.63"/>
  </cols>
  <sheetData>
    <row r="1" ht="15.75" customHeight="1">
      <c r="D1" s="1" t="s">
        <v>241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242</v>
      </c>
      <c r="F2" s="3" t="s">
        <v>2</v>
      </c>
      <c r="G2" s="2" t="s">
        <v>3</v>
      </c>
    </row>
    <row r="3" ht="15.75" customHeight="1">
      <c r="A3" s="3" t="s">
        <v>5</v>
      </c>
      <c r="B3" s="17">
        <v>16.0</v>
      </c>
      <c r="C3" s="8">
        <f>B3/B11</f>
        <v>0.0009364940006</v>
      </c>
      <c r="E3" s="3" t="s">
        <v>243</v>
      </c>
      <c r="F3" s="18">
        <v>7357.0</v>
      </c>
      <c r="G3" s="11">
        <f>F3/F5</f>
        <v>0.4551472408</v>
      </c>
    </row>
    <row r="4" ht="15.75" customHeight="1">
      <c r="A4" s="3" t="s">
        <v>7</v>
      </c>
      <c r="B4" s="17">
        <v>31.0</v>
      </c>
      <c r="C4" s="8">
        <f>B4/B11</f>
        <v>0.001814457126</v>
      </c>
      <c r="E4" s="3" t="s">
        <v>32</v>
      </c>
      <c r="F4" s="18">
        <v>8807.0</v>
      </c>
      <c r="G4" s="11">
        <f>F4/F5</f>
        <v>0.5448527592</v>
      </c>
    </row>
    <row r="5" ht="15.75" customHeight="1">
      <c r="A5" s="3" t="s">
        <v>9</v>
      </c>
      <c r="B5" s="17">
        <v>197.0</v>
      </c>
      <c r="C5" s="8">
        <f>B5/B11</f>
        <v>0.01153058238</v>
      </c>
      <c r="E5" s="2" t="s">
        <v>10</v>
      </c>
      <c r="F5" s="10">
        <f t="shared" ref="F5:G5" si="1">SUM(F3:F4)</f>
        <v>16164</v>
      </c>
      <c r="G5" s="11">
        <f t="shared" si="1"/>
        <v>1</v>
      </c>
    </row>
    <row r="6" ht="15.75" customHeight="1">
      <c r="A6" s="3" t="s">
        <v>11</v>
      </c>
      <c r="B6" s="18">
        <v>1308.0</v>
      </c>
      <c r="C6" s="8">
        <f>B6/B11</f>
        <v>0.07655838455</v>
      </c>
    </row>
    <row r="7" ht="15.75" customHeight="1">
      <c r="A7" s="3" t="s">
        <v>12</v>
      </c>
      <c r="B7" s="17">
        <v>44.0</v>
      </c>
      <c r="C7" s="8">
        <f>B7/B11</f>
        <v>0.002575358502</v>
      </c>
      <c r="E7" s="2" t="s">
        <v>136</v>
      </c>
      <c r="F7" s="3" t="s">
        <v>2</v>
      </c>
      <c r="G7" s="4" t="s">
        <v>3</v>
      </c>
    </row>
    <row r="8" ht="15.75" customHeight="1">
      <c r="A8" s="3" t="s">
        <v>14</v>
      </c>
      <c r="B8" s="17">
        <v>22.0</v>
      </c>
      <c r="C8" s="8">
        <f>B8/B11</f>
        <v>0.001287679251</v>
      </c>
      <c r="E8" s="3" t="s">
        <v>244</v>
      </c>
      <c r="F8" s="18">
        <v>9904.0</v>
      </c>
      <c r="G8" s="11">
        <f>F8/F10</f>
        <v>0.7380579775</v>
      </c>
    </row>
    <row r="9" ht="15.75" customHeight="1">
      <c r="A9" s="3" t="s">
        <v>16</v>
      </c>
      <c r="B9" s="18">
        <v>15255.0</v>
      </c>
      <c r="C9" s="8">
        <f>B9/B11</f>
        <v>0.8928884987</v>
      </c>
      <c r="E9" s="3" t="s">
        <v>245</v>
      </c>
      <c r="F9" s="18">
        <v>3515.0</v>
      </c>
      <c r="G9" s="11">
        <f>F9/F10</f>
        <v>0.2619420225</v>
      </c>
    </row>
    <row r="10" ht="15.75" customHeight="1">
      <c r="A10" s="3" t="s">
        <v>18</v>
      </c>
      <c r="B10" s="17">
        <v>212.0</v>
      </c>
      <c r="C10" s="8">
        <f>B10/B11</f>
        <v>0.01240854551</v>
      </c>
      <c r="E10" s="2" t="s">
        <v>10</v>
      </c>
      <c r="F10" s="10">
        <f t="shared" ref="F10:G10" si="2">SUM(F8:F9)</f>
        <v>13419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17085</v>
      </c>
      <c r="C11" s="8">
        <f t="shared" si="3"/>
        <v>1</v>
      </c>
      <c r="G11" s="11"/>
    </row>
    <row r="12" ht="15.75" customHeight="1">
      <c r="C12" s="11"/>
      <c r="E12" s="2" t="s">
        <v>246</v>
      </c>
      <c r="F12" s="3" t="s">
        <v>2</v>
      </c>
      <c r="G12" s="4" t="s">
        <v>3</v>
      </c>
    </row>
    <row r="13" ht="15.75" customHeight="1">
      <c r="A13" s="19" t="s">
        <v>21</v>
      </c>
      <c r="B13" s="14" t="s">
        <v>2</v>
      </c>
      <c r="C13" s="20" t="s">
        <v>3</v>
      </c>
      <c r="E13" s="3" t="s">
        <v>247</v>
      </c>
      <c r="F13" s="18">
        <v>1912.0</v>
      </c>
      <c r="G13" s="11">
        <f>F13/F15</f>
        <v>0.730328495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3" t="s">
        <v>248</v>
      </c>
      <c r="F14" s="17">
        <v>706.0</v>
      </c>
      <c r="G14" s="11">
        <f>F14/F15</f>
        <v>0.269671505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  <c r="E15" s="2" t="s">
        <v>10</v>
      </c>
      <c r="F15" s="10">
        <f t="shared" ref="F15:G15" si="4">SUM(F13:F14)</f>
        <v>2618</v>
      </c>
      <c r="G15" s="11">
        <f t="shared" si="4"/>
        <v>1</v>
      </c>
    </row>
    <row r="16" ht="15.75" customHeight="1">
      <c r="A16" s="19" t="s">
        <v>10</v>
      </c>
      <c r="B16" s="14">
        <f t="shared" ref="B16:C16" si="5">SUM(B14:B15)</f>
        <v>0</v>
      </c>
      <c r="C16" s="22" t="str">
        <f t="shared" si="5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6">SUM(B19:B26)</f>
        <v>0</v>
      </c>
      <c r="C27" s="16" t="str">
        <f t="shared" si="6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7">SUM(B30:B32)</f>
        <v>0</v>
      </c>
      <c r="C33" s="16" t="str">
        <f t="shared" si="7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8">
        <v>12428.0</v>
      </c>
      <c r="C36" s="11">
        <f>B36/B38</f>
        <v>0.7465609419</v>
      </c>
    </row>
    <row r="37" ht="15.75" customHeight="1">
      <c r="A37" s="3" t="s">
        <v>45</v>
      </c>
      <c r="B37" s="18">
        <v>4219.0</v>
      </c>
      <c r="C37" s="11">
        <f>B37/B38</f>
        <v>0.2534390581</v>
      </c>
    </row>
    <row r="38" ht="15.75" customHeight="1">
      <c r="A38" s="2" t="s">
        <v>10</v>
      </c>
      <c r="B38" s="13">
        <f t="shared" ref="B38:C38" si="8">SUM(B36:B37)</f>
        <v>16647</v>
      </c>
      <c r="C38" s="8">
        <f t="shared" si="8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9">SUM(B41:B43)</f>
        <v>0</v>
      </c>
      <c r="C44" s="16" t="str">
        <f t="shared" si="9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0">SUM(B47:B48)</f>
        <v>0</v>
      </c>
      <c r="C49" s="22" t="str">
        <f t="shared" si="10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9847.0</v>
      </c>
      <c r="C52" s="11">
        <f>B52/B54</f>
        <v>0.6319876773</v>
      </c>
    </row>
    <row r="53" ht="15.75" customHeight="1">
      <c r="A53" s="3" t="s">
        <v>55</v>
      </c>
      <c r="B53" s="18">
        <v>5734.0</v>
      </c>
      <c r="C53" s="11">
        <f>B53/B54</f>
        <v>0.3680123227</v>
      </c>
    </row>
    <row r="54" ht="15.75" customHeight="1">
      <c r="A54" s="2" t="s">
        <v>10</v>
      </c>
      <c r="B54" s="13">
        <f t="shared" ref="B54:C54" si="11">SUM(B52:B53)</f>
        <v>15581</v>
      </c>
      <c r="C54" s="8">
        <f t="shared" si="11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5857.0</v>
      </c>
      <c r="C57" s="11">
        <f>B57/B59</f>
        <v>0.3999863416</v>
      </c>
    </row>
    <row r="58" ht="15.75" customHeight="1">
      <c r="A58" s="3" t="s">
        <v>58</v>
      </c>
      <c r="B58" s="18">
        <v>8786.0</v>
      </c>
      <c r="C58" s="11">
        <f>B58/B59</f>
        <v>0.6000136584</v>
      </c>
    </row>
    <row r="59" ht="15.75" customHeight="1">
      <c r="A59" s="2" t="s">
        <v>10</v>
      </c>
      <c r="B59" s="13">
        <f t="shared" ref="B59:C59" si="12">SUM(B57:B58)</f>
        <v>14643</v>
      </c>
      <c r="C59" s="8">
        <f t="shared" si="12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7942.0</v>
      </c>
      <c r="C62" s="11">
        <f>B62/B64</f>
        <v>0.5720665562</v>
      </c>
    </row>
    <row r="63" ht="15.75" customHeight="1">
      <c r="A63" s="3" t="s">
        <v>61</v>
      </c>
      <c r="B63" s="18">
        <v>5941.0</v>
      </c>
      <c r="C63" s="11">
        <f>B63/B64</f>
        <v>0.4279334438</v>
      </c>
    </row>
    <row r="64" ht="15.75" customHeight="1">
      <c r="A64" s="2" t="s">
        <v>10</v>
      </c>
      <c r="B64" s="13">
        <f t="shared" ref="B64:C64" si="13">SUM(B62:B63)</f>
        <v>13883</v>
      </c>
      <c r="C64" s="8">
        <f t="shared" si="13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9117.0</v>
      </c>
      <c r="C67" s="11">
        <f>B67/B69</f>
        <v>0.5822582705</v>
      </c>
    </row>
    <row r="68" ht="15.75" customHeight="1">
      <c r="A68" s="3" t="s">
        <v>64</v>
      </c>
      <c r="B68" s="18">
        <v>6541.0</v>
      </c>
      <c r="C68" s="11">
        <f>B68/B69</f>
        <v>0.4177417295</v>
      </c>
    </row>
    <row r="69" ht="15.75" customHeight="1">
      <c r="A69" s="2" t="s">
        <v>10</v>
      </c>
      <c r="B69" s="13">
        <f t="shared" ref="B69:C69" si="14">SUM(B67:B68)</f>
        <v>15658</v>
      </c>
      <c r="C69" s="8">
        <f t="shared" si="14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5">SUM(B72:B75)</f>
        <v>0</v>
      </c>
      <c r="C76" s="16" t="str">
        <f t="shared" si="15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6">SUM(B79:B81)</f>
        <v>0</v>
      </c>
      <c r="C82" s="16" t="str">
        <f t="shared" si="16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4" width="12.63"/>
    <col customWidth="1" min="5" max="5" width="24.63"/>
    <col customWidth="1" min="6" max="6" width="12.63"/>
  </cols>
  <sheetData>
    <row r="1" ht="15.75" customHeight="1">
      <c r="D1" s="2" t="s">
        <v>249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250</v>
      </c>
      <c r="F2" s="3" t="s">
        <v>2</v>
      </c>
      <c r="G2" s="2" t="s">
        <v>3</v>
      </c>
    </row>
    <row r="3" ht="15.75" customHeight="1">
      <c r="A3" s="3" t="s">
        <v>5</v>
      </c>
      <c r="B3" s="17">
        <v>5.0</v>
      </c>
      <c r="C3" s="8">
        <f>B3/B11</f>
        <v>0.0007510890792</v>
      </c>
      <c r="E3" s="3" t="s">
        <v>251</v>
      </c>
      <c r="F3" s="18">
        <v>1137.0</v>
      </c>
      <c r="G3" s="11">
        <f>F3/F6</f>
        <v>0.1770200841</v>
      </c>
    </row>
    <row r="4" ht="15.75" customHeight="1">
      <c r="A4" s="3" t="s">
        <v>7</v>
      </c>
      <c r="B4" s="17">
        <v>30.0</v>
      </c>
      <c r="C4" s="8">
        <f>B4/B11</f>
        <v>0.004506534475</v>
      </c>
      <c r="E4" s="3" t="s">
        <v>252</v>
      </c>
      <c r="F4" s="18">
        <v>2586.0</v>
      </c>
      <c r="G4" s="11">
        <f>F4/F6</f>
        <v>0.4026156002</v>
      </c>
    </row>
    <row r="5" ht="15.75" customHeight="1">
      <c r="A5" s="3" t="s">
        <v>9</v>
      </c>
      <c r="B5" s="17">
        <v>94.0</v>
      </c>
      <c r="C5" s="8">
        <f>B5/B11</f>
        <v>0.01412047469</v>
      </c>
      <c r="E5" s="3" t="s">
        <v>253</v>
      </c>
      <c r="F5" s="18">
        <v>2700.0</v>
      </c>
      <c r="G5" s="11">
        <f>F5/F6</f>
        <v>0.4203643157</v>
      </c>
    </row>
    <row r="6" ht="15.75" customHeight="1">
      <c r="A6" s="3" t="s">
        <v>11</v>
      </c>
      <c r="B6" s="17">
        <v>599.0</v>
      </c>
      <c r="C6" s="8">
        <f>B6/B11</f>
        <v>0.08998047168</v>
      </c>
      <c r="E6" s="2" t="s">
        <v>10</v>
      </c>
      <c r="F6" s="10">
        <f t="shared" ref="F6:G6" si="1">SUM(F3:F5)</f>
        <v>6423</v>
      </c>
      <c r="G6" s="11">
        <f t="shared" si="1"/>
        <v>1</v>
      </c>
    </row>
    <row r="7" ht="15.75" customHeight="1">
      <c r="A7" s="3" t="s">
        <v>12</v>
      </c>
      <c r="B7" s="17">
        <v>12.0</v>
      </c>
      <c r="C7" s="8">
        <f>B7/B11</f>
        <v>0.00180261379</v>
      </c>
      <c r="G7" s="11"/>
    </row>
    <row r="8" ht="15.75" customHeight="1">
      <c r="A8" s="3" t="s">
        <v>14</v>
      </c>
      <c r="B8" s="17">
        <v>7.0</v>
      </c>
      <c r="C8" s="8">
        <f>B8/B11</f>
        <v>0.001051524711</v>
      </c>
      <c r="E8" s="2" t="s">
        <v>157</v>
      </c>
      <c r="F8" s="3" t="s">
        <v>2</v>
      </c>
      <c r="G8" s="4" t="s">
        <v>3</v>
      </c>
    </row>
    <row r="9" ht="15.75" customHeight="1">
      <c r="A9" s="3" t="s">
        <v>16</v>
      </c>
      <c r="B9" s="18">
        <v>5784.0</v>
      </c>
      <c r="C9" s="8">
        <f>B9/B11</f>
        <v>0.8688598468</v>
      </c>
      <c r="E9" s="3" t="s">
        <v>254</v>
      </c>
      <c r="F9" s="17">
        <v>727.0</v>
      </c>
      <c r="G9" s="11">
        <f>F9/F11</f>
        <v>0.6229648672</v>
      </c>
    </row>
    <row r="10" ht="15.75" customHeight="1">
      <c r="A10" s="3" t="s">
        <v>18</v>
      </c>
      <c r="B10" s="17">
        <v>126.0</v>
      </c>
      <c r="C10" s="8">
        <f>B10/B11</f>
        <v>0.01892744479</v>
      </c>
      <c r="E10" s="3" t="s">
        <v>255</v>
      </c>
      <c r="F10" s="17">
        <v>440.0</v>
      </c>
      <c r="G10" s="11">
        <f>F10/F11</f>
        <v>0.3770351328</v>
      </c>
    </row>
    <row r="11" ht="15.75" customHeight="1">
      <c r="A11" s="2" t="s">
        <v>10</v>
      </c>
      <c r="B11" s="3">
        <f t="shared" ref="B11:C11" si="2">SUM(B3:B10)</f>
        <v>6657</v>
      </c>
      <c r="C11" s="8">
        <f t="shared" si="2"/>
        <v>1</v>
      </c>
      <c r="E11" s="2" t="s">
        <v>10</v>
      </c>
      <c r="F11" s="7">
        <f t="shared" ref="F11:G11" si="3">SUM(F9:F10)</f>
        <v>1167</v>
      </c>
      <c r="G11" s="11">
        <f t="shared" si="3"/>
        <v>1</v>
      </c>
    </row>
    <row r="12" ht="15.75" customHeight="1">
      <c r="C12" s="11"/>
    </row>
    <row r="13" ht="15.75" customHeight="1">
      <c r="A13" s="2" t="s">
        <v>21</v>
      </c>
      <c r="B13" s="3" t="s">
        <v>2</v>
      </c>
      <c r="C13" s="4" t="s">
        <v>3</v>
      </c>
    </row>
    <row r="14" ht="15.75" customHeight="1">
      <c r="A14" s="3" t="s">
        <v>23</v>
      </c>
      <c r="B14" s="18">
        <v>1473.0</v>
      </c>
      <c r="C14" s="11">
        <f>B14/B16</f>
        <v>0.2281951975</v>
      </c>
    </row>
    <row r="15" ht="15.75" customHeight="1">
      <c r="A15" s="3" t="s">
        <v>25</v>
      </c>
      <c r="B15" s="18">
        <v>4982.0</v>
      </c>
      <c r="C15" s="11">
        <f>B15/B16</f>
        <v>0.7718048025</v>
      </c>
    </row>
    <row r="16" ht="15.75" customHeight="1">
      <c r="A16" s="2" t="s">
        <v>10</v>
      </c>
      <c r="B16" s="13">
        <f t="shared" ref="B16:C16" si="4">SUM(B14:B15)</f>
        <v>6455</v>
      </c>
      <c r="C16" s="8">
        <f t="shared" si="4"/>
        <v>1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3815.0</v>
      </c>
      <c r="C52" s="11">
        <f>B52/B54</f>
        <v>0.6264367816</v>
      </c>
    </row>
    <row r="53" ht="15.75" customHeight="1">
      <c r="A53" s="3" t="s">
        <v>55</v>
      </c>
      <c r="B53" s="18">
        <v>2275.0</v>
      </c>
      <c r="C53" s="11">
        <f>B53/B54</f>
        <v>0.3735632184</v>
      </c>
    </row>
    <row r="54" ht="15.75" customHeight="1">
      <c r="A54" s="2" t="s">
        <v>10</v>
      </c>
      <c r="B54" s="13">
        <f t="shared" ref="B54:C54" si="10">SUM(B52:B53)</f>
        <v>6090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2659.0</v>
      </c>
      <c r="C57" s="11">
        <f>B57/B59</f>
        <v>0.5056094315</v>
      </c>
    </row>
    <row r="58" ht="15.75" customHeight="1">
      <c r="A58" s="3" t="s">
        <v>58</v>
      </c>
      <c r="B58" s="18">
        <v>2600.0</v>
      </c>
      <c r="C58" s="11">
        <f>B58/B59</f>
        <v>0.4943905685</v>
      </c>
    </row>
    <row r="59" ht="15.75" customHeight="1">
      <c r="A59" s="2" t="s">
        <v>10</v>
      </c>
      <c r="B59" s="13">
        <f t="shared" ref="B59:C59" si="11">SUM(B57:B58)</f>
        <v>5259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3029.0</v>
      </c>
      <c r="C62" s="11">
        <f>B62/B64</f>
        <v>0.5743268866</v>
      </c>
    </row>
    <row r="63" ht="15.75" customHeight="1">
      <c r="A63" s="3" t="s">
        <v>61</v>
      </c>
      <c r="B63" s="18">
        <v>2245.0</v>
      </c>
      <c r="C63" s="11">
        <f>B63/B64</f>
        <v>0.4256731134</v>
      </c>
    </row>
    <row r="64" ht="15.75" customHeight="1">
      <c r="A64" s="2" t="s">
        <v>10</v>
      </c>
      <c r="B64" s="13">
        <f t="shared" ref="B64:C64" si="12">SUM(B62:B63)</f>
        <v>5274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3721.0</v>
      </c>
      <c r="C67" s="11">
        <f>B67/B69</f>
        <v>0.6250629934</v>
      </c>
    </row>
    <row r="68" ht="15.75" customHeight="1">
      <c r="A68" s="3" t="s">
        <v>64</v>
      </c>
      <c r="B68" s="18">
        <v>2232.0</v>
      </c>
      <c r="C68" s="11">
        <f>B68/B69</f>
        <v>0.3749370066</v>
      </c>
    </row>
    <row r="69" ht="15.75" customHeight="1">
      <c r="A69" s="2" t="s">
        <v>10</v>
      </c>
      <c r="B69" s="13">
        <f t="shared" ref="B69:C69" si="13">SUM(B67:B68)</f>
        <v>5953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38"/>
    <col customWidth="1" min="5" max="6" width="12.63"/>
  </cols>
  <sheetData>
    <row r="1" ht="15.75" customHeight="1">
      <c r="D1" s="1" t="s">
        <v>256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1.0</v>
      </c>
      <c r="C3" s="8">
        <f>B3/B11</f>
        <v>0.0006222775358</v>
      </c>
    </row>
    <row r="4" ht="15.75" customHeight="1">
      <c r="A4" s="3" t="s">
        <v>7</v>
      </c>
      <c r="B4" s="17">
        <v>2.0</v>
      </c>
      <c r="C4" s="8">
        <f>B4/B11</f>
        <v>0.001244555072</v>
      </c>
    </row>
    <row r="5" ht="15.75" customHeight="1">
      <c r="A5" s="3" t="s">
        <v>9</v>
      </c>
      <c r="B5" s="17">
        <v>13.0</v>
      </c>
      <c r="C5" s="8">
        <f>B5/B11</f>
        <v>0.008089607965</v>
      </c>
    </row>
    <row r="6" ht="15.75" customHeight="1">
      <c r="A6" s="3" t="s">
        <v>11</v>
      </c>
      <c r="B6" s="17">
        <v>107.0</v>
      </c>
      <c r="C6" s="8">
        <f>B6/B11</f>
        <v>0.06658369633</v>
      </c>
    </row>
    <row r="7" ht="15.75" customHeight="1">
      <c r="A7" s="3" t="s">
        <v>12</v>
      </c>
      <c r="B7" s="17">
        <v>2.0</v>
      </c>
      <c r="C7" s="8">
        <f>B7/B11</f>
        <v>0.001244555072</v>
      </c>
    </row>
    <row r="8" ht="15.75" customHeight="1">
      <c r="A8" s="3" t="s">
        <v>14</v>
      </c>
      <c r="B8" s="17">
        <v>1.0</v>
      </c>
      <c r="C8" s="8">
        <f>B8/B11</f>
        <v>0.0006222775358</v>
      </c>
    </row>
    <row r="9" ht="15.75" customHeight="1">
      <c r="A9" s="3" t="s">
        <v>16</v>
      </c>
      <c r="B9" s="17">
        <v>1466.0</v>
      </c>
      <c r="C9" s="8">
        <f>B9/B11</f>
        <v>0.9122588675</v>
      </c>
    </row>
    <row r="10" ht="15.75" customHeight="1">
      <c r="A10" s="3" t="s">
        <v>18</v>
      </c>
      <c r="B10" s="17">
        <v>15.0</v>
      </c>
      <c r="C10" s="8">
        <f>B10/B11</f>
        <v>0.009334163037</v>
      </c>
    </row>
    <row r="11" ht="15.75" customHeight="1">
      <c r="A11" s="2" t="s">
        <v>10</v>
      </c>
      <c r="B11" s="3">
        <f t="shared" ref="B11:C11" si="1">SUM(B3:B10)</f>
        <v>1607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699.0</v>
      </c>
      <c r="C47" s="16"/>
    </row>
    <row r="48" ht="15.75" customHeight="1">
      <c r="A48" s="3" t="s">
        <v>52</v>
      </c>
      <c r="B48" s="17">
        <v>479.0</v>
      </c>
      <c r="C48" s="11">
        <f>B48/B49</f>
        <v>1</v>
      </c>
    </row>
    <row r="49" ht="15.75" customHeight="1">
      <c r="A49" s="2" t="s">
        <v>10</v>
      </c>
      <c r="B49" s="3">
        <f t="shared" ref="B49:C49" si="7">B48</f>
        <v>479</v>
      </c>
      <c r="C49" s="8">
        <f t="shared" si="7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983.0</v>
      </c>
      <c r="C52" s="11">
        <f>B52/B54</f>
        <v>0.6812196812</v>
      </c>
    </row>
    <row r="53" ht="15.75" customHeight="1">
      <c r="A53" s="3" t="s">
        <v>55</v>
      </c>
      <c r="B53" s="17">
        <v>460.0</v>
      </c>
      <c r="C53" s="11">
        <f>B53/B54</f>
        <v>0.3187803188</v>
      </c>
    </row>
    <row r="54" ht="15.75" customHeight="1">
      <c r="A54" s="2" t="s">
        <v>10</v>
      </c>
      <c r="B54" s="3">
        <f t="shared" ref="B54:C54" si="8">SUM(B52:B53)</f>
        <v>1443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703.0</v>
      </c>
      <c r="C57" s="11">
        <f>B57/B59</f>
        <v>0.57907743</v>
      </c>
    </row>
    <row r="58" ht="15.75" customHeight="1">
      <c r="A58" s="3" t="s">
        <v>58</v>
      </c>
      <c r="B58" s="17">
        <v>511.0</v>
      </c>
      <c r="C58" s="11">
        <f>B58/B59</f>
        <v>0.42092257</v>
      </c>
    </row>
    <row r="59" ht="15.75" customHeight="1">
      <c r="A59" s="2" t="s">
        <v>10</v>
      </c>
      <c r="B59" s="3">
        <f t="shared" ref="B59:C59" si="9">SUM(B57:B58)</f>
        <v>1214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651.0</v>
      </c>
      <c r="C62" s="11">
        <f>B62/B64</f>
        <v>0.5384615385</v>
      </c>
    </row>
    <row r="63" ht="15.75" customHeight="1">
      <c r="A63" s="3" t="s">
        <v>61</v>
      </c>
      <c r="B63" s="17">
        <v>558.0</v>
      </c>
      <c r="C63" s="11">
        <f>B63/B64</f>
        <v>0.4615384615</v>
      </c>
    </row>
    <row r="64" ht="15.75" customHeight="1">
      <c r="A64" s="2" t="s">
        <v>10</v>
      </c>
      <c r="B64" s="3">
        <f t="shared" ref="B64:C64" si="10">SUM(B62:B63)</f>
        <v>1209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1068.0</v>
      </c>
      <c r="C67" s="11">
        <f>B67/B69</f>
        <v>0.7255434783</v>
      </c>
    </row>
    <row r="68" ht="15.75" customHeight="1">
      <c r="A68" s="3" t="s">
        <v>64</v>
      </c>
      <c r="B68" s="17">
        <v>404.0</v>
      </c>
      <c r="C68" s="11">
        <f>B68/B69</f>
        <v>0.2744565217</v>
      </c>
    </row>
    <row r="69" ht="15.75" customHeight="1">
      <c r="A69" s="2" t="s">
        <v>10</v>
      </c>
      <c r="B69" s="3">
        <f t="shared" ref="B69:C69" si="11">SUM(B67:B68)</f>
        <v>1472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0"/>
    <col customWidth="1" min="5" max="5" width="24.63"/>
    <col customWidth="1" min="6" max="6" width="12.63"/>
  </cols>
  <sheetData>
    <row r="1" ht="15.75" customHeight="1">
      <c r="D1" s="1" t="s">
        <v>257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ht="15.75" customHeight="1">
      <c r="A3" s="3" t="s">
        <v>5</v>
      </c>
      <c r="B3" s="17">
        <v>8.0</v>
      </c>
      <c r="C3" s="8">
        <f>B3/B11</f>
        <v>0.0007366482505</v>
      </c>
      <c r="E3" s="3" t="s">
        <v>258</v>
      </c>
      <c r="F3" s="17">
        <v>917.0</v>
      </c>
      <c r="G3" s="11">
        <f>F3/F6</f>
        <v>0.3569482289</v>
      </c>
    </row>
    <row r="4" ht="15.75" customHeight="1">
      <c r="A4" s="3" t="s">
        <v>7</v>
      </c>
      <c r="B4" s="17">
        <v>14.0</v>
      </c>
      <c r="C4" s="8">
        <f>B4/B11</f>
        <v>0.001289134438</v>
      </c>
      <c r="E4" s="3" t="s">
        <v>259</v>
      </c>
      <c r="F4" s="17">
        <v>1047.0</v>
      </c>
      <c r="G4" s="11">
        <f>F4/F6</f>
        <v>0.4075515765</v>
      </c>
    </row>
    <row r="5" ht="15.75" customHeight="1">
      <c r="A5" s="3" t="s">
        <v>9</v>
      </c>
      <c r="B5" s="17">
        <v>118.0</v>
      </c>
      <c r="C5" s="8">
        <f>B5/B11</f>
        <v>0.01086556169</v>
      </c>
      <c r="E5" s="3" t="s">
        <v>260</v>
      </c>
      <c r="F5" s="17">
        <v>605.0</v>
      </c>
      <c r="G5" s="11">
        <f>F5/F6</f>
        <v>0.2355001946</v>
      </c>
    </row>
    <row r="6" ht="15.75" customHeight="1">
      <c r="A6" s="3" t="s">
        <v>11</v>
      </c>
      <c r="B6" s="17">
        <v>787.0</v>
      </c>
      <c r="C6" s="8">
        <f>B6/B11</f>
        <v>0.07246777164</v>
      </c>
      <c r="E6" s="2" t="s">
        <v>10</v>
      </c>
      <c r="F6" s="7">
        <f t="shared" ref="F6:G6" si="1">SUM(F3:F5)</f>
        <v>2569</v>
      </c>
      <c r="G6" s="11">
        <f t="shared" si="1"/>
        <v>1</v>
      </c>
    </row>
    <row r="7" ht="15.75" customHeight="1">
      <c r="A7" s="3" t="s">
        <v>12</v>
      </c>
      <c r="B7" s="17">
        <v>23.0</v>
      </c>
      <c r="C7" s="8">
        <f>B7/B11</f>
        <v>0.00211786372</v>
      </c>
      <c r="G7" s="11"/>
    </row>
    <row r="8" ht="15.75" customHeight="1">
      <c r="A8" s="3" t="s">
        <v>14</v>
      </c>
      <c r="B8" s="17">
        <v>14.0</v>
      </c>
      <c r="C8" s="8">
        <f>B8/B11</f>
        <v>0.001289134438</v>
      </c>
      <c r="E8" s="2" t="s">
        <v>136</v>
      </c>
      <c r="F8" s="3" t="s">
        <v>2</v>
      </c>
      <c r="G8" s="4" t="s">
        <v>3</v>
      </c>
    </row>
    <row r="9" ht="15.75" customHeight="1">
      <c r="A9" s="3" t="s">
        <v>16</v>
      </c>
      <c r="B9" s="17">
        <v>9707.0</v>
      </c>
      <c r="C9" s="8">
        <f>B9/B11</f>
        <v>0.8938305709</v>
      </c>
      <c r="E9" s="3" t="s">
        <v>261</v>
      </c>
      <c r="F9" s="17">
        <v>3706.0</v>
      </c>
      <c r="G9" s="11">
        <f>F9/F11</f>
        <v>0.4108191996</v>
      </c>
    </row>
    <row r="10" ht="15.75" customHeight="1">
      <c r="A10" s="3" t="s">
        <v>18</v>
      </c>
      <c r="B10" s="17">
        <v>189.0</v>
      </c>
      <c r="C10" s="8">
        <f>B10/B11</f>
        <v>0.01740331492</v>
      </c>
      <c r="E10" s="3" t="s">
        <v>262</v>
      </c>
      <c r="F10" s="17">
        <v>5315.0</v>
      </c>
      <c r="G10" s="11">
        <f>F10/F11</f>
        <v>0.5891808004</v>
      </c>
    </row>
    <row r="11" ht="15.75" customHeight="1">
      <c r="A11" s="2" t="s">
        <v>10</v>
      </c>
      <c r="B11" s="3">
        <f t="shared" ref="B11:C11" si="2">SUM(B3:B10)</f>
        <v>10860</v>
      </c>
      <c r="C11" s="8">
        <f t="shared" si="2"/>
        <v>1</v>
      </c>
      <c r="E11" s="2" t="s">
        <v>10</v>
      </c>
      <c r="F11" s="7">
        <f t="shared" ref="F11:G11" si="3">SUM(F9:F10)</f>
        <v>9021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19" t="s">
        <v>21</v>
      </c>
      <c r="B13" s="14" t="s">
        <v>2</v>
      </c>
      <c r="C13" s="20" t="s">
        <v>3</v>
      </c>
      <c r="E13" s="2" t="s">
        <v>206</v>
      </c>
      <c r="F13" s="3" t="s">
        <v>2</v>
      </c>
      <c r="G13" s="4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3" t="s">
        <v>263</v>
      </c>
      <c r="F14" s="17">
        <v>1221.0</v>
      </c>
      <c r="G14" s="11">
        <f>F14/F16</f>
        <v>0.6306818182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  <c r="E15" s="3" t="s">
        <v>264</v>
      </c>
      <c r="F15" s="17">
        <v>715.0</v>
      </c>
      <c r="G15" s="11">
        <f>F15/F16</f>
        <v>0.3693181818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2" t="s">
        <v>10</v>
      </c>
      <c r="F16" s="7">
        <f t="shared" ref="F16:G16" si="5">SUM(F14:F15)</f>
        <v>1936</v>
      </c>
      <c r="G16" s="11">
        <f t="shared" si="5"/>
        <v>1</v>
      </c>
    </row>
    <row r="17" ht="15.75" customHeight="1">
      <c r="A17" s="2"/>
      <c r="B17" s="3"/>
      <c r="C17" s="4"/>
      <c r="G17" s="11"/>
    </row>
    <row r="18" ht="15.75" customHeight="1">
      <c r="A18" s="19" t="s">
        <v>27</v>
      </c>
      <c r="B18" s="14" t="s">
        <v>2</v>
      </c>
      <c r="C18" s="20" t="s">
        <v>3</v>
      </c>
      <c r="E18" s="2" t="s">
        <v>192</v>
      </c>
      <c r="F18" s="3" t="s">
        <v>2</v>
      </c>
      <c r="G18" s="4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  <c r="E19" s="3" t="s">
        <v>265</v>
      </c>
      <c r="F19" s="17">
        <v>1163.0</v>
      </c>
      <c r="G19" s="11">
        <f>F19/F21</f>
        <v>0.6581777023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  <c r="E20" s="3" t="s">
        <v>266</v>
      </c>
      <c r="F20" s="17">
        <v>604.0</v>
      </c>
      <c r="G20" s="11">
        <f>F20/F21</f>
        <v>0.3418222977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  <c r="E21" s="2" t="s">
        <v>10</v>
      </c>
      <c r="F21" s="7">
        <f t="shared" ref="F21:G21" si="6">SUM(F19:F20)</f>
        <v>1767</v>
      </c>
      <c r="G21" s="11">
        <f t="shared" si="6"/>
        <v>1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8">SUM(B30:B32)</f>
        <v>0</v>
      </c>
      <c r="C33" s="16" t="str">
        <f t="shared" si="8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7">
        <v>8253.0</v>
      </c>
      <c r="C36" s="11">
        <f>B36/B38</f>
        <v>0.7862995427</v>
      </c>
    </row>
    <row r="37" ht="15.75" customHeight="1">
      <c r="A37" s="3" t="s">
        <v>45</v>
      </c>
      <c r="B37" s="17">
        <v>2243.0</v>
      </c>
      <c r="C37" s="11">
        <f>B37/B38</f>
        <v>0.2137004573</v>
      </c>
    </row>
    <row r="38" ht="15.75" customHeight="1">
      <c r="A38" s="2" t="s">
        <v>10</v>
      </c>
      <c r="B38" s="3">
        <f t="shared" ref="B38:C38" si="9">SUM(B36:B37)</f>
        <v>10496</v>
      </c>
      <c r="C38" s="8">
        <f t="shared" si="9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10">SUM(B41:B43)</f>
        <v>0</v>
      </c>
      <c r="C44" s="16" t="str">
        <f t="shared" si="10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1">SUM(B47:B48)</f>
        <v>0</v>
      </c>
      <c r="C49" s="22" t="str">
        <f t="shared" si="11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6118.0</v>
      </c>
      <c r="C52" s="11">
        <f>B52/B54</f>
        <v>0.6276159212</v>
      </c>
    </row>
    <row r="53" ht="15.75" customHeight="1">
      <c r="A53" s="3" t="s">
        <v>55</v>
      </c>
      <c r="B53" s="17">
        <v>3630.0</v>
      </c>
      <c r="C53" s="11">
        <f>B53/B54</f>
        <v>0.3723840788</v>
      </c>
    </row>
    <row r="54" ht="15.75" customHeight="1">
      <c r="A54" s="2" t="s">
        <v>10</v>
      </c>
      <c r="B54" s="3">
        <f t="shared" ref="B54:C54" si="12">SUM(B52:B53)</f>
        <v>9748</v>
      </c>
      <c r="C54" s="8">
        <f t="shared" si="12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4532.0</v>
      </c>
      <c r="C57" s="11">
        <f>B57/B59</f>
        <v>0.5392670157</v>
      </c>
    </row>
    <row r="58" ht="15.75" customHeight="1">
      <c r="A58" s="3" t="s">
        <v>58</v>
      </c>
      <c r="B58" s="17">
        <v>3872.0</v>
      </c>
      <c r="C58" s="11">
        <f>B58/B59</f>
        <v>0.4607329843</v>
      </c>
    </row>
    <row r="59" ht="15.75" customHeight="1">
      <c r="A59" s="2" t="s">
        <v>10</v>
      </c>
      <c r="B59" s="3">
        <f t="shared" ref="B59:C59" si="13">SUM(B57:B58)</f>
        <v>8404</v>
      </c>
      <c r="C59" s="8">
        <f t="shared" si="13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5591.0</v>
      </c>
      <c r="C62" s="11">
        <f>B62/B64</f>
        <v>0.6683801554</v>
      </c>
    </row>
    <row r="63" ht="15.75" customHeight="1">
      <c r="A63" s="3" t="s">
        <v>61</v>
      </c>
      <c r="B63" s="17">
        <v>2774.0</v>
      </c>
      <c r="C63" s="11">
        <f>B63/B64</f>
        <v>0.3316198446</v>
      </c>
    </row>
    <row r="64" ht="15.75" customHeight="1">
      <c r="A64" s="2" t="s">
        <v>10</v>
      </c>
      <c r="B64" s="3">
        <f t="shared" ref="B64:C64" si="14">SUM(B62:B63)</f>
        <v>8365</v>
      </c>
      <c r="C64" s="8">
        <f t="shared" si="14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6025.0</v>
      </c>
      <c r="C67" s="11">
        <f>B67/B69</f>
        <v>0.6247407715</v>
      </c>
    </row>
    <row r="68" ht="15.75" customHeight="1">
      <c r="A68" s="3" t="s">
        <v>64</v>
      </c>
      <c r="B68" s="17">
        <v>3619.0</v>
      </c>
      <c r="C68" s="11">
        <f>B68/B69</f>
        <v>0.3752592285</v>
      </c>
    </row>
    <row r="69" ht="15.75" customHeight="1">
      <c r="A69" s="2" t="s">
        <v>10</v>
      </c>
      <c r="B69" s="3">
        <f t="shared" ref="B69:C69" si="15">SUM(B67:B68)</f>
        <v>9644</v>
      </c>
      <c r="C69" s="8">
        <f t="shared" si="15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6">SUM(B72:B75)</f>
        <v>0</v>
      </c>
      <c r="C76" s="16" t="str">
        <f t="shared" si="16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7">SUM(B79:B81)</f>
        <v>0</v>
      </c>
      <c r="C82" s="16" t="str">
        <f t="shared" si="17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13"/>
    <col customWidth="1" min="5" max="5" width="24.63"/>
    <col customWidth="1" min="6" max="6" width="12.63"/>
  </cols>
  <sheetData>
    <row r="1" ht="15.75" customHeight="1">
      <c r="D1" s="1" t="s">
        <v>267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13</v>
      </c>
      <c r="F2" s="3" t="s">
        <v>2</v>
      </c>
      <c r="G2" s="2" t="s">
        <v>3</v>
      </c>
    </row>
    <row r="3" ht="15.75" customHeight="1">
      <c r="A3" s="3" t="s">
        <v>5</v>
      </c>
      <c r="B3" s="17">
        <v>15.0</v>
      </c>
      <c r="C3" s="8">
        <f>B3/B11</f>
        <v>0.001076349024</v>
      </c>
      <c r="E3" s="3" t="s">
        <v>15</v>
      </c>
      <c r="F3" s="17">
        <v>4961.0</v>
      </c>
      <c r="G3" s="11">
        <f>F3/F6</f>
        <v>0.4175925926</v>
      </c>
    </row>
    <row r="4" ht="15.75" customHeight="1">
      <c r="A4" s="3" t="s">
        <v>7</v>
      </c>
      <c r="B4" s="17">
        <v>21.0</v>
      </c>
      <c r="C4" s="8">
        <f>B4/B11</f>
        <v>0.001506888634</v>
      </c>
      <c r="E4" s="3" t="s">
        <v>17</v>
      </c>
      <c r="F4" s="17">
        <v>2752.0</v>
      </c>
      <c r="G4" s="11">
        <f>F4/F6</f>
        <v>0.2316498316</v>
      </c>
    </row>
    <row r="5" ht="15.75" customHeight="1">
      <c r="A5" s="3" t="s">
        <v>9</v>
      </c>
      <c r="B5" s="17">
        <v>187.0</v>
      </c>
      <c r="C5" s="8">
        <f>B5/B11</f>
        <v>0.0134184845</v>
      </c>
      <c r="E5" s="3" t="s">
        <v>19</v>
      </c>
      <c r="F5" s="17">
        <v>4167.0</v>
      </c>
      <c r="G5" s="11">
        <f>F5/F6</f>
        <v>0.3507575758</v>
      </c>
    </row>
    <row r="6" ht="15.75" customHeight="1">
      <c r="A6" s="3" t="s">
        <v>11</v>
      </c>
      <c r="B6" s="17">
        <v>1497.0</v>
      </c>
      <c r="C6" s="8">
        <f>B6/B11</f>
        <v>0.1074196326</v>
      </c>
      <c r="E6" s="2" t="s">
        <v>10</v>
      </c>
      <c r="F6" s="7">
        <f t="shared" ref="F6:G6" si="1">SUM(F3:F5)</f>
        <v>11880</v>
      </c>
      <c r="G6" s="11">
        <f t="shared" si="1"/>
        <v>1</v>
      </c>
    </row>
    <row r="7" ht="15.75" customHeight="1">
      <c r="A7" s="3" t="s">
        <v>12</v>
      </c>
      <c r="B7" s="17">
        <v>49.0</v>
      </c>
      <c r="C7" s="8">
        <f>B7/B11</f>
        <v>0.003516073479</v>
      </c>
    </row>
    <row r="8" ht="15.75" customHeight="1">
      <c r="A8" s="3" t="s">
        <v>14</v>
      </c>
      <c r="B8" s="17">
        <v>18.0</v>
      </c>
      <c r="C8" s="8">
        <f>B8/B11</f>
        <v>0.001291618829</v>
      </c>
      <c r="E8" s="2" t="s">
        <v>114</v>
      </c>
      <c r="F8" s="3" t="s">
        <v>2</v>
      </c>
      <c r="G8" s="4" t="s">
        <v>3</v>
      </c>
    </row>
    <row r="9" ht="15.75" customHeight="1">
      <c r="A9" s="3" t="s">
        <v>16</v>
      </c>
      <c r="B9" s="17">
        <v>11960.0</v>
      </c>
      <c r="C9" s="8">
        <f>B9/B11</f>
        <v>0.8582089552</v>
      </c>
      <c r="E9" s="3" t="s">
        <v>268</v>
      </c>
      <c r="F9" s="17">
        <v>8282.0</v>
      </c>
      <c r="G9" s="11">
        <f>F9/F11</f>
        <v>0.6602886072</v>
      </c>
    </row>
    <row r="10" ht="15.75" customHeight="1">
      <c r="A10" s="3" t="s">
        <v>18</v>
      </c>
      <c r="B10" s="17">
        <v>189.0</v>
      </c>
      <c r="C10" s="8">
        <f>B10/B11</f>
        <v>0.0135619977</v>
      </c>
      <c r="E10" s="3" t="s">
        <v>269</v>
      </c>
      <c r="F10" s="17">
        <v>4261.0</v>
      </c>
      <c r="G10" s="11">
        <f>F10/F11</f>
        <v>0.3397113928</v>
      </c>
    </row>
    <row r="11" ht="15.75" customHeight="1">
      <c r="A11" s="2" t="s">
        <v>10</v>
      </c>
      <c r="B11" s="3">
        <f t="shared" ref="B11:C11" si="2">SUM(B3:B10)</f>
        <v>13936</v>
      </c>
      <c r="C11" s="8">
        <f t="shared" si="2"/>
        <v>1</v>
      </c>
      <c r="E11" s="2" t="s">
        <v>10</v>
      </c>
      <c r="F11" s="7">
        <f t="shared" ref="F11:G11" si="3">SUM(F9:F10)</f>
        <v>12543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19" t="s">
        <v>21</v>
      </c>
      <c r="B13" s="14" t="s">
        <v>2</v>
      </c>
      <c r="C13" s="20" t="s">
        <v>3</v>
      </c>
      <c r="E13" s="2" t="s">
        <v>107</v>
      </c>
      <c r="F13" s="3" t="s">
        <v>2</v>
      </c>
      <c r="G13" s="4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3" t="s">
        <v>270</v>
      </c>
      <c r="F14" s="17">
        <v>1979.0</v>
      </c>
      <c r="G14" s="11">
        <f>F14/F16</f>
        <v>0.602802315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  <c r="E15" s="3" t="s">
        <v>271</v>
      </c>
      <c r="F15" s="17">
        <v>1304.0</v>
      </c>
      <c r="G15" s="11">
        <f>F15/F16</f>
        <v>0.397197685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2" t="s">
        <v>10</v>
      </c>
      <c r="F16" s="7">
        <f t="shared" ref="F16:G16" si="5">SUM(F14:F15)</f>
        <v>3283</v>
      </c>
      <c r="G16" s="11">
        <f t="shared" si="5"/>
        <v>1</v>
      </c>
    </row>
    <row r="17" ht="15.75" customHeight="1">
      <c r="A17" s="2"/>
      <c r="B17" s="3"/>
      <c r="C17" s="4"/>
      <c r="G17" s="11"/>
    </row>
    <row r="18" ht="15.75" customHeight="1">
      <c r="A18" s="19" t="s">
        <v>27</v>
      </c>
      <c r="B18" s="14" t="s">
        <v>2</v>
      </c>
      <c r="C18" s="20" t="s">
        <v>3</v>
      </c>
      <c r="E18" s="2" t="s">
        <v>157</v>
      </c>
      <c r="F18" s="3" t="s">
        <v>2</v>
      </c>
      <c r="G18" s="4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  <c r="E19" s="3" t="s">
        <v>272</v>
      </c>
      <c r="F19" s="17">
        <v>1045.0</v>
      </c>
      <c r="G19" s="11">
        <f>F19/F22</f>
        <v>0.3026353895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  <c r="E20" s="3" t="s">
        <v>273</v>
      </c>
      <c r="F20" s="17">
        <v>2096.0</v>
      </c>
      <c r="G20" s="11">
        <f>F20/F22</f>
        <v>0.6070083985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  <c r="E21" s="3" t="s">
        <v>274</v>
      </c>
      <c r="F21" s="17">
        <v>312.0</v>
      </c>
      <c r="G21" s="11">
        <f>F21/F22</f>
        <v>0.09035621199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  <c r="E22" s="2" t="s">
        <v>10</v>
      </c>
      <c r="F22" s="7">
        <f t="shared" ref="F22:G22" si="6">SUM(F19:F21)</f>
        <v>3453</v>
      </c>
      <c r="G22" s="11">
        <f t="shared" si="6"/>
        <v>1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  <c r="G23" s="11"/>
    </row>
    <row r="24" ht="15.75" customHeight="1">
      <c r="A24" s="14" t="s">
        <v>36</v>
      </c>
      <c r="B24" s="23">
        <v>0.0</v>
      </c>
      <c r="C24" s="16" t="str">
        <f>B24/B27</f>
        <v>#DIV/0!</v>
      </c>
      <c r="E24" s="2" t="s">
        <v>275</v>
      </c>
      <c r="F24" s="3" t="s">
        <v>2</v>
      </c>
      <c r="G24" s="4" t="s">
        <v>3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  <c r="E25" s="3" t="s">
        <v>276</v>
      </c>
      <c r="F25" s="17">
        <v>1975.0</v>
      </c>
      <c r="G25" s="11">
        <f>F25/F27</f>
        <v>0.764614789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  <c r="E26" s="3" t="s">
        <v>277</v>
      </c>
      <c r="F26" s="17">
        <v>608.0</v>
      </c>
      <c r="G26" s="11">
        <f>F26/F27</f>
        <v>0.235385211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  <c r="E27" s="2" t="s">
        <v>10</v>
      </c>
      <c r="F27" s="7">
        <f t="shared" ref="F27:G27" si="8">SUM(F25:F26)</f>
        <v>2583</v>
      </c>
      <c r="G27" s="11">
        <f t="shared" si="8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3">
        <v>0.0</v>
      </c>
      <c r="C33" s="16" t="str">
        <f>SUM(C30:C32)</f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9">SUM(B36:B37)</f>
        <v>0</v>
      </c>
      <c r="C38" s="22" t="str">
        <f t="shared" si="9"/>
        <v>#DIV/0!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7">
        <v>866.0</v>
      </c>
      <c r="C41" s="11">
        <f>B41/B44</f>
        <v>0.07049247049</v>
      </c>
    </row>
    <row r="42" ht="15.75" customHeight="1">
      <c r="A42" s="3" t="s">
        <v>48</v>
      </c>
      <c r="B42" s="17">
        <v>9998.0</v>
      </c>
      <c r="C42" s="11">
        <f>B42/B44</f>
        <v>0.8138380138</v>
      </c>
    </row>
    <row r="43" ht="15.75" customHeight="1">
      <c r="A43" s="3" t="s">
        <v>49</v>
      </c>
      <c r="B43" s="17">
        <v>1421.0</v>
      </c>
      <c r="C43" s="11">
        <f>B43/B44</f>
        <v>0.1156695157</v>
      </c>
    </row>
    <row r="44" ht="15.75" customHeight="1">
      <c r="A44" s="2" t="s">
        <v>10</v>
      </c>
      <c r="B44" s="7">
        <f t="shared" ref="B44:C44" si="10">SUM(B41:B43)</f>
        <v>12285</v>
      </c>
      <c r="C44" s="11">
        <f t="shared" si="10"/>
        <v>1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1">SUM(B47:B48)</f>
        <v>0</v>
      </c>
      <c r="C49" s="22" t="str">
        <f t="shared" si="11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7089.0</v>
      </c>
      <c r="C52" s="11">
        <f>B52/B54</f>
        <v>0.5610605461</v>
      </c>
    </row>
    <row r="53" ht="15.75" customHeight="1">
      <c r="A53" s="3" t="s">
        <v>55</v>
      </c>
      <c r="B53" s="17">
        <v>5546.0</v>
      </c>
      <c r="C53" s="11">
        <f>B53/B54</f>
        <v>0.4389394539</v>
      </c>
    </row>
    <row r="54" ht="15.75" customHeight="1">
      <c r="A54" s="2" t="s">
        <v>10</v>
      </c>
      <c r="B54" s="3">
        <f t="shared" ref="B54:C54" si="12">SUM(B52:B53)</f>
        <v>12635</v>
      </c>
      <c r="C54" s="8">
        <f t="shared" si="12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5852.0</v>
      </c>
      <c r="C57" s="11">
        <f>B57/B59</f>
        <v>0.5483508246</v>
      </c>
    </row>
    <row r="58" ht="15.75" customHeight="1">
      <c r="A58" s="3" t="s">
        <v>58</v>
      </c>
      <c r="B58" s="17">
        <v>4820.0</v>
      </c>
      <c r="C58" s="11">
        <f>B58/B59</f>
        <v>0.4516491754</v>
      </c>
    </row>
    <row r="59" ht="15.75" customHeight="1">
      <c r="A59" s="2" t="s">
        <v>10</v>
      </c>
      <c r="B59" s="3">
        <f t="shared" ref="B59:C59" si="13">SUM(B57:B58)</f>
        <v>10672</v>
      </c>
      <c r="C59" s="8">
        <f t="shared" si="13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5306.0</v>
      </c>
      <c r="C62" s="11">
        <f>B62/B64</f>
        <v>0.4898901302</v>
      </c>
    </row>
    <row r="63" ht="15.75" customHeight="1">
      <c r="A63" s="3" t="s">
        <v>61</v>
      </c>
      <c r="B63" s="17">
        <v>5525.0</v>
      </c>
      <c r="C63" s="11">
        <f>B63/B64</f>
        <v>0.5101098698</v>
      </c>
    </row>
    <row r="64" ht="15.75" customHeight="1">
      <c r="A64" s="2" t="s">
        <v>10</v>
      </c>
      <c r="B64" s="3">
        <f t="shared" ref="B64:C64" si="14">SUM(B62:B63)</f>
        <v>10831</v>
      </c>
      <c r="C64" s="8">
        <f t="shared" si="14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8382.0</v>
      </c>
      <c r="C67" s="11">
        <f>B67/B69</f>
        <v>0.6509785648</v>
      </c>
    </row>
    <row r="68" ht="15.75" customHeight="1">
      <c r="A68" s="3" t="s">
        <v>64</v>
      </c>
      <c r="B68" s="17">
        <v>4494.0</v>
      </c>
      <c r="C68" s="11">
        <f>B68/B69</f>
        <v>0.3490214352</v>
      </c>
    </row>
    <row r="69" ht="15.75" customHeight="1">
      <c r="A69" s="2" t="s">
        <v>10</v>
      </c>
      <c r="B69" s="3">
        <f t="shared" ref="B69:C69" si="15">SUM(B67:B68)</f>
        <v>12876</v>
      </c>
      <c r="C69" s="8">
        <f t="shared" si="15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7">
        <v>1576.0</v>
      </c>
      <c r="C72" s="11">
        <f>B72/B76</f>
        <v>0.1530097087</v>
      </c>
    </row>
    <row r="73" ht="15.75" customHeight="1">
      <c r="A73" s="3" t="s">
        <v>67</v>
      </c>
      <c r="B73" s="17">
        <v>4749.0</v>
      </c>
      <c r="C73" s="11">
        <f>B73/B76</f>
        <v>0.4610679612</v>
      </c>
    </row>
    <row r="74" ht="15.75" customHeight="1">
      <c r="A74" s="3" t="s">
        <v>68</v>
      </c>
      <c r="B74" s="17">
        <v>3975.0</v>
      </c>
      <c r="C74" s="11">
        <f>B74/B76</f>
        <v>0.3859223301</v>
      </c>
    </row>
    <row r="75" ht="15.75" customHeight="1">
      <c r="A75" s="14" t="s">
        <v>69</v>
      </c>
      <c r="B75" s="23">
        <v>1531.0</v>
      </c>
      <c r="C75" s="16"/>
    </row>
    <row r="76" ht="15.75" customHeight="1">
      <c r="A76" s="2" t="s">
        <v>10</v>
      </c>
      <c r="B76" s="7">
        <f t="shared" ref="B76:C76" si="16">SUM(B72:B74)</f>
        <v>10300</v>
      </c>
      <c r="C76" s="11">
        <f t="shared" si="16"/>
        <v>1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7">SUM(B79:B81)</f>
        <v>0</v>
      </c>
      <c r="C82" s="16" t="str">
        <f t="shared" si="17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63"/>
    <col customWidth="1" min="5" max="5" width="24.63"/>
    <col customWidth="1" min="6" max="6" width="12.63"/>
  </cols>
  <sheetData>
    <row r="1" ht="15.75" customHeight="1">
      <c r="D1" s="1" t="s">
        <v>278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ht="15.75" customHeight="1">
      <c r="A3" s="3" t="s">
        <v>5</v>
      </c>
      <c r="B3" s="17">
        <v>1.0</v>
      </c>
      <c r="C3" s="8">
        <f>B3/B11</f>
        <v>0.0002170609941</v>
      </c>
      <c r="E3" s="3" t="s">
        <v>279</v>
      </c>
      <c r="F3" s="17">
        <v>382.0</v>
      </c>
      <c r="G3" s="11">
        <f>F3/F5</f>
        <v>0.3345008757</v>
      </c>
    </row>
    <row r="4" ht="15.75" customHeight="1">
      <c r="A4" s="3" t="s">
        <v>7</v>
      </c>
      <c r="B4" s="17">
        <v>4.0</v>
      </c>
      <c r="C4" s="8">
        <f>B4/B11</f>
        <v>0.0008682439766</v>
      </c>
      <c r="E4" s="3" t="s">
        <v>280</v>
      </c>
      <c r="F4" s="17">
        <v>760.0</v>
      </c>
      <c r="G4" s="11">
        <f>F4/F5</f>
        <v>0.6654991243</v>
      </c>
    </row>
    <row r="5" ht="15.75" customHeight="1">
      <c r="A5" s="3" t="s">
        <v>9</v>
      </c>
      <c r="B5" s="17">
        <v>75.0</v>
      </c>
      <c r="C5" s="8">
        <f>B5/B11</f>
        <v>0.01627957456</v>
      </c>
      <c r="E5" s="2" t="s">
        <v>10</v>
      </c>
      <c r="F5" s="7">
        <f t="shared" ref="F5:G5" si="1">SUM(F3:F4)</f>
        <v>1142</v>
      </c>
      <c r="G5" s="11">
        <f t="shared" si="1"/>
        <v>1</v>
      </c>
    </row>
    <row r="6" ht="15.75" customHeight="1">
      <c r="A6" s="3" t="s">
        <v>11</v>
      </c>
      <c r="B6" s="17">
        <v>350.0</v>
      </c>
      <c r="C6" s="8">
        <f>B6/B11</f>
        <v>0.07597134795</v>
      </c>
      <c r="G6" s="11"/>
    </row>
    <row r="7" ht="15.75" customHeight="1">
      <c r="A7" s="3" t="s">
        <v>12</v>
      </c>
      <c r="B7" s="17">
        <v>7.0</v>
      </c>
      <c r="C7" s="8">
        <f>B7/B11</f>
        <v>0.001519426959</v>
      </c>
      <c r="E7" s="2" t="s">
        <v>80</v>
      </c>
      <c r="F7" s="3" t="s">
        <v>2</v>
      </c>
      <c r="G7" s="4" t="s">
        <v>3</v>
      </c>
    </row>
    <row r="8" ht="15.75" customHeight="1">
      <c r="A8" s="3" t="s">
        <v>14</v>
      </c>
      <c r="B8" s="17">
        <v>6.0</v>
      </c>
      <c r="C8" s="8">
        <f>B8/B11</f>
        <v>0.001302365965</v>
      </c>
      <c r="E8" s="3" t="s">
        <v>281</v>
      </c>
      <c r="F8" s="17">
        <v>223.0</v>
      </c>
      <c r="G8" s="11">
        <f>F8/F10</f>
        <v>0.3021680217</v>
      </c>
    </row>
    <row r="9" ht="15.75" customHeight="1">
      <c r="A9" s="3" t="s">
        <v>16</v>
      </c>
      <c r="B9" s="18">
        <v>4110.0</v>
      </c>
      <c r="C9" s="8">
        <f>B9/B11</f>
        <v>0.8921206859</v>
      </c>
      <c r="E9" s="3" t="s">
        <v>282</v>
      </c>
      <c r="F9" s="17">
        <v>515.0</v>
      </c>
      <c r="G9" s="11">
        <f>F9/F10</f>
        <v>0.6978319783</v>
      </c>
    </row>
    <row r="10" ht="15.75" customHeight="1">
      <c r="A10" s="3" t="s">
        <v>18</v>
      </c>
      <c r="B10" s="17">
        <v>54.0</v>
      </c>
      <c r="C10" s="8">
        <f>B10/B11</f>
        <v>0.01172129368</v>
      </c>
      <c r="E10" s="2" t="s">
        <v>10</v>
      </c>
      <c r="F10" s="7">
        <f t="shared" ref="F10:G10" si="2">SUM(F8:F9)</f>
        <v>738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4607</v>
      </c>
      <c r="C11" s="8">
        <f t="shared" si="3"/>
        <v>1</v>
      </c>
    </row>
    <row r="12" ht="15.75" customHeight="1">
      <c r="C12" s="11"/>
    </row>
    <row r="13" ht="15.75" customHeight="1">
      <c r="A13" s="2" t="s">
        <v>21</v>
      </c>
      <c r="B13" s="3" t="s">
        <v>2</v>
      </c>
      <c r="C13" s="4" t="s">
        <v>3</v>
      </c>
    </row>
    <row r="14" ht="15.75" customHeight="1">
      <c r="A14" s="3" t="s">
        <v>23</v>
      </c>
      <c r="B14" s="18">
        <v>3094.0</v>
      </c>
      <c r="C14" s="11">
        <f>B14/B16</f>
        <v>0.7067153952</v>
      </c>
    </row>
    <row r="15" ht="15.75" customHeight="1">
      <c r="A15" s="3" t="s">
        <v>25</v>
      </c>
      <c r="B15" s="18">
        <v>1284.0</v>
      </c>
      <c r="C15" s="11">
        <f>B15/B16</f>
        <v>0.2932846048</v>
      </c>
    </row>
    <row r="16" ht="15.75" customHeight="1">
      <c r="A16" s="2" t="s">
        <v>10</v>
      </c>
      <c r="B16" s="13">
        <f t="shared" ref="B16:C16" si="4">SUM(B14:B15)</f>
        <v>4378</v>
      </c>
      <c r="C16" s="8">
        <f t="shared" si="4"/>
        <v>1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2711.0</v>
      </c>
      <c r="C52" s="11">
        <f>B52/B54</f>
        <v>0.6629982881</v>
      </c>
    </row>
    <row r="53" ht="15.75" customHeight="1">
      <c r="A53" s="3" t="s">
        <v>55</v>
      </c>
      <c r="B53" s="18">
        <v>1378.0</v>
      </c>
      <c r="C53" s="11">
        <f>B53/B54</f>
        <v>0.3370017119</v>
      </c>
    </row>
    <row r="54" ht="15.75" customHeight="1">
      <c r="A54" s="2" t="s">
        <v>10</v>
      </c>
      <c r="B54" s="13">
        <f t="shared" ref="B54:C54" si="10">SUM(B52:B53)</f>
        <v>4089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1844.0</v>
      </c>
      <c r="C57" s="11">
        <f>B57/B59</f>
        <v>0.5258055318</v>
      </c>
    </row>
    <row r="58" ht="15.75" customHeight="1">
      <c r="A58" s="3" t="s">
        <v>58</v>
      </c>
      <c r="B58" s="18">
        <v>1663.0</v>
      </c>
      <c r="C58" s="11">
        <f>B58/B59</f>
        <v>0.4741944682</v>
      </c>
    </row>
    <row r="59" ht="15.75" customHeight="1">
      <c r="A59" s="2" t="s">
        <v>10</v>
      </c>
      <c r="B59" s="13">
        <f t="shared" ref="B59:C59" si="11">SUM(B57:B58)</f>
        <v>3507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2167.0</v>
      </c>
      <c r="C62" s="11">
        <f>B62/B64</f>
        <v>0.6304917079</v>
      </c>
    </row>
    <row r="63" ht="15.75" customHeight="1">
      <c r="A63" s="3" t="s">
        <v>61</v>
      </c>
      <c r="B63" s="18">
        <v>1270.0</v>
      </c>
      <c r="C63" s="11">
        <f>B63/B64</f>
        <v>0.3695082921</v>
      </c>
    </row>
    <row r="64" ht="15.75" customHeight="1">
      <c r="A64" s="2" t="s">
        <v>10</v>
      </c>
      <c r="B64" s="13">
        <f t="shared" ref="B64:C64" si="12">SUM(B62:B63)</f>
        <v>3437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2608.0</v>
      </c>
      <c r="C67" s="11">
        <f>B67/B69</f>
        <v>0.6521630408</v>
      </c>
    </row>
    <row r="68" ht="15.75" customHeight="1">
      <c r="A68" s="3" t="s">
        <v>64</v>
      </c>
      <c r="B68" s="18">
        <v>1391.0</v>
      </c>
      <c r="C68" s="11">
        <f>B68/B69</f>
        <v>0.3478369592</v>
      </c>
    </row>
    <row r="69" ht="15.75" customHeight="1">
      <c r="A69" s="2" t="s">
        <v>10</v>
      </c>
      <c r="B69" s="13">
        <f t="shared" ref="B69:C69" si="13">SUM(B67:B68)</f>
        <v>3999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5"/>
    <col customWidth="1" min="5" max="5" width="24.63"/>
    <col customWidth="1" min="6" max="6" width="12.63"/>
  </cols>
  <sheetData>
    <row r="1" ht="15.75" customHeight="1">
      <c r="D1" s="1" t="s">
        <v>283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284</v>
      </c>
      <c r="F2" s="3" t="s">
        <v>2</v>
      </c>
      <c r="G2" s="4" t="s">
        <v>3</v>
      </c>
    </row>
    <row r="3" ht="15.75" customHeight="1">
      <c r="A3" s="3" t="s">
        <v>5</v>
      </c>
      <c r="B3" s="17">
        <v>6.0</v>
      </c>
      <c r="C3" s="8">
        <f>B3/B11</f>
        <v>0.0004726270185</v>
      </c>
      <c r="E3" s="3" t="s">
        <v>285</v>
      </c>
      <c r="F3" s="18">
        <v>4347.0</v>
      </c>
      <c r="G3" s="11">
        <f>F3/F5</f>
        <v>0.370398773</v>
      </c>
    </row>
    <row r="4" ht="15.75" customHeight="1">
      <c r="A4" s="3" t="s">
        <v>7</v>
      </c>
      <c r="B4" s="17">
        <v>32.0</v>
      </c>
      <c r="C4" s="8">
        <f>B4/B11</f>
        <v>0.002520677432</v>
      </c>
      <c r="E4" s="3" t="s">
        <v>286</v>
      </c>
      <c r="F4" s="18">
        <v>7389.0</v>
      </c>
      <c r="G4" s="11">
        <f>F4/F5</f>
        <v>0.629601227</v>
      </c>
    </row>
    <row r="5" ht="15.75" customHeight="1">
      <c r="A5" s="3" t="s">
        <v>9</v>
      </c>
      <c r="B5" s="17">
        <v>117.0</v>
      </c>
      <c r="C5" s="8">
        <f>B5/B11</f>
        <v>0.009216226861</v>
      </c>
      <c r="E5" s="2" t="s">
        <v>10</v>
      </c>
      <c r="F5" s="10">
        <f t="shared" ref="F5:G5" si="1">SUM(F3:F4)</f>
        <v>11736</v>
      </c>
      <c r="G5" s="11">
        <f t="shared" si="1"/>
        <v>1</v>
      </c>
    </row>
    <row r="6" ht="15.75" customHeight="1">
      <c r="A6" s="3" t="s">
        <v>11</v>
      </c>
      <c r="B6" s="18">
        <v>1184.0</v>
      </c>
      <c r="C6" s="8">
        <f>B6/B11</f>
        <v>0.09326506499</v>
      </c>
      <c r="G6" s="11"/>
    </row>
    <row r="7" ht="15.75" customHeight="1">
      <c r="A7" s="3" t="s">
        <v>12</v>
      </c>
      <c r="B7" s="17">
        <v>23.0</v>
      </c>
      <c r="C7" s="8">
        <f>B7/B11</f>
        <v>0.001811736904</v>
      </c>
      <c r="E7" s="2" t="s">
        <v>157</v>
      </c>
      <c r="F7" s="3" t="s">
        <v>2</v>
      </c>
      <c r="G7" s="4" t="s">
        <v>3</v>
      </c>
    </row>
    <row r="8" ht="15.75" customHeight="1">
      <c r="A8" s="3" t="s">
        <v>14</v>
      </c>
      <c r="B8" s="17">
        <v>18.0</v>
      </c>
      <c r="C8" s="8">
        <f>B8/B11</f>
        <v>0.001417881056</v>
      </c>
      <c r="E8" s="3" t="s">
        <v>287</v>
      </c>
      <c r="F8" s="18">
        <v>1657.0</v>
      </c>
      <c r="G8" s="11">
        <f>F8/F10</f>
        <v>0.6226982337</v>
      </c>
    </row>
    <row r="9" ht="15.75" customHeight="1">
      <c r="A9" s="3" t="s">
        <v>16</v>
      </c>
      <c r="B9" s="18">
        <v>11137.0</v>
      </c>
      <c r="C9" s="8">
        <f>B9/B11</f>
        <v>0.8772745175</v>
      </c>
      <c r="E9" s="3" t="s">
        <v>288</v>
      </c>
      <c r="F9" s="18">
        <v>1004.0</v>
      </c>
      <c r="G9" s="11">
        <f>F9/F10</f>
        <v>0.3773017663</v>
      </c>
    </row>
    <row r="10" ht="15.75" customHeight="1">
      <c r="A10" s="3" t="s">
        <v>18</v>
      </c>
      <c r="B10" s="17">
        <v>178.0</v>
      </c>
      <c r="C10" s="8">
        <f>B10/B11</f>
        <v>0.01402126822</v>
      </c>
      <c r="E10" s="2" t="s">
        <v>10</v>
      </c>
      <c r="F10" s="10">
        <f t="shared" ref="F10:G10" si="2">SUM(F8:F9)</f>
        <v>2661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12695</v>
      </c>
      <c r="C11" s="8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7">
        <v>285.0</v>
      </c>
      <c r="C30" s="11">
        <f>B30/B33</f>
        <v>0.02456684769</v>
      </c>
    </row>
    <row r="31" ht="15.75" customHeight="1">
      <c r="A31" s="3" t="s">
        <v>41</v>
      </c>
      <c r="B31" s="18">
        <v>1137.0</v>
      </c>
      <c r="C31" s="11">
        <f>B31/B33</f>
        <v>0.09800879235</v>
      </c>
    </row>
    <row r="32" ht="15.75" customHeight="1">
      <c r="A32" s="3" t="s">
        <v>42</v>
      </c>
      <c r="B32" s="18">
        <v>10179.0</v>
      </c>
      <c r="C32" s="11">
        <f>B32/B33</f>
        <v>0.87742436</v>
      </c>
    </row>
    <row r="33" ht="15.75" customHeight="1">
      <c r="A33" s="2" t="s">
        <v>10</v>
      </c>
      <c r="B33" s="7">
        <f t="shared" ref="B33:C33" si="6">SUM(B30:B32)</f>
        <v>11601</v>
      </c>
      <c r="C33" s="11">
        <f t="shared" si="6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7495.0</v>
      </c>
      <c r="C52" s="11">
        <f>B52/B54</f>
        <v>0.6392324094</v>
      </c>
    </row>
    <row r="53" ht="15.75" customHeight="1">
      <c r="A53" s="3" t="s">
        <v>55</v>
      </c>
      <c r="B53" s="18">
        <v>4230.0</v>
      </c>
      <c r="C53" s="11">
        <f>B53/B54</f>
        <v>0.3607675906</v>
      </c>
    </row>
    <row r="54" ht="15.75" customHeight="1">
      <c r="A54" s="2" t="s">
        <v>10</v>
      </c>
      <c r="B54" s="13">
        <f t="shared" ref="B54:C54" si="10">SUM(B52:B53)</f>
        <v>11725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5380.0</v>
      </c>
      <c r="C57" s="11">
        <f>B57/B59</f>
        <v>0.5277614283</v>
      </c>
    </row>
    <row r="58" ht="15.75" customHeight="1">
      <c r="A58" s="3" t="s">
        <v>58</v>
      </c>
      <c r="B58" s="18">
        <v>4814.0</v>
      </c>
      <c r="C58" s="11">
        <f>B58/B59</f>
        <v>0.4722385717</v>
      </c>
    </row>
    <row r="59" ht="15.75" customHeight="1">
      <c r="A59" s="2" t="s">
        <v>10</v>
      </c>
      <c r="B59" s="13">
        <f t="shared" ref="B59:C59" si="11">SUM(B57:B58)</f>
        <v>10194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5482.0</v>
      </c>
      <c r="C62" s="11">
        <f>B62/B64</f>
        <v>0.5315105682</v>
      </c>
    </row>
    <row r="63" ht="15.75" customHeight="1">
      <c r="A63" s="3" t="s">
        <v>61</v>
      </c>
      <c r="B63" s="18">
        <v>4832.0</v>
      </c>
      <c r="C63" s="11">
        <f>B63/B64</f>
        <v>0.4684894318</v>
      </c>
    </row>
    <row r="64" ht="15.75" customHeight="1">
      <c r="A64" s="2" t="s">
        <v>10</v>
      </c>
      <c r="B64" s="13">
        <f t="shared" ref="B64:C64" si="12">SUM(B62:B63)</f>
        <v>10314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7065.0</v>
      </c>
      <c r="C67" s="11">
        <f>B67/B69</f>
        <v>0.6004589495</v>
      </c>
    </row>
    <row r="68" ht="15.75" customHeight="1">
      <c r="A68" s="3" t="s">
        <v>64</v>
      </c>
      <c r="B68" s="18">
        <v>4701.0</v>
      </c>
      <c r="C68" s="11">
        <f>B68/B69</f>
        <v>0.3995410505</v>
      </c>
    </row>
    <row r="69" ht="15.75" customHeight="1">
      <c r="A69" s="2" t="s">
        <v>10</v>
      </c>
      <c r="B69" s="13">
        <f t="shared" ref="B69:C69" si="13">SUM(B67:B68)</f>
        <v>11766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13"/>
    <col customWidth="1" min="5" max="5" width="19.0"/>
    <col customWidth="1" min="6" max="6" width="12.63"/>
  </cols>
  <sheetData>
    <row r="1" ht="15.75" customHeight="1">
      <c r="D1" s="1" t="s">
        <v>86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ht="15.75" customHeight="1">
      <c r="A3" s="3" t="s">
        <v>5</v>
      </c>
      <c r="B3" s="17">
        <v>14.0</v>
      </c>
      <c r="C3" s="8">
        <f>B3/B11</f>
        <v>0.0003703507751</v>
      </c>
      <c r="E3" s="3" t="s">
        <v>88</v>
      </c>
      <c r="F3" s="18">
        <v>14922.0</v>
      </c>
      <c r="G3" s="11">
        <f>F3/F5</f>
        <v>0.4553833008</v>
      </c>
    </row>
    <row r="4" ht="15.75" customHeight="1">
      <c r="A4" s="3" t="s">
        <v>7</v>
      </c>
      <c r="B4" s="17">
        <v>79.0</v>
      </c>
      <c r="C4" s="8">
        <f>B4/B11</f>
        <v>0.002089836517</v>
      </c>
      <c r="E4" s="3" t="s">
        <v>89</v>
      </c>
      <c r="F4" s="18">
        <v>17846.0</v>
      </c>
      <c r="G4" s="11">
        <f>F4/F5</f>
        <v>0.5446166992</v>
      </c>
    </row>
    <row r="5" ht="15.75" customHeight="1">
      <c r="A5" s="3" t="s">
        <v>9</v>
      </c>
      <c r="B5" s="17">
        <v>627.0</v>
      </c>
      <c r="C5" s="8">
        <f>B5/B11</f>
        <v>0.016586424</v>
      </c>
      <c r="E5" s="2" t="s">
        <v>10</v>
      </c>
      <c r="F5" s="10">
        <f t="shared" ref="F5:G5" si="1">SUM(F3:F4)</f>
        <v>32768</v>
      </c>
      <c r="G5" s="11">
        <f t="shared" si="1"/>
        <v>1</v>
      </c>
    </row>
    <row r="6" ht="15.75" customHeight="1">
      <c r="A6" s="3" t="s">
        <v>11</v>
      </c>
      <c r="B6" s="18">
        <v>6093.0</v>
      </c>
      <c r="C6" s="8">
        <f>B6/B11</f>
        <v>0.161181948</v>
      </c>
      <c r="G6" s="11"/>
    </row>
    <row r="7" ht="15.75" customHeight="1">
      <c r="A7" s="3" t="s">
        <v>12</v>
      </c>
      <c r="B7" s="17">
        <v>106.0</v>
      </c>
      <c r="C7" s="8">
        <f>B7/B11</f>
        <v>0.00280408444</v>
      </c>
      <c r="E7" s="2" t="s">
        <v>90</v>
      </c>
      <c r="F7" s="3" t="s">
        <v>2</v>
      </c>
      <c r="G7" s="4" t="s">
        <v>3</v>
      </c>
    </row>
    <row r="8" ht="15.75" customHeight="1">
      <c r="A8" s="3" t="s">
        <v>14</v>
      </c>
      <c r="B8" s="17">
        <v>39.0</v>
      </c>
      <c r="C8" s="8">
        <f>B8/B11</f>
        <v>0.001031691445</v>
      </c>
      <c r="E8" s="3" t="s">
        <v>91</v>
      </c>
      <c r="F8" s="18">
        <v>1747.0</v>
      </c>
      <c r="G8" s="11">
        <f>F8/F10</f>
        <v>0.432318733</v>
      </c>
    </row>
    <row r="9" ht="15.75" customHeight="1">
      <c r="A9" s="3" t="s">
        <v>16</v>
      </c>
      <c r="B9" s="18">
        <v>30242.0</v>
      </c>
      <c r="C9" s="8">
        <f>B9/B11</f>
        <v>0.8000105815</v>
      </c>
      <c r="E9" s="3" t="s">
        <v>92</v>
      </c>
      <c r="F9" s="18">
        <v>2294.0</v>
      </c>
      <c r="G9" s="11">
        <f>F9/F10</f>
        <v>0.567681267</v>
      </c>
    </row>
    <row r="10" ht="15.75" customHeight="1">
      <c r="A10" s="3" t="s">
        <v>18</v>
      </c>
      <c r="B10" s="17">
        <v>602.0</v>
      </c>
      <c r="C10" s="8">
        <f>B10/B11</f>
        <v>0.01592508333</v>
      </c>
      <c r="E10" s="2" t="s">
        <v>10</v>
      </c>
      <c r="F10" s="10">
        <f t="shared" ref="F10:G10" si="2">SUM(F8:F9)</f>
        <v>4041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37802</v>
      </c>
      <c r="C11" s="8">
        <f t="shared" si="3"/>
        <v>1</v>
      </c>
    </row>
    <row r="12" ht="15.75" customHeight="1">
      <c r="C12" s="11"/>
    </row>
    <row r="13" ht="15.75" customHeight="1">
      <c r="A13" s="2" t="s">
        <v>21</v>
      </c>
      <c r="B13" s="3" t="s">
        <v>2</v>
      </c>
      <c r="C13" s="4" t="s">
        <v>3</v>
      </c>
    </row>
    <row r="14" ht="15.75" customHeight="1">
      <c r="A14" s="3" t="s">
        <v>23</v>
      </c>
      <c r="B14" s="18">
        <v>11561.0</v>
      </c>
      <c r="C14" s="11">
        <f>B14/B16</f>
        <v>0.4576801267</v>
      </c>
    </row>
    <row r="15" ht="15.75" customHeight="1">
      <c r="A15" s="3" t="s">
        <v>25</v>
      </c>
      <c r="B15" s="18">
        <v>13699.0</v>
      </c>
      <c r="C15" s="11">
        <f>B15/B16</f>
        <v>0.5423198733</v>
      </c>
    </row>
    <row r="16" ht="15.75" customHeight="1">
      <c r="A16" s="2" t="s">
        <v>10</v>
      </c>
      <c r="B16" s="13">
        <f t="shared" ref="B16:C16" si="4">SUM(B14:B15)</f>
        <v>25260</v>
      </c>
      <c r="C16" s="8">
        <f t="shared" si="4"/>
        <v>1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21455.0</v>
      </c>
      <c r="C52" s="11">
        <f>B52/B54</f>
        <v>0.6246906391</v>
      </c>
    </row>
    <row r="53" ht="15.75" customHeight="1">
      <c r="A53" s="3" t="s">
        <v>55</v>
      </c>
      <c r="B53" s="18">
        <v>12890.0</v>
      </c>
      <c r="C53" s="11">
        <f>B53/B54</f>
        <v>0.3753093609</v>
      </c>
    </row>
    <row r="54" ht="15.75" customHeight="1">
      <c r="A54" s="2" t="s">
        <v>10</v>
      </c>
      <c r="B54" s="13">
        <f t="shared" ref="B54:C54" si="10">SUM(B52:B53)</f>
        <v>34345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18446.0</v>
      </c>
      <c r="C57" s="11">
        <f>B57/B59</f>
        <v>0.6189309801</v>
      </c>
    </row>
    <row r="58" ht="15.75" customHeight="1">
      <c r="A58" s="3" t="s">
        <v>58</v>
      </c>
      <c r="B58" s="18">
        <v>11357.0</v>
      </c>
      <c r="C58" s="11">
        <f>B58/B59</f>
        <v>0.3810690199</v>
      </c>
    </row>
    <row r="59" ht="15.75" customHeight="1">
      <c r="A59" s="2" t="s">
        <v>10</v>
      </c>
      <c r="B59" s="13">
        <f t="shared" ref="B59:C59" si="11">SUM(B57:B58)</f>
        <v>29803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17391.0</v>
      </c>
      <c r="C62" s="11">
        <f>B62/B64</f>
        <v>0.5694685484</v>
      </c>
    </row>
    <row r="63" ht="15.75" customHeight="1">
      <c r="A63" s="3" t="s">
        <v>61</v>
      </c>
      <c r="B63" s="18">
        <v>13148.0</v>
      </c>
      <c r="C63" s="11">
        <f>B63/B64</f>
        <v>0.4305314516</v>
      </c>
    </row>
    <row r="64" ht="15.75" customHeight="1">
      <c r="A64" s="2" t="s">
        <v>10</v>
      </c>
      <c r="B64" s="13">
        <f t="shared" ref="B64:C64" si="12">SUM(B62:B63)</f>
        <v>30539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19895.0</v>
      </c>
      <c r="C67" s="11">
        <f>B67/B69</f>
        <v>0.5932077047</v>
      </c>
    </row>
    <row r="68" ht="15.75" customHeight="1">
      <c r="A68" s="3" t="s">
        <v>64</v>
      </c>
      <c r="B68" s="18">
        <v>13643.0</v>
      </c>
      <c r="C68" s="11">
        <f>B68/B69</f>
        <v>0.4067922953</v>
      </c>
    </row>
    <row r="69" ht="15.75" customHeight="1">
      <c r="A69" s="2" t="s">
        <v>10</v>
      </c>
      <c r="B69" s="13">
        <f t="shared" ref="B69:C69" si="13">SUM(B67:B68)</f>
        <v>33538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5"/>
    <col customWidth="1" min="5" max="5" width="24.63"/>
    <col customWidth="1" min="6" max="6" width="12.63"/>
  </cols>
  <sheetData>
    <row r="1" ht="15.75" customHeight="1">
      <c r="D1" s="1" t="s">
        <v>289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ht="15.75" customHeight="1">
      <c r="A3" s="3" t="s">
        <v>5</v>
      </c>
      <c r="B3" s="17">
        <v>2.0</v>
      </c>
      <c r="C3" s="8">
        <f>B3/B11</f>
        <v>0.0005797101449</v>
      </c>
      <c r="E3" s="3" t="s">
        <v>290</v>
      </c>
      <c r="F3" s="17">
        <v>538.0</v>
      </c>
      <c r="G3" s="11">
        <f>F3/F5</f>
        <v>0.7369863014</v>
      </c>
    </row>
    <row r="4" ht="15.75" customHeight="1">
      <c r="A4" s="3" t="s">
        <v>7</v>
      </c>
      <c r="B4" s="17">
        <v>2.0</v>
      </c>
      <c r="C4" s="8">
        <f>B4/B11</f>
        <v>0.0005797101449</v>
      </c>
      <c r="E4" s="3" t="s">
        <v>291</v>
      </c>
      <c r="F4" s="17">
        <v>192.0</v>
      </c>
      <c r="G4" s="11">
        <f>F4/F5</f>
        <v>0.2630136986</v>
      </c>
    </row>
    <row r="5" ht="15.75" customHeight="1">
      <c r="A5" s="3" t="s">
        <v>9</v>
      </c>
      <c r="B5" s="17">
        <v>24.0</v>
      </c>
      <c r="C5" s="8">
        <f>B5/B11</f>
        <v>0.006956521739</v>
      </c>
      <c r="E5" s="2" t="s">
        <v>10</v>
      </c>
      <c r="F5" s="7">
        <f t="shared" ref="F5:G5" si="1">SUM(F3:F4)</f>
        <v>730</v>
      </c>
      <c r="G5" s="11">
        <f t="shared" si="1"/>
        <v>1</v>
      </c>
    </row>
    <row r="6" ht="15.75" customHeight="1">
      <c r="A6" s="3" t="s">
        <v>11</v>
      </c>
      <c r="B6" s="17">
        <v>201.0</v>
      </c>
      <c r="C6" s="8">
        <f>B6/B11</f>
        <v>0.05826086957</v>
      </c>
      <c r="G6" s="11"/>
    </row>
    <row r="7" ht="15.75" customHeight="1">
      <c r="A7" s="3" t="s">
        <v>12</v>
      </c>
      <c r="B7" s="17">
        <v>2.0</v>
      </c>
      <c r="C7" s="8">
        <f>B7/B11</f>
        <v>0.0005797101449</v>
      </c>
      <c r="E7" s="2" t="s">
        <v>94</v>
      </c>
      <c r="F7" s="3" t="s">
        <v>2</v>
      </c>
      <c r="G7" s="4" t="s">
        <v>3</v>
      </c>
    </row>
    <row r="8" ht="15.75" customHeight="1">
      <c r="A8" s="3" t="s">
        <v>14</v>
      </c>
      <c r="B8" s="17">
        <v>4.0</v>
      </c>
      <c r="C8" s="8">
        <f>B8/B11</f>
        <v>0.00115942029</v>
      </c>
      <c r="E8" s="3" t="s">
        <v>292</v>
      </c>
      <c r="F8" s="17">
        <v>392.0</v>
      </c>
      <c r="G8" s="11">
        <f>F8/F10</f>
        <v>0.5816023739</v>
      </c>
    </row>
    <row r="9" ht="15.75" customHeight="1">
      <c r="A9" s="3" t="s">
        <v>16</v>
      </c>
      <c r="B9" s="18">
        <v>3176.0</v>
      </c>
      <c r="C9" s="8">
        <f>B9/B11</f>
        <v>0.9205797101</v>
      </c>
      <c r="E9" s="3" t="s">
        <v>293</v>
      </c>
      <c r="F9" s="17">
        <v>282.0</v>
      </c>
      <c r="G9" s="11">
        <f>F9/F10</f>
        <v>0.4183976261</v>
      </c>
    </row>
    <row r="10" ht="15.75" customHeight="1">
      <c r="A10" s="3" t="s">
        <v>18</v>
      </c>
      <c r="B10" s="17">
        <v>39.0</v>
      </c>
      <c r="C10" s="8">
        <f>B10/B11</f>
        <v>0.01130434783</v>
      </c>
      <c r="E10" s="2" t="s">
        <v>10</v>
      </c>
      <c r="F10" s="7">
        <f t="shared" ref="F10:G10" si="2">SUM(F8:F9)</f>
        <v>674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3450</v>
      </c>
      <c r="C11" s="8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8">
        <v>2877.0</v>
      </c>
      <c r="C36" s="11">
        <f>B36/B38</f>
        <v>0.8537091988</v>
      </c>
    </row>
    <row r="37" ht="15.75" customHeight="1">
      <c r="A37" s="3" t="s">
        <v>45</v>
      </c>
      <c r="B37" s="17">
        <v>493.0</v>
      </c>
      <c r="C37" s="11">
        <f>B37/B38</f>
        <v>0.1462908012</v>
      </c>
    </row>
    <row r="38" ht="15.75" customHeight="1">
      <c r="A38" s="2" t="s">
        <v>10</v>
      </c>
      <c r="B38" s="13">
        <f t="shared" ref="B38:C38" si="7">SUM(B36:B37)</f>
        <v>3370</v>
      </c>
      <c r="C38" s="8">
        <f t="shared" si="7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2118.0</v>
      </c>
      <c r="C52" s="11">
        <f>B52/B54</f>
        <v>0.6643663739</v>
      </c>
    </row>
    <row r="53" ht="15.75" customHeight="1">
      <c r="A53" s="3" t="s">
        <v>55</v>
      </c>
      <c r="B53" s="17">
        <v>1070.0</v>
      </c>
      <c r="C53" s="11">
        <f>B53/B54</f>
        <v>0.3356336261</v>
      </c>
    </row>
    <row r="54" ht="15.75" customHeight="1">
      <c r="A54" s="2" t="s">
        <v>10</v>
      </c>
      <c r="B54" s="13">
        <f t="shared" ref="B54:C54" si="10">SUM(B52:B53)</f>
        <v>3188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1535.0</v>
      </c>
      <c r="C57" s="11">
        <f>B57/B59</f>
        <v>0.5531531532</v>
      </c>
    </row>
    <row r="58" ht="15.75" customHeight="1">
      <c r="A58" s="3" t="s">
        <v>58</v>
      </c>
      <c r="B58" s="18">
        <v>1240.0</v>
      </c>
      <c r="C58" s="11">
        <f>B58/B59</f>
        <v>0.4468468468</v>
      </c>
    </row>
    <row r="59" ht="15.75" customHeight="1">
      <c r="A59" s="2" t="s">
        <v>10</v>
      </c>
      <c r="B59" s="13">
        <f t="shared" ref="B59:C59" si="11">SUM(B57:B58)</f>
        <v>2775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1492.0</v>
      </c>
      <c r="C62" s="11">
        <f>B62/B64</f>
        <v>0.5380454382</v>
      </c>
    </row>
    <row r="63" ht="15.75" customHeight="1">
      <c r="A63" s="3" t="s">
        <v>61</v>
      </c>
      <c r="B63" s="17">
        <v>1281.0</v>
      </c>
      <c r="C63" s="11">
        <f>B63/B64</f>
        <v>0.4619545618</v>
      </c>
    </row>
    <row r="64" ht="15.75" customHeight="1">
      <c r="A64" s="2" t="s">
        <v>10</v>
      </c>
      <c r="B64" s="13">
        <f t="shared" ref="B64:C64" si="12">SUM(B62:B63)</f>
        <v>2773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1953.0</v>
      </c>
      <c r="C67" s="11">
        <f>B67/B69</f>
        <v>0.6135721018</v>
      </c>
    </row>
    <row r="68" ht="15.75" customHeight="1">
      <c r="A68" s="3" t="s">
        <v>64</v>
      </c>
      <c r="B68" s="18">
        <v>1230.0</v>
      </c>
      <c r="C68" s="11">
        <f>B68/B69</f>
        <v>0.3864278982</v>
      </c>
    </row>
    <row r="69" ht="15.75" customHeight="1">
      <c r="A69" s="2" t="s">
        <v>10</v>
      </c>
      <c r="B69" s="3">
        <f t="shared" ref="B69:C69" si="13">SUM(B67:B68)</f>
        <v>3183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7">
        <v>699.0</v>
      </c>
      <c r="C79" s="11">
        <f>B79/B82</f>
        <v>0.2334669339</v>
      </c>
    </row>
    <row r="80" ht="15.75" customHeight="1">
      <c r="A80" s="3" t="s">
        <v>72</v>
      </c>
      <c r="B80" s="18">
        <v>1981.0</v>
      </c>
      <c r="C80" s="11">
        <f>B80/B82</f>
        <v>0.6616566466</v>
      </c>
    </row>
    <row r="81" ht="15.75" customHeight="1">
      <c r="A81" s="3" t="s">
        <v>73</v>
      </c>
      <c r="B81" s="17">
        <v>314.0</v>
      </c>
      <c r="C81" s="11">
        <f>B81/B82</f>
        <v>0.1048764195</v>
      </c>
    </row>
    <row r="82" ht="15.75" customHeight="1">
      <c r="A82" s="2" t="s">
        <v>10</v>
      </c>
      <c r="B82" s="7">
        <f t="shared" ref="B82:C82" si="15">SUM(B79:B81)</f>
        <v>2994</v>
      </c>
      <c r="C82" s="11">
        <f t="shared" si="15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13"/>
    <col customWidth="1" min="5" max="5" width="24.63"/>
    <col customWidth="1" min="6" max="6" width="12.63"/>
  </cols>
  <sheetData>
    <row r="1" ht="15.75" customHeight="1">
      <c r="D1" s="1" t="s">
        <v>294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295</v>
      </c>
      <c r="F2" s="3" t="s">
        <v>2</v>
      </c>
      <c r="G2" s="4" t="s">
        <v>3</v>
      </c>
    </row>
    <row r="3" ht="15.75" customHeight="1">
      <c r="A3" s="3" t="s">
        <v>5</v>
      </c>
      <c r="B3" s="17">
        <v>2.0</v>
      </c>
      <c r="C3" s="8">
        <f>B3/B11</f>
        <v>0.000366770585</v>
      </c>
      <c r="E3" s="3" t="s">
        <v>296</v>
      </c>
      <c r="F3" s="18">
        <v>1549.0</v>
      </c>
      <c r="G3" s="11">
        <f>F3/F5</f>
        <v>0.3010104936</v>
      </c>
    </row>
    <row r="4" ht="15.75" customHeight="1">
      <c r="A4" s="3" t="s">
        <v>7</v>
      </c>
      <c r="B4" s="17">
        <v>19.0</v>
      </c>
      <c r="C4" s="8">
        <f>B4/B11</f>
        <v>0.003484320557</v>
      </c>
      <c r="E4" s="3" t="s">
        <v>297</v>
      </c>
      <c r="F4" s="18">
        <v>3597.0</v>
      </c>
      <c r="G4" s="11">
        <f>F4/F5</f>
        <v>0.6989895064</v>
      </c>
    </row>
    <row r="5" ht="15.75" customHeight="1">
      <c r="A5" s="3" t="s">
        <v>9</v>
      </c>
      <c r="B5" s="17">
        <v>57.0</v>
      </c>
      <c r="C5" s="8">
        <f>B5/B11</f>
        <v>0.01045296167</v>
      </c>
      <c r="E5" s="2" t="s">
        <v>10</v>
      </c>
      <c r="F5" s="10">
        <f t="shared" ref="F5:G5" si="1">SUM(F3:F4)</f>
        <v>5146</v>
      </c>
      <c r="G5" s="11">
        <f t="shared" si="1"/>
        <v>1</v>
      </c>
    </row>
    <row r="6" ht="15.75" customHeight="1">
      <c r="A6" s="3" t="s">
        <v>11</v>
      </c>
      <c r="B6" s="17">
        <v>451.0</v>
      </c>
      <c r="C6" s="8">
        <f>B6/B11</f>
        <v>0.08270676692</v>
      </c>
      <c r="G6" s="11"/>
    </row>
    <row r="7" ht="15.75" customHeight="1">
      <c r="A7" s="3" t="s">
        <v>12</v>
      </c>
      <c r="B7" s="17">
        <v>13.0</v>
      </c>
      <c r="C7" s="8">
        <f>B7/B11</f>
        <v>0.002384008802</v>
      </c>
      <c r="E7" s="2" t="s">
        <v>114</v>
      </c>
      <c r="F7" s="3" t="s">
        <v>2</v>
      </c>
      <c r="G7" s="4" t="s">
        <v>3</v>
      </c>
    </row>
    <row r="8" ht="15.75" customHeight="1">
      <c r="A8" s="3" t="s">
        <v>14</v>
      </c>
      <c r="B8" s="17">
        <v>7.0</v>
      </c>
      <c r="C8" s="8">
        <f>B8/B11</f>
        <v>0.001283697047</v>
      </c>
      <c r="E8" s="3" t="s">
        <v>298</v>
      </c>
      <c r="F8" s="18">
        <v>2112.0</v>
      </c>
      <c r="G8" s="11">
        <f>F8/F10</f>
        <v>0.3980399548</v>
      </c>
    </row>
    <row r="9" ht="15.75" customHeight="1">
      <c r="A9" s="3" t="s">
        <v>16</v>
      </c>
      <c r="B9" s="18">
        <v>4788.0</v>
      </c>
      <c r="C9" s="8">
        <f>B9/B11</f>
        <v>0.8780487805</v>
      </c>
      <c r="E9" s="3" t="s">
        <v>25</v>
      </c>
      <c r="F9" s="18">
        <v>3194.0</v>
      </c>
      <c r="G9" s="11">
        <f>F9/F10</f>
        <v>0.6019600452</v>
      </c>
    </row>
    <row r="10" ht="15.75" customHeight="1">
      <c r="A10" s="3" t="s">
        <v>18</v>
      </c>
      <c r="B10" s="17">
        <v>116.0</v>
      </c>
      <c r="C10" s="8">
        <f>B10/B11</f>
        <v>0.02127269393</v>
      </c>
      <c r="E10" s="2" t="s">
        <v>10</v>
      </c>
      <c r="F10" s="10">
        <f t="shared" ref="F10:G10" si="2">SUM(F8:F9)</f>
        <v>5306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5453</v>
      </c>
      <c r="C11" s="8">
        <f t="shared" si="3"/>
        <v>1</v>
      </c>
      <c r="G11" s="11"/>
    </row>
    <row r="12" ht="15.75" customHeight="1">
      <c r="C12" s="11"/>
      <c r="E12" s="2" t="s">
        <v>107</v>
      </c>
      <c r="F12" s="3" t="s">
        <v>2</v>
      </c>
      <c r="G12" s="4" t="s">
        <v>3</v>
      </c>
    </row>
    <row r="13" ht="15.75" customHeight="1">
      <c r="A13" s="19" t="s">
        <v>21</v>
      </c>
      <c r="B13" s="14" t="s">
        <v>2</v>
      </c>
      <c r="C13" s="20" t="s">
        <v>3</v>
      </c>
      <c r="E13" s="28" t="s">
        <v>299</v>
      </c>
      <c r="F13" s="18">
        <v>1886.0</v>
      </c>
      <c r="G13" s="11">
        <f>F13/F17</f>
        <v>0.3777288203</v>
      </c>
    </row>
    <row r="14" ht="15.75" customHeight="1">
      <c r="A14" s="14" t="s">
        <v>23</v>
      </c>
      <c r="B14" s="21"/>
      <c r="C14" s="16" t="str">
        <f>B14/B16</f>
        <v>#DIV/0!</v>
      </c>
      <c r="E14" s="3" t="s">
        <v>300</v>
      </c>
      <c r="F14" s="17">
        <v>611.0</v>
      </c>
      <c r="G14" s="11">
        <f>F14/F17</f>
        <v>0.1223713198</v>
      </c>
    </row>
    <row r="15" ht="15.75" customHeight="1">
      <c r="A15" s="14" t="s">
        <v>25</v>
      </c>
      <c r="B15" s="21"/>
      <c r="C15" s="16" t="str">
        <f>B15/B16</f>
        <v>#DIV/0!</v>
      </c>
      <c r="E15" s="3" t="s">
        <v>301</v>
      </c>
      <c r="F15" s="18">
        <v>1475.0</v>
      </c>
      <c r="G15" s="11">
        <f>F15/F17</f>
        <v>0.295413579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3" t="s">
        <v>302</v>
      </c>
      <c r="F16" s="18">
        <v>1021.0</v>
      </c>
      <c r="G16" s="11">
        <f>F16/F17</f>
        <v>0.2044862808</v>
      </c>
    </row>
    <row r="17" ht="15.75" customHeight="1">
      <c r="A17" s="2"/>
      <c r="B17" s="3"/>
      <c r="C17" s="4"/>
      <c r="E17" s="2" t="s">
        <v>10</v>
      </c>
      <c r="F17" s="10">
        <f t="shared" ref="F17:G17" si="5">SUM(F13:F16)</f>
        <v>4993</v>
      </c>
      <c r="G17" s="11">
        <f t="shared" si="5"/>
        <v>1</v>
      </c>
    </row>
    <row r="18" ht="15.75" customHeight="1">
      <c r="A18" s="19" t="s">
        <v>27</v>
      </c>
      <c r="B18" s="14" t="s">
        <v>2</v>
      </c>
      <c r="C18" s="20" t="s">
        <v>3</v>
      </c>
      <c r="G18" s="11"/>
    </row>
    <row r="19" ht="15.75" customHeight="1">
      <c r="A19" s="14" t="s">
        <v>29</v>
      </c>
      <c r="B19" s="21"/>
      <c r="C19" s="16" t="str">
        <f>B19/B27</f>
        <v>#DIV/0!</v>
      </c>
      <c r="E19" s="2" t="s">
        <v>157</v>
      </c>
      <c r="F19" s="3" t="s">
        <v>2</v>
      </c>
      <c r="G19" s="4" t="s">
        <v>3</v>
      </c>
    </row>
    <row r="20" ht="15.75" customHeight="1">
      <c r="A20" s="14" t="s">
        <v>31</v>
      </c>
      <c r="B20" s="21"/>
      <c r="C20" s="16" t="str">
        <f>B20/B27</f>
        <v>#DIV/0!</v>
      </c>
      <c r="E20" s="3" t="s">
        <v>303</v>
      </c>
      <c r="F20" s="17">
        <v>797.0</v>
      </c>
      <c r="G20" s="11">
        <f>F20/F24</f>
        <v>0.1586069652</v>
      </c>
    </row>
    <row r="21" ht="15.75" customHeight="1">
      <c r="A21" s="14" t="s">
        <v>33</v>
      </c>
      <c r="B21" s="21"/>
      <c r="C21" s="16" t="str">
        <f>B21/B27</f>
        <v>#DIV/0!</v>
      </c>
      <c r="E21" s="3" t="s">
        <v>304</v>
      </c>
      <c r="F21" s="18">
        <v>1275.0</v>
      </c>
      <c r="G21" s="11">
        <f>F21/F24</f>
        <v>0.2537313433</v>
      </c>
    </row>
    <row r="22" ht="15.75" customHeight="1">
      <c r="A22" s="14" t="s">
        <v>34</v>
      </c>
      <c r="B22" s="21"/>
      <c r="C22" s="16" t="str">
        <f>B22/B27</f>
        <v>#DIV/0!</v>
      </c>
      <c r="E22" s="3" t="s">
        <v>305</v>
      </c>
      <c r="F22" s="17">
        <v>832.0</v>
      </c>
      <c r="G22" s="11">
        <f>F22/F24</f>
        <v>0.1655721393</v>
      </c>
    </row>
    <row r="23" ht="15.75" customHeight="1">
      <c r="A23" s="14" t="s">
        <v>35</v>
      </c>
      <c r="B23" s="21"/>
      <c r="C23" s="16" t="str">
        <f>B23/B27</f>
        <v>#DIV/0!</v>
      </c>
      <c r="E23" s="3" t="s">
        <v>306</v>
      </c>
      <c r="F23" s="18">
        <v>2121.0</v>
      </c>
      <c r="G23" s="11">
        <f>F23/F24</f>
        <v>0.4220895522</v>
      </c>
    </row>
    <row r="24" ht="15.75" customHeight="1">
      <c r="A24" s="14" t="s">
        <v>36</v>
      </c>
      <c r="B24" s="21"/>
      <c r="C24" s="16" t="str">
        <f>B24/B27</f>
        <v>#DIV/0!</v>
      </c>
      <c r="E24" s="2" t="s">
        <v>10</v>
      </c>
      <c r="F24" s="7">
        <f t="shared" ref="F24:G24" si="6">SUM(F20:F23)</f>
        <v>5025</v>
      </c>
      <c r="G24" s="11">
        <f t="shared" si="6"/>
        <v>1</v>
      </c>
    </row>
    <row r="25" ht="15.75" customHeight="1">
      <c r="A25" s="14" t="s">
        <v>37</v>
      </c>
      <c r="B25" s="21"/>
      <c r="C25" s="16" t="str">
        <f>B25/B27</f>
        <v>#DIV/0!</v>
      </c>
      <c r="G25" s="11"/>
    </row>
    <row r="26" ht="15.75" customHeight="1">
      <c r="A26" s="14" t="s">
        <v>38</v>
      </c>
      <c r="B26" s="21"/>
      <c r="C26" s="16" t="str">
        <f>B26/B27</f>
        <v>#DIV/0!</v>
      </c>
      <c r="E26" s="2" t="s">
        <v>83</v>
      </c>
      <c r="F26" s="3" t="s">
        <v>2</v>
      </c>
      <c r="G26" s="4" t="s">
        <v>3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  <c r="E27" s="3" t="s">
        <v>307</v>
      </c>
      <c r="F27" s="18">
        <v>2682.0</v>
      </c>
      <c r="G27" s="11">
        <f>F27/F29</f>
        <v>0.5420371867</v>
      </c>
    </row>
    <row r="28" ht="15.75" customHeight="1">
      <c r="A28" s="2"/>
      <c r="B28" s="3"/>
      <c r="C28" s="4"/>
      <c r="E28" s="3" t="s">
        <v>308</v>
      </c>
      <c r="F28" s="18">
        <v>2266.0</v>
      </c>
      <c r="G28" s="11">
        <f>F28/F29</f>
        <v>0.4579628133</v>
      </c>
    </row>
    <row r="29" ht="15.75" customHeight="1">
      <c r="A29" s="19" t="s">
        <v>39</v>
      </c>
      <c r="B29" s="14" t="s">
        <v>2</v>
      </c>
      <c r="C29" s="20" t="s">
        <v>3</v>
      </c>
      <c r="E29" s="2" t="s">
        <v>10</v>
      </c>
      <c r="F29" s="10">
        <f t="shared" ref="F29:G29" si="8">SUM(F27:F28)</f>
        <v>4948</v>
      </c>
      <c r="G29" s="11">
        <f t="shared" si="8"/>
        <v>1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9">SUM(B30:B32)</f>
        <v>0</v>
      </c>
      <c r="C33" s="16" t="str">
        <f t="shared" si="9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8">
        <v>4508.0</v>
      </c>
      <c r="C36" s="11">
        <f>B36/B38</f>
        <v>0.8505660377</v>
      </c>
    </row>
    <row r="37" ht="15.75" customHeight="1">
      <c r="A37" s="3" t="s">
        <v>45</v>
      </c>
      <c r="B37" s="17">
        <v>792.0</v>
      </c>
      <c r="C37" s="11">
        <f>B37/B38</f>
        <v>0.1494339623</v>
      </c>
    </row>
    <row r="38" ht="15.75" customHeight="1">
      <c r="A38" s="2" t="s">
        <v>10</v>
      </c>
      <c r="B38" s="13">
        <f t="shared" ref="B38:C38" si="10">SUM(B36:B37)</f>
        <v>5300</v>
      </c>
      <c r="C38" s="8">
        <f t="shared" si="10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11">SUM(B41:B43)</f>
        <v>0</v>
      </c>
      <c r="C44" s="16" t="str">
        <f t="shared" si="11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12">SUM(B47:B48)</f>
        <v>0</v>
      </c>
      <c r="C49" s="22" t="str">
        <f t="shared" si="12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3026.0</v>
      </c>
      <c r="C52" s="11">
        <f>B52/B54</f>
        <v>0.6351805206</v>
      </c>
    </row>
    <row r="53" ht="15.75" customHeight="1">
      <c r="A53" s="3" t="s">
        <v>55</v>
      </c>
      <c r="B53" s="18">
        <v>1738.0</v>
      </c>
      <c r="C53" s="11">
        <f>B53/B54</f>
        <v>0.3648194794</v>
      </c>
    </row>
    <row r="54" ht="15.75" customHeight="1">
      <c r="A54" s="2" t="s">
        <v>10</v>
      </c>
      <c r="B54" s="13">
        <f t="shared" ref="B54:C54" si="13">SUM(B52:B53)</f>
        <v>4764</v>
      </c>
      <c r="C54" s="8">
        <f t="shared" si="13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2262.0</v>
      </c>
      <c r="C57" s="11">
        <f>B57/B59</f>
        <v>0.5670594134</v>
      </c>
    </row>
    <row r="58" ht="15.75" customHeight="1">
      <c r="A58" s="3" t="s">
        <v>58</v>
      </c>
      <c r="B58" s="18">
        <v>1727.0</v>
      </c>
      <c r="C58" s="11">
        <f>B58/B59</f>
        <v>0.4329405866</v>
      </c>
    </row>
    <row r="59" ht="15.75" customHeight="1">
      <c r="A59" s="2" t="s">
        <v>10</v>
      </c>
      <c r="B59" s="13">
        <f t="shared" ref="B59:C59" si="14">SUM(B57:B58)</f>
        <v>3989</v>
      </c>
      <c r="C59" s="8">
        <f t="shared" si="14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2734.0</v>
      </c>
      <c r="C62" s="11">
        <f>B62/B64</f>
        <v>0.7053663571</v>
      </c>
    </row>
    <row r="63" ht="15.75" customHeight="1">
      <c r="A63" s="3" t="s">
        <v>61</v>
      </c>
      <c r="B63" s="18">
        <v>1142.0</v>
      </c>
      <c r="C63" s="11">
        <f>B63/B64</f>
        <v>0.2946336429</v>
      </c>
    </row>
    <row r="64" ht="15.75" customHeight="1">
      <c r="A64" s="2" t="s">
        <v>10</v>
      </c>
      <c r="B64" s="13">
        <f t="shared" ref="B64:C64" si="15">SUM(B62:B63)</f>
        <v>3876</v>
      </c>
      <c r="C64" s="8">
        <f t="shared" si="15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2842.0</v>
      </c>
      <c r="C67" s="11">
        <f>B67/B69</f>
        <v>0.6083047945</v>
      </c>
    </row>
    <row r="68" ht="15.75" customHeight="1">
      <c r="A68" s="3" t="s">
        <v>64</v>
      </c>
      <c r="B68" s="18">
        <v>1830.0</v>
      </c>
      <c r="C68" s="11">
        <f>B68/B69</f>
        <v>0.3916952055</v>
      </c>
    </row>
    <row r="69" ht="15.75" customHeight="1">
      <c r="A69" s="2" t="s">
        <v>10</v>
      </c>
      <c r="B69" s="13">
        <f t="shared" ref="B69:C69" si="16">SUM(B67:B68)</f>
        <v>4672</v>
      </c>
      <c r="C69" s="8">
        <f t="shared" si="16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7">SUM(B72:B75)</f>
        <v>0</v>
      </c>
      <c r="C76" s="16" t="str">
        <f t="shared" si="17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7">
        <v>880.0</v>
      </c>
      <c r="C79" s="11">
        <f>B79/B82</f>
        <v>0.1943033782</v>
      </c>
    </row>
    <row r="80" ht="15.75" customHeight="1">
      <c r="A80" s="3" t="s">
        <v>72</v>
      </c>
      <c r="B80" s="18">
        <v>3224.0</v>
      </c>
      <c r="C80" s="11">
        <f>B80/B82</f>
        <v>0.7118569221</v>
      </c>
    </row>
    <row r="81" ht="15.75" customHeight="1">
      <c r="A81" s="3" t="s">
        <v>73</v>
      </c>
      <c r="B81" s="17">
        <v>425.0</v>
      </c>
      <c r="C81" s="11">
        <f>B81/B82</f>
        <v>0.09383969971</v>
      </c>
    </row>
    <row r="82" ht="15.75" customHeight="1">
      <c r="A82" s="2" t="s">
        <v>10</v>
      </c>
      <c r="B82" s="7">
        <f t="shared" ref="B82:C82" si="18">SUM(B79:B81)</f>
        <v>4529</v>
      </c>
      <c r="C82" s="11">
        <f t="shared" si="18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63"/>
    <col customWidth="1" min="5" max="5" width="24.63"/>
    <col customWidth="1" min="6" max="6" width="12.63"/>
  </cols>
  <sheetData>
    <row r="1" ht="15.75" customHeight="1">
      <c r="D1" s="1" t="s">
        <v>309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83</v>
      </c>
      <c r="F2" s="3" t="s">
        <v>2</v>
      </c>
      <c r="G2" s="29" t="s">
        <v>3</v>
      </c>
    </row>
    <row r="3" ht="15.75" customHeight="1">
      <c r="A3" s="3" t="s">
        <v>5</v>
      </c>
      <c r="B3" s="17">
        <v>7.0</v>
      </c>
      <c r="C3" s="8">
        <f>B3/B11</f>
        <v>0.001412144442</v>
      </c>
      <c r="E3" s="3" t="s">
        <v>310</v>
      </c>
      <c r="F3" s="17">
        <v>508.0</v>
      </c>
      <c r="G3" s="30">
        <f>F3/F5</f>
        <v>0.3582510578</v>
      </c>
    </row>
    <row r="4" ht="15.75" customHeight="1">
      <c r="A4" s="3" t="s">
        <v>7</v>
      </c>
      <c r="B4" s="17">
        <v>4.0</v>
      </c>
      <c r="C4" s="8">
        <f>B4/B11</f>
        <v>0.0008069396813</v>
      </c>
      <c r="E4" s="3" t="s">
        <v>311</v>
      </c>
      <c r="F4" s="17">
        <v>910.0</v>
      </c>
      <c r="G4" s="30">
        <f>F4/F5</f>
        <v>0.6417489422</v>
      </c>
    </row>
    <row r="5" ht="15.75" customHeight="1">
      <c r="A5" s="3" t="s">
        <v>9</v>
      </c>
      <c r="B5" s="17">
        <v>65.0</v>
      </c>
      <c r="C5" s="8">
        <f>B5/B11</f>
        <v>0.01311276982</v>
      </c>
      <c r="E5" s="2" t="s">
        <v>10</v>
      </c>
      <c r="F5" s="7">
        <f t="shared" ref="F5:G5" si="1">SUM(F3:F4)</f>
        <v>1418</v>
      </c>
      <c r="G5" s="30">
        <f t="shared" si="1"/>
        <v>1</v>
      </c>
    </row>
    <row r="6" ht="15.75" customHeight="1">
      <c r="A6" s="3" t="s">
        <v>11</v>
      </c>
      <c r="B6" s="17">
        <v>296.0</v>
      </c>
      <c r="C6" s="8">
        <f>B6/B11</f>
        <v>0.05971353641</v>
      </c>
    </row>
    <row r="7" ht="15.75" customHeight="1">
      <c r="A7" s="3" t="s">
        <v>12</v>
      </c>
      <c r="B7" s="17">
        <v>16.0</v>
      </c>
      <c r="C7" s="8">
        <f>B7/B11</f>
        <v>0.003227758725</v>
      </c>
    </row>
    <row r="8" ht="15.75" customHeight="1">
      <c r="A8" s="3" t="s">
        <v>14</v>
      </c>
      <c r="B8" s="17">
        <v>5.0</v>
      </c>
      <c r="C8" s="8">
        <f>B8/B11</f>
        <v>0.001008674602</v>
      </c>
    </row>
    <row r="9" ht="15.75" customHeight="1">
      <c r="A9" s="3" t="s">
        <v>16</v>
      </c>
      <c r="B9" s="18">
        <v>4533.0</v>
      </c>
      <c r="C9" s="8">
        <f>B9/B11</f>
        <v>0.9144643938</v>
      </c>
    </row>
    <row r="10" ht="15.75" customHeight="1">
      <c r="A10" s="3" t="s">
        <v>18</v>
      </c>
      <c r="B10" s="17">
        <v>31.0</v>
      </c>
      <c r="C10" s="8">
        <f>B10/B11</f>
        <v>0.00625378253</v>
      </c>
    </row>
    <row r="11" ht="15.75" customHeight="1">
      <c r="A11" s="2" t="s">
        <v>10</v>
      </c>
      <c r="B11" s="3">
        <f t="shared" ref="B11:C11" si="2">SUM(B3:B10)</f>
        <v>4957</v>
      </c>
      <c r="C11" s="8">
        <f t="shared" si="2"/>
        <v>1</v>
      </c>
    </row>
    <row r="12" ht="15.75" customHeight="1">
      <c r="C12" s="11"/>
    </row>
    <row r="13" ht="15.75" customHeight="1">
      <c r="A13" s="2" t="s">
        <v>21</v>
      </c>
      <c r="B13" s="3" t="s">
        <v>2</v>
      </c>
      <c r="C13" s="4" t="s">
        <v>3</v>
      </c>
    </row>
    <row r="14" ht="15.75" customHeight="1">
      <c r="A14" s="3" t="s">
        <v>23</v>
      </c>
      <c r="B14" s="17">
        <v>890.0</v>
      </c>
      <c r="C14" s="11">
        <f>B14/B16</f>
        <v>0.1836187332</v>
      </c>
    </row>
    <row r="15" ht="15.75" customHeight="1">
      <c r="A15" s="3" t="s">
        <v>25</v>
      </c>
      <c r="B15" s="18">
        <v>3957.0</v>
      </c>
      <c r="C15" s="11">
        <f>B15/B16</f>
        <v>0.8163812668</v>
      </c>
    </row>
    <row r="16" ht="15.75" customHeight="1">
      <c r="A16" s="2" t="s">
        <v>10</v>
      </c>
      <c r="B16" s="3">
        <f t="shared" ref="B16:C16" si="3">SUM(B14:B15)</f>
        <v>4847</v>
      </c>
      <c r="C16" s="8">
        <f t="shared" si="3"/>
        <v>1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6">SUM(B36:B37)</f>
        <v>0</v>
      </c>
      <c r="C38" s="22" t="str">
        <f t="shared" si="6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2702.0</v>
      </c>
      <c r="C52" s="11">
        <f>B52/B54</f>
        <v>0.5959417733</v>
      </c>
    </row>
    <row r="53" ht="15.75" customHeight="1">
      <c r="A53" s="3" t="s">
        <v>55</v>
      </c>
      <c r="B53" s="18">
        <v>1832.0</v>
      </c>
      <c r="C53" s="11">
        <f>B53/B54</f>
        <v>0.4040582267</v>
      </c>
    </row>
    <row r="54" ht="15.75" customHeight="1">
      <c r="A54" s="2" t="s">
        <v>10</v>
      </c>
      <c r="B54" s="13">
        <f t="shared" ref="B54:C54" si="9">SUM(B52:B53)</f>
        <v>4534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1989.0</v>
      </c>
      <c r="C57" s="11">
        <f>B57/B59</f>
        <v>0.5118373649</v>
      </c>
    </row>
    <row r="58" ht="15.75" customHeight="1">
      <c r="A58" s="3" t="s">
        <v>58</v>
      </c>
      <c r="B58" s="18">
        <v>1897.0</v>
      </c>
      <c r="C58" s="11">
        <f>B58/B59</f>
        <v>0.4881626351</v>
      </c>
    </row>
    <row r="59" ht="15.75" customHeight="1">
      <c r="A59" s="2" t="s">
        <v>10</v>
      </c>
      <c r="B59" s="13">
        <f t="shared" ref="B59:C59" si="10">SUM(B57:B58)</f>
        <v>3886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2354.0</v>
      </c>
      <c r="C62" s="11">
        <f>B62/B64</f>
        <v>0.6098445596</v>
      </c>
    </row>
    <row r="63" ht="15.75" customHeight="1">
      <c r="A63" s="3" t="s">
        <v>61</v>
      </c>
      <c r="B63" s="18">
        <v>1506.0</v>
      </c>
      <c r="C63" s="11">
        <f>B63/B64</f>
        <v>0.3901554404</v>
      </c>
    </row>
    <row r="64" ht="15.75" customHeight="1">
      <c r="A64" s="2" t="s">
        <v>10</v>
      </c>
      <c r="B64" s="13">
        <f t="shared" ref="B64:C64" si="11">SUM(B62:B63)</f>
        <v>3860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2641.0</v>
      </c>
      <c r="C67" s="11">
        <f>B67/B69</f>
        <v>0.5983235161</v>
      </c>
    </row>
    <row r="68" ht="15.75" customHeight="1">
      <c r="A68" s="3" t="s">
        <v>64</v>
      </c>
      <c r="B68" s="18">
        <v>1773.0</v>
      </c>
      <c r="C68" s="11">
        <f>B68/B69</f>
        <v>0.4016764839</v>
      </c>
    </row>
    <row r="69" ht="15.75" customHeight="1">
      <c r="A69" s="2" t="s">
        <v>10</v>
      </c>
      <c r="B69" s="13">
        <f t="shared" ref="B69:C69" si="12">SUM(B67:B68)</f>
        <v>4414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38"/>
    <col customWidth="1" min="5" max="6" width="12.63"/>
  </cols>
  <sheetData>
    <row r="1" ht="15.75" customHeight="1">
      <c r="D1" s="1" t="s">
        <v>312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0.0</v>
      </c>
      <c r="C3" s="8">
        <f>B3/B11</f>
        <v>0</v>
      </c>
    </row>
    <row r="4" ht="15.75" customHeight="1">
      <c r="A4" s="3" t="s">
        <v>7</v>
      </c>
      <c r="B4" s="17">
        <v>0.0</v>
      </c>
      <c r="C4" s="8">
        <f>B4/B11</f>
        <v>0</v>
      </c>
    </row>
    <row r="5" ht="15.75" customHeight="1">
      <c r="A5" s="3" t="s">
        <v>9</v>
      </c>
      <c r="B5" s="17">
        <v>0.0</v>
      </c>
      <c r="C5" s="8">
        <f>B5/B11</f>
        <v>0</v>
      </c>
    </row>
    <row r="6" ht="15.75" customHeight="1">
      <c r="A6" s="3" t="s">
        <v>11</v>
      </c>
      <c r="B6" s="17">
        <v>18.0</v>
      </c>
      <c r="C6" s="8">
        <f>B6/B11</f>
        <v>0.08450704225</v>
      </c>
    </row>
    <row r="7" ht="15.75" customHeight="1">
      <c r="A7" s="3" t="s">
        <v>12</v>
      </c>
      <c r="B7" s="17">
        <v>0.0</v>
      </c>
      <c r="C7" s="8">
        <f>B7/B11</f>
        <v>0</v>
      </c>
    </row>
    <row r="8" ht="15.75" customHeight="1">
      <c r="A8" s="3" t="s">
        <v>14</v>
      </c>
      <c r="B8" s="17">
        <v>0.0</v>
      </c>
      <c r="C8" s="8">
        <f>B8/B11</f>
        <v>0</v>
      </c>
    </row>
    <row r="9" ht="15.75" customHeight="1">
      <c r="A9" s="3" t="s">
        <v>16</v>
      </c>
      <c r="B9" s="17">
        <v>192.0</v>
      </c>
      <c r="C9" s="8">
        <f>B9/B11</f>
        <v>0.9014084507</v>
      </c>
    </row>
    <row r="10" ht="15.75" customHeight="1">
      <c r="A10" s="3" t="s">
        <v>18</v>
      </c>
      <c r="B10" s="17">
        <v>3.0</v>
      </c>
      <c r="C10" s="8">
        <f>B10/B11</f>
        <v>0.01408450704</v>
      </c>
    </row>
    <row r="11" ht="15.75" customHeight="1">
      <c r="A11" s="2" t="s">
        <v>10</v>
      </c>
      <c r="B11" s="3">
        <f t="shared" ref="B11:C11" si="1">SUM(B3:B10)</f>
        <v>213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107.0</v>
      </c>
      <c r="C47" s="16"/>
    </row>
    <row r="48" ht="15.75" customHeight="1">
      <c r="A48" s="3" t="s">
        <v>52</v>
      </c>
      <c r="B48" s="17">
        <v>53.0</v>
      </c>
      <c r="C48" s="11">
        <f>B48/B49</f>
        <v>1</v>
      </c>
    </row>
    <row r="49" ht="15.75" customHeight="1">
      <c r="A49" s="2" t="s">
        <v>10</v>
      </c>
      <c r="B49" s="3">
        <f t="shared" ref="B49:C49" si="7">B48</f>
        <v>53</v>
      </c>
      <c r="C49" s="8">
        <f t="shared" si="7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129.0</v>
      </c>
      <c r="C52" s="11">
        <f>B52/B54</f>
        <v>0.6935483871</v>
      </c>
    </row>
    <row r="53" ht="15.75" customHeight="1">
      <c r="A53" s="3" t="s">
        <v>55</v>
      </c>
      <c r="B53" s="17">
        <v>57.0</v>
      </c>
      <c r="C53" s="11">
        <f>B53/B54</f>
        <v>0.3064516129</v>
      </c>
    </row>
    <row r="54" ht="15.75" customHeight="1">
      <c r="A54" s="2" t="s">
        <v>10</v>
      </c>
      <c r="B54" s="3">
        <f t="shared" ref="B54:C54" si="8">SUM(B52:B53)</f>
        <v>186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76.0</v>
      </c>
      <c r="C57" s="11">
        <f>B57/B59</f>
        <v>0.475</v>
      </c>
    </row>
    <row r="58" ht="15.75" customHeight="1">
      <c r="A58" s="3" t="s">
        <v>58</v>
      </c>
      <c r="B58" s="17">
        <v>84.0</v>
      </c>
      <c r="C58" s="11">
        <f>B58/B59</f>
        <v>0.525</v>
      </c>
    </row>
    <row r="59" ht="15.75" customHeight="1">
      <c r="A59" s="2" t="s">
        <v>10</v>
      </c>
      <c r="B59" s="3">
        <f t="shared" ref="B59:C59" si="9">SUM(B57:B58)</f>
        <v>160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72.0</v>
      </c>
      <c r="C62" s="11">
        <f>B62/B64</f>
        <v>0.4363636364</v>
      </c>
    </row>
    <row r="63" ht="15.75" customHeight="1">
      <c r="A63" s="3" t="s">
        <v>61</v>
      </c>
      <c r="B63" s="17">
        <v>93.0</v>
      </c>
      <c r="C63" s="11">
        <f>B63/B64</f>
        <v>0.5636363636</v>
      </c>
    </row>
    <row r="64" ht="15.75" customHeight="1">
      <c r="A64" s="2" t="s">
        <v>10</v>
      </c>
      <c r="B64" s="3">
        <f t="shared" ref="B64:C64" si="10">SUM(B62:B63)</f>
        <v>165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126.0</v>
      </c>
      <c r="C67" s="11">
        <f>B67/B69</f>
        <v>0.6737967914</v>
      </c>
    </row>
    <row r="68" ht="15.75" customHeight="1">
      <c r="A68" s="3" t="s">
        <v>64</v>
      </c>
      <c r="B68" s="17">
        <v>61.0</v>
      </c>
      <c r="C68" s="11">
        <f>B68/B69</f>
        <v>0.3262032086</v>
      </c>
    </row>
    <row r="69" ht="15.75" customHeight="1">
      <c r="A69" s="2" t="s">
        <v>10</v>
      </c>
      <c r="B69" s="3">
        <f t="shared" ref="B69:C69" si="11">SUM(B67:B68)</f>
        <v>187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6" width="12.63"/>
  </cols>
  <sheetData>
    <row r="1" ht="15.75" customHeight="1">
      <c r="D1" s="1" t="s">
        <v>313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1.0</v>
      </c>
      <c r="C3" s="8">
        <f>B3/B11</f>
        <v>0.001219512195</v>
      </c>
    </row>
    <row r="4" ht="15.75" customHeight="1">
      <c r="A4" s="3" t="s">
        <v>7</v>
      </c>
      <c r="B4" s="17">
        <v>2.0</v>
      </c>
      <c r="C4" s="8">
        <f>B4/B11</f>
        <v>0.00243902439</v>
      </c>
    </row>
    <row r="5" ht="15.75" customHeight="1">
      <c r="A5" s="3" t="s">
        <v>9</v>
      </c>
      <c r="B5" s="17">
        <v>3.0</v>
      </c>
      <c r="C5" s="8">
        <f>B5/B11</f>
        <v>0.003658536585</v>
      </c>
    </row>
    <row r="6" ht="15.75" customHeight="1">
      <c r="A6" s="3" t="s">
        <v>11</v>
      </c>
      <c r="B6" s="17">
        <v>48.0</v>
      </c>
      <c r="C6" s="8">
        <f>B6/B11</f>
        <v>0.05853658537</v>
      </c>
    </row>
    <row r="7" ht="15.75" customHeight="1">
      <c r="A7" s="3" t="s">
        <v>12</v>
      </c>
      <c r="B7" s="17">
        <v>1.0</v>
      </c>
      <c r="C7" s="8">
        <f>B7/B11</f>
        <v>0.001219512195</v>
      </c>
    </row>
    <row r="8" ht="15.75" customHeight="1">
      <c r="A8" s="3" t="s">
        <v>14</v>
      </c>
      <c r="B8" s="17">
        <v>1.0</v>
      </c>
      <c r="C8" s="8">
        <f>B8/B11</f>
        <v>0.001219512195</v>
      </c>
    </row>
    <row r="9" ht="15.75" customHeight="1">
      <c r="A9" s="3" t="s">
        <v>16</v>
      </c>
      <c r="B9" s="17">
        <v>760.0</v>
      </c>
      <c r="C9" s="8">
        <f>B9/B11</f>
        <v>0.9268292683</v>
      </c>
    </row>
    <row r="10" ht="15.75" customHeight="1">
      <c r="A10" s="3" t="s">
        <v>18</v>
      </c>
      <c r="B10" s="17">
        <v>4.0</v>
      </c>
      <c r="C10" s="8">
        <f>B10/B11</f>
        <v>0.00487804878</v>
      </c>
    </row>
    <row r="11" ht="15.75" customHeight="1">
      <c r="A11" s="2" t="s">
        <v>10</v>
      </c>
      <c r="B11" s="3">
        <f t="shared" ref="B11:C11" si="1">SUM(B3:B10)</f>
        <v>820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31" t="s">
        <v>51</v>
      </c>
      <c r="B47" s="32">
        <v>385.0</v>
      </c>
      <c r="C47" s="16"/>
    </row>
    <row r="48" ht="15.75" customHeight="1">
      <c r="A48" s="3" t="s">
        <v>52</v>
      </c>
      <c r="B48" s="17">
        <v>275.0</v>
      </c>
      <c r="C48" s="11">
        <f>B48/B49</f>
        <v>1</v>
      </c>
    </row>
    <row r="49" ht="15.75" customHeight="1">
      <c r="A49" s="2" t="s">
        <v>10</v>
      </c>
      <c r="B49" s="3">
        <f t="shared" ref="B49:C49" si="7">B48</f>
        <v>275</v>
      </c>
      <c r="C49" s="8">
        <f t="shared" si="7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487.0</v>
      </c>
      <c r="C52" s="11">
        <f>B52/B54</f>
        <v>0.6324675325</v>
      </c>
    </row>
    <row r="53" ht="15.75" customHeight="1">
      <c r="A53" s="3" t="s">
        <v>55</v>
      </c>
      <c r="B53" s="17">
        <v>283.0</v>
      </c>
      <c r="C53" s="11">
        <f>B53/B54</f>
        <v>0.3675324675</v>
      </c>
    </row>
    <row r="54" ht="15.75" customHeight="1">
      <c r="A54" s="2" t="s">
        <v>10</v>
      </c>
      <c r="B54" s="3">
        <f t="shared" ref="B54:C54" si="8">SUM(B52:B53)</f>
        <v>770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370.0</v>
      </c>
      <c r="C57" s="11">
        <f>B57/B59</f>
        <v>0.5346820809</v>
      </c>
    </row>
    <row r="58" ht="15.75" customHeight="1">
      <c r="A58" s="3" t="s">
        <v>58</v>
      </c>
      <c r="B58" s="17">
        <v>322.0</v>
      </c>
      <c r="C58" s="11">
        <f>B58/B59</f>
        <v>0.4653179191</v>
      </c>
    </row>
    <row r="59" ht="15.75" customHeight="1">
      <c r="A59" s="2" t="s">
        <v>10</v>
      </c>
      <c r="B59" s="3">
        <f t="shared" ref="B59:C59" si="9">SUM(B57:B58)</f>
        <v>692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304.0</v>
      </c>
      <c r="C62" s="11">
        <f>B62/B64</f>
        <v>0.4393063584</v>
      </c>
    </row>
    <row r="63" ht="15.75" customHeight="1">
      <c r="A63" s="3" t="s">
        <v>61</v>
      </c>
      <c r="B63" s="17">
        <v>388.0</v>
      </c>
      <c r="C63" s="11">
        <f>B63/B64</f>
        <v>0.5606936416</v>
      </c>
    </row>
    <row r="64" ht="15.75" customHeight="1">
      <c r="A64" s="2" t="s">
        <v>10</v>
      </c>
      <c r="B64" s="3">
        <f t="shared" ref="B64:C64" si="10">SUM(B62:B63)</f>
        <v>692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463.0</v>
      </c>
      <c r="C67" s="11">
        <f>B67/B69</f>
        <v>0.6060209424</v>
      </c>
    </row>
    <row r="68" ht="15.75" customHeight="1">
      <c r="A68" s="3" t="s">
        <v>64</v>
      </c>
      <c r="B68" s="17">
        <v>301.0</v>
      </c>
      <c r="C68" s="11">
        <f>B68/B69</f>
        <v>0.3939790576</v>
      </c>
    </row>
    <row r="69" ht="15.75" customHeight="1">
      <c r="A69" s="2" t="s">
        <v>10</v>
      </c>
      <c r="B69" s="3">
        <f t="shared" ref="B69:C69" si="11">SUM(B67:B68)</f>
        <v>764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3">
        <v>0.0</v>
      </c>
      <c r="C82" s="16" t="str">
        <f>SUM(C79:C81)</f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13"/>
    <col customWidth="1" min="5" max="5" width="24.63"/>
    <col customWidth="1" min="6" max="6" width="12.63"/>
  </cols>
  <sheetData>
    <row r="1" ht="15.75" customHeight="1">
      <c r="D1" s="1" t="s">
        <v>314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ht="15.75" customHeight="1">
      <c r="A3" s="3" t="s">
        <v>5</v>
      </c>
      <c r="B3" s="17">
        <v>3.0</v>
      </c>
      <c r="C3" s="8">
        <f>B3/B11</f>
        <v>0.000849136711</v>
      </c>
      <c r="E3" s="3" t="s">
        <v>315</v>
      </c>
      <c r="F3" s="18">
        <v>1749.0</v>
      </c>
      <c r="G3" s="11">
        <f>F3/F5</f>
        <v>0.5078397213</v>
      </c>
    </row>
    <row r="4" ht="15.75" customHeight="1">
      <c r="A4" s="3" t="s">
        <v>7</v>
      </c>
      <c r="B4" s="17">
        <v>4.0</v>
      </c>
      <c r="C4" s="8">
        <f>B4/B11</f>
        <v>0.001132182281</v>
      </c>
      <c r="E4" s="3" t="s">
        <v>316</v>
      </c>
      <c r="F4" s="18">
        <v>1695.0</v>
      </c>
      <c r="G4" s="11">
        <f>F4/F5</f>
        <v>0.4921602787</v>
      </c>
    </row>
    <row r="5" ht="15.75" customHeight="1">
      <c r="A5" s="3" t="s">
        <v>9</v>
      </c>
      <c r="B5" s="17">
        <v>48.0</v>
      </c>
      <c r="C5" s="8">
        <f>B5/B11</f>
        <v>0.01358618738</v>
      </c>
      <c r="E5" s="2" t="s">
        <v>10</v>
      </c>
      <c r="F5" s="10">
        <f t="shared" ref="F5:G5" si="1">SUM(F3:F4)</f>
        <v>3444</v>
      </c>
      <c r="G5" s="11">
        <f t="shared" si="1"/>
        <v>1</v>
      </c>
    </row>
    <row r="6" ht="15.75" customHeight="1">
      <c r="A6" s="3" t="s">
        <v>11</v>
      </c>
      <c r="B6" s="17">
        <v>283.0</v>
      </c>
      <c r="C6" s="8">
        <f>B6/B11</f>
        <v>0.08010189641</v>
      </c>
      <c r="G6" s="11"/>
    </row>
    <row r="7" ht="15.75" customHeight="1">
      <c r="A7" s="3" t="s">
        <v>12</v>
      </c>
      <c r="B7" s="17">
        <v>7.0</v>
      </c>
      <c r="C7" s="8">
        <f>B7/B11</f>
        <v>0.001981318992</v>
      </c>
      <c r="E7" s="2" t="s">
        <v>107</v>
      </c>
      <c r="F7" s="3" t="s">
        <v>2</v>
      </c>
      <c r="G7" s="4" t="s">
        <v>3</v>
      </c>
    </row>
    <row r="8" ht="15.75" customHeight="1">
      <c r="A8" s="3" t="s">
        <v>14</v>
      </c>
      <c r="B8" s="17">
        <v>4.0</v>
      </c>
      <c r="C8" s="8">
        <f>B8/B11</f>
        <v>0.001132182281</v>
      </c>
      <c r="E8" s="3" t="s">
        <v>317</v>
      </c>
      <c r="F8" s="17">
        <v>709.0</v>
      </c>
      <c r="G8" s="11">
        <f>F8/F10</f>
        <v>0.6999012833</v>
      </c>
    </row>
    <row r="9" ht="15.75" customHeight="1">
      <c r="A9" s="3" t="s">
        <v>16</v>
      </c>
      <c r="B9" s="18">
        <v>3137.0</v>
      </c>
      <c r="C9" s="8">
        <f>B9/B11</f>
        <v>0.8879139541</v>
      </c>
      <c r="E9" s="3" t="s">
        <v>318</v>
      </c>
      <c r="F9" s="17">
        <v>304.0</v>
      </c>
      <c r="G9" s="11">
        <f>F9/F10</f>
        <v>0.3000987167</v>
      </c>
    </row>
    <row r="10" ht="15.75" customHeight="1">
      <c r="A10" s="3" t="s">
        <v>18</v>
      </c>
      <c r="B10" s="17">
        <v>47.0</v>
      </c>
      <c r="C10" s="8">
        <f>B10/B11</f>
        <v>0.01330314181</v>
      </c>
      <c r="E10" s="2" t="s">
        <v>10</v>
      </c>
      <c r="F10" s="7">
        <f t="shared" ref="F10:G10" si="2">SUM(F8:F9)</f>
        <v>1013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3533</v>
      </c>
      <c r="C11" s="8">
        <f t="shared" si="3"/>
        <v>1</v>
      </c>
      <c r="G11" s="11"/>
    </row>
    <row r="12" ht="15.75" customHeight="1">
      <c r="C12" s="11"/>
      <c r="E12" s="2" t="s">
        <v>246</v>
      </c>
      <c r="F12" s="3" t="s">
        <v>2</v>
      </c>
      <c r="G12" s="4" t="s">
        <v>3</v>
      </c>
    </row>
    <row r="13" ht="15.75" customHeight="1">
      <c r="A13" s="2" t="s">
        <v>21</v>
      </c>
      <c r="B13" s="28" t="s">
        <v>2</v>
      </c>
      <c r="C13" s="4" t="s">
        <v>3</v>
      </c>
      <c r="E13" s="3" t="s">
        <v>319</v>
      </c>
      <c r="F13" s="17">
        <v>387.0</v>
      </c>
      <c r="G13" s="11">
        <f>F13/F15</f>
        <v>0.3728323699</v>
      </c>
    </row>
    <row r="14" ht="15.75" customHeight="1">
      <c r="A14" s="3" t="s">
        <v>23</v>
      </c>
      <c r="B14" s="17">
        <v>753.0</v>
      </c>
      <c r="C14" s="11">
        <f>B14/B16</f>
        <v>0.2208858903</v>
      </c>
      <c r="E14" s="3" t="s">
        <v>320</v>
      </c>
      <c r="F14" s="17">
        <v>651.0</v>
      </c>
      <c r="G14" s="11">
        <f>F14/F15</f>
        <v>0.6271676301</v>
      </c>
    </row>
    <row r="15" ht="15.75" customHeight="1">
      <c r="A15" s="3" t="s">
        <v>25</v>
      </c>
      <c r="B15" s="18">
        <v>2656.0</v>
      </c>
      <c r="C15" s="11">
        <f>B15/B16</f>
        <v>0.7791141097</v>
      </c>
      <c r="E15" s="2" t="s">
        <v>10</v>
      </c>
      <c r="F15" s="7">
        <f t="shared" ref="F15:G15" si="4">SUM(F13:F14)</f>
        <v>1038</v>
      </c>
      <c r="G15" s="11">
        <f t="shared" si="4"/>
        <v>1</v>
      </c>
    </row>
    <row r="16" ht="15.75" customHeight="1">
      <c r="A16" s="2" t="s">
        <v>10</v>
      </c>
      <c r="B16" s="3">
        <f t="shared" ref="B16:C16" si="5">SUM(B14:B15)</f>
        <v>3409</v>
      </c>
      <c r="C16" s="8">
        <f t="shared" si="5"/>
        <v>1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6">SUM(B19:B26)</f>
        <v>0</v>
      </c>
      <c r="C27" s="16" t="str">
        <f t="shared" si="6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7">SUM(B30:B32)</f>
        <v>0</v>
      </c>
      <c r="C33" s="16" t="str">
        <f t="shared" si="7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8">SUM(B36:B37)</f>
        <v>0</v>
      </c>
      <c r="C38" s="22" t="str">
        <f t="shared" si="8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9">SUM(B41:B43)</f>
        <v>0</v>
      </c>
      <c r="C44" s="16" t="str">
        <f t="shared" si="9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0">SUM(B47:B48)</f>
        <v>0</v>
      </c>
      <c r="C49" s="22" t="str">
        <f t="shared" si="10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1863.0</v>
      </c>
      <c r="C52" s="11">
        <f>B52/B54</f>
        <v>0.5852968897</v>
      </c>
    </row>
    <row r="53" ht="15.75" customHeight="1">
      <c r="A53" s="3" t="s">
        <v>55</v>
      </c>
      <c r="B53" s="18">
        <v>1320.0</v>
      </c>
      <c r="C53" s="11">
        <f>B53/B54</f>
        <v>0.4147031103</v>
      </c>
    </row>
    <row r="54" ht="15.75" customHeight="1">
      <c r="A54" s="2" t="s">
        <v>10</v>
      </c>
      <c r="B54" s="13">
        <f t="shared" ref="B54:C54" si="11">SUM(B52:B53)</f>
        <v>3183</v>
      </c>
      <c r="C54" s="8">
        <f t="shared" si="11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1378.0</v>
      </c>
      <c r="C57" s="11">
        <f>B57/B59</f>
        <v>0.5178504322</v>
      </c>
    </row>
    <row r="58" ht="15.75" customHeight="1">
      <c r="A58" s="3" t="s">
        <v>58</v>
      </c>
      <c r="B58" s="18">
        <v>1283.0</v>
      </c>
      <c r="C58" s="11">
        <f>B58/B59</f>
        <v>0.4821495678</v>
      </c>
    </row>
    <row r="59" ht="15.75" customHeight="1">
      <c r="A59" s="2" t="s">
        <v>10</v>
      </c>
      <c r="B59" s="13">
        <f t="shared" ref="B59:C59" si="12">SUM(B57:B58)</f>
        <v>2661</v>
      </c>
      <c r="C59" s="8">
        <f t="shared" si="12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1583.0</v>
      </c>
      <c r="C62" s="11">
        <f>B62/B64</f>
        <v>0.5924401198</v>
      </c>
    </row>
    <row r="63" ht="15.75" customHeight="1">
      <c r="A63" s="3" t="s">
        <v>61</v>
      </c>
      <c r="B63" s="18">
        <v>1089.0</v>
      </c>
      <c r="C63" s="11">
        <f>B63/B64</f>
        <v>0.4075598802</v>
      </c>
    </row>
    <row r="64" ht="15.75" customHeight="1">
      <c r="A64" s="2" t="s">
        <v>10</v>
      </c>
      <c r="B64" s="13">
        <f t="shared" ref="B64:C64" si="13">SUM(B62:B63)</f>
        <v>2672</v>
      </c>
      <c r="C64" s="8">
        <f t="shared" si="13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1971.0</v>
      </c>
      <c r="C67" s="11">
        <f>B67/B69</f>
        <v>0.633151301</v>
      </c>
    </row>
    <row r="68" ht="15.75" customHeight="1">
      <c r="A68" s="3" t="s">
        <v>64</v>
      </c>
      <c r="B68" s="18">
        <v>1142.0</v>
      </c>
      <c r="C68" s="11">
        <f>B68/B69</f>
        <v>0.366848699</v>
      </c>
    </row>
    <row r="69" ht="15.75" customHeight="1">
      <c r="A69" s="2" t="s">
        <v>10</v>
      </c>
      <c r="B69" s="13">
        <f t="shared" ref="B69:C69" si="14">SUM(B67:B68)</f>
        <v>3113</v>
      </c>
      <c r="C69" s="8">
        <f t="shared" si="14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5">SUM(B72:B75)</f>
        <v>0</v>
      </c>
      <c r="C76" s="16" t="str">
        <f t="shared" si="15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6">SUM(B79:B81)</f>
        <v>0</v>
      </c>
      <c r="C82" s="16" t="str">
        <f t="shared" si="16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5"/>
    <col customWidth="1" min="5" max="6" width="12.63"/>
  </cols>
  <sheetData>
    <row r="1" ht="15.75" customHeight="1">
      <c r="D1" s="1" t="s">
        <v>321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3.0</v>
      </c>
      <c r="C3" s="8">
        <f>B3/B11</f>
        <v>0.0002438627865</v>
      </c>
    </row>
    <row r="4" ht="15.75" customHeight="1">
      <c r="A4" s="3" t="s">
        <v>7</v>
      </c>
      <c r="B4" s="17">
        <v>24.0</v>
      </c>
      <c r="C4" s="8">
        <f>B4/B11</f>
        <v>0.001950902292</v>
      </c>
    </row>
    <row r="5" ht="15.75" customHeight="1">
      <c r="A5" s="3" t="s">
        <v>9</v>
      </c>
      <c r="B5" s="17">
        <v>186.0</v>
      </c>
      <c r="C5" s="8">
        <f>B5/B11</f>
        <v>0.01511949277</v>
      </c>
    </row>
    <row r="6" ht="15.75" customHeight="1">
      <c r="A6" s="3" t="s">
        <v>11</v>
      </c>
      <c r="B6" s="18">
        <v>1322.0</v>
      </c>
      <c r="C6" s="8">
        <f>B6/B11</f>
        <v>0.1074622013</v>
      </c>
    </row>
    <row r="7" ht="15.75" customHeight="1">
      <c r="A7" s="3" t="s">
        <v>12</v>
      </c>
      <c r="B7" s="17">
        <v>31.0</v>
      </c>
      <c r="C7" s="8">
        <f>B7/B11</f>
        <v>0.002519915461</v>
      </c>
    </row>
    <row r="8" ht="15.75" customHeight="1">
      <c r="A8" s="3" t="s">
        <v>14</v>
      </c>
      <c r="B8" s="17">
        <v>11.0</v>
      </c>
      <c r="C8" s="8">
        <f>B8/B11</f>
        <v>0.0008941635506</v>
      </c>
    </row>
    <row r="9" ht="15.75" customHeight="1">
      <c r="A9" s="3" t="s">
        <v>16</v>
      </c>
      <c r="B9" s="18">
        <v>10587.0</v>
      </c>
      <c r="C9" s="8">
        <f>B9/B11</f>
        <v>0.8605917737</v>
      </c>
    </row>
    <row r="10" ht="15.75" customHeight="1">
      <c r="A10" s="3" t="s">
        <v>18</v>
      </c>
      <c r="B10" s="17">
        <v>138.0</v>
      </c>
      <c r="C10" s="8">
        <f>B10/B11</f>
        <v>0.01121768818</v>
      </c>
    </row>
    <row r="11" ht="15.75" customHeight="1">
      <c r="A11" s="2" t="s">
        <v>10</v>
      </c>
      <c r="B11" s="3">
        <f t="shared" ref="B11:C11" si="1">SUM(B3:B10)</f>
        <v>12302</v>
      </c>
      <c r="C11" s="8">
        <f t="shared" si="1"/>
        <v>1</v>
      </c>
    </row>
    <row r="12" ht="15.75" customHeight="1">
      <c r="C12" s="11"/>
    </row>
    <row r="13" ht="15.75" customHeight="1">
      <c r="A13" s="2" t="s">
        <v>21</v>
      </c>
      <c r="B13" s="3" t="s">
        <v>2</v>
      </c>
      <c r="C13" s="4" t="s">
        <v>3</v>
      </c>
    </row>
    <row r="14" ht="15.75" customHeight="1">
      <c r="A14" s="3" t="s">
        <v>23</v>
      </c>
      <c r="B14" s="18">
        <v>2707.0</v>
      </c>
      <c r="C14" s="11">
        <f>B14/B16</f>
        <v>0.2263945806</v>
      </c>
    </row>
    <row r="15" ht="15.75" customHeight="1">
      <c r="A15" s="3" t="s">
        <v>25</v>
      </c>
      <c r="B15" s="18">
        <v>9250.0</v>
      </c>
      <c r="C15" s="11">
        <f>B15/B16</f>
        <v>0.7736054194</v>
      </c>
    </row>
    <row r="16" ht="15.75" customHeight="1">
      <c r="A16" s="2" t="s">
        <v>10</v>
      </c>
      <c r="B16" s="13">
        <f t="shared" ref="B16:C16" si="2">SUM(B14:B15)</f>
        <v>11957</v>
      </c>
      <c r="C16" s="8">
        <f t="shared" si="2"/>
        <v>1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7">SUM(B47:B48)</f>
        <v>0</v>
      </c>
      <c r="C49" s="22" t="str">
        <f t="shared" si="7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6512.0</v>
      </c>
      <c r="C52" s="11">
        <f>B52/B54</f>
        <v>0.5755700902</v>
      </c>
    </row>
    <row r="53" ht="15.75" customHeight="1">
      <c r="A53" s="3" t="s">
        <v>55</v>
      </c>
      <c r="B53" s="18">
        <v>4802.0</v>
      </c>
      <c r="C53" s="11">
        <f>B53/B54</f>
        <v>0.4244299098</v>
      </c>
    </row>
    <row r="54" ht="15.75" customHeight="1">
      <c r="A54" s="2" t="s">
        <v>10</v>
      </c>
      <c r="B54" s="13">
        <f t="shared" ref="B54:C54" si="8">SUM(B52:B53)</f>
        <v>11314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5254.0</v>
      </c>
      <c r="C57" s="11">
        <f>B57/B59</f>
        <v>0.5463242175</v>
      </c>
    </row>
    <row r="58" ht="15.75" customHeight="1">
      <c r="A58" s="3" t="s">
        <v>58</v>
      </c>
      <c r="B58" s="18">
        <v>4363.0</v>
      </c>
      <c r="C58" s="11">
        <f>B58/B59</f>
        <v>0.4536757825</v>
      </c>
    </row>
    <row r="59" ht="15.75" customHeight="1">
      <c r="A59" s="2" t="s">
        <v>10</v>
      </c>
      <c r="B59" s="13">
        <f t="shared" ref="B59:C59" si="9">SUM(B57:B58)</f>
        <v>9617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5900.0</v>
      </c>
      <c r="C62" s="11">
        <f>B62/B64</f>
        <v>0.6084983498</v>
      </c>
    </row>
    <row r="63" ht="15.75" customHeight="1">
      <c r="A63" s="3" t="s">
        <v>61</v>
      </c>
      <c r="B63" s="18">
        <v>3796.0</v>
      </c>
      <c r="C63" s="11">
        <f>B63/B64</f>
        <v>0.3915016502</v>
      </c>
    </row>
    <row r="64" ht="15.75" customHeight="1">
      <c r="A64" s="2" t="s">
        <v>10</v>
      </c>
      <c r="B64" s="13">
        <f t="shared" ref="B64:C64" si="10">SUM(B62:B63)</f>
        <v>9696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7287.0</v>
      </c>
      <c r="C67" s="11">
        <f>B67/B69</f>
        <v>0.6564864865</v>
      </c>
    </row>
    <row r="68" ht="15.75" customHeight="1">
      <c r="A68" s="3" t="s">
        <v>64</v>
      </c>
      <c r="B68" s="18">
        <v>3813.0</v>
      </c>
      <c r="C68" s="11">
        <f>B68/B69</f>
        <v>0.3435135135</v>
      </c>
    </row>
    <row r="69" ht="15.75" customHeight="1">
      <c r="A69" s="2" t="s">
        <v>10</v>
      </c>
      <c r="B69" s="13">
        <f t="shared" ref="B69:C69" si="11">SUM(B67:B68)</f>
        <v>11100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5"/>
    <col customWidth="1" min="5" max="5" width="24.63"/>
    <col customWidth="1" min="6" max="6" width="12.63"/>
  </cols>
  <sheetData>
    <row r="1" ht="15.75" customHeight="1">
      <c r="D1" s="1" t="s">
        <v>322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ht="15.75" customHeight="1">
      <c r="A3" s="3" t="s">
        <v>5</v>
      </c>
      <c r="B3" s="17">
        <v>5.0</v>
      </c>
      <c r="C3" s="8">
        <f>B3/B11</f>
        <v>0.0007228567298</v>
      </c>
      <c r="E3" s="3" t="s">
        <v>323</v>
      </c>
      <c r="F3" s="17">
        <v>4111.0</v>
      </c>
      <c r="G3" s="11">
        <f>F3/F5</f>
        <v>0.6364762347</v>
      </c>
    </row>
    <row r="4" ht="15.75" customHeight="1">
      <c r="A4" s="3" t="s">
        <v>7</v>
      </c>
      <c r="B4" s="17">
        <v>14.0</v>
      </c>
      <c r="C4" s="8">
        <f>B4/B11</f>
        <v>0.002023998843</v>
      </c>
      <c r="E4" s="3" t="s">
        <v>324</v>
      </c>
      <c r="F4" s="17">
        <v>2348.0</v>
      </c>
      <c r="G4" s="11">
        <f>F4/F5</f>
        <v>0.3635237653</v>
      </c>
    </row>
    <row r="5" ht="15.75" customHeight="1">
      <c r="A5" s="3" t="s">
        <v>9</v>
      </c>
      <c r="B5" s="17">
        <v>54.0</v>
      </c>
      <c r="C5" s="8">
        <f>B5/B11</f>
        <v>0.007806852682</v>
      </c>
      <c r="E5" s="2" t="s">
        <v>10</v>
      </c>
      <c r="F5" s="7">
        <f t="shared" ref="F5:G5" si="1">SUM(F3:F4)</f>
        <v>6459</v>
      </c>
      <c r="G5" s="11">
        <f t="shared" si="1"/>
        <v>1</v>
      </c>
    </row>
    <row r="6" ht="15.75" customHeight="1">
      <c r="A6" s="3" t="s">
        <v>11</v>
      </c>
      <c r="B6" s="17">
        <v>587.0</v>
      </c>
      <c r="C6" s="8">
        <f>B6/B11</f>
        <v>0.08486338008</v>
      </c>
    </row>
    <row r="7" ht="15.75" customHeight="1">
      <c r="A7" s="3" t="s">
        <v>12</v>
      </c>
      <c r="B7" s="17">
        <v>15.0</v>
      </c>
      <c r="C7" s="8">
        <f>B7/B11</f>
        <v>0.002168570189</v>
      </c>
    </row>
    <row r="8" ht="15.75" customHeight="1">
      <c r="A8" s="3" t="s">
        <v>14</v>
      </c>
      <c r="B8" s="17">
        <v>6.0</v>
      </c>
      <c r="C8" s="8">
        <f>B8/B11</f>
        <v>0.0008674280758</v>
      </c>
    </row>
    <row r="9" ht="15.75" customHeight="1">
      <c r="A9" s="3" t="s">
        <v>16</v>
      </c>
      <c r="B9" s="17">
        <v>6151.0</v>
      </c>
      <c r="C9" s="8">
        <f>B9/B11</f>
        <v>0.889258349</v>
      </c>
    </row>
    <row r="10" ht="15.75" customHeight="1">
      <c r="A10" s="3" t="s">
        <v>18</v>
      </c>
      <c r="B10" s="17">
        <v>85.0</v>
      </c>
      <c r="C10" s="8">
        <f>B10/B11</f>
        <v>0.01228856441</v>
      </c>
    </row>
    <row r="11" ht="15.75" customHeight="1">
      <c r="A11" s="2" t="s">
        <v>10</v>
      </c>
      <c r="B11" s="3">
        <f t="shared" ref="B11:C11" si="2">SUM(B3:B10)</f>
        <v>6917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6">SUM(B36:B37)</f>
        <v>0</v>
      </c>
      <c r="C38" s="22" t="str">
        <f t="shared" si="6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2880.0</v>
      </c>
      <c r="C52" s="11">
        <f>B52/B54</f>
        <v>0.5504587156</v>
      </c>
    </row>
    <row r="53" ht="15.75" customHeight="1">
      <c r="A53" s="3" t="s">
        <v>55</v>
      </c>
      <c r="B53" s="17">
        <v>2352.0</v>
      </c>
      <c r="C53" s="11">
        <f>B53/B54</f>
        <v>0.4495412844</v>
      </c>
    </row>
    <row r="54" ht="15.75" customHeight="1">
      <c r="A54" s="2" t="s">
        <v>10</v>
      </c>
      <c r="B54" s="3">
        <f t="shared" ref="B54:C54" si="9">SUM(B52:B53)</f>
        <v>5232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2862.0</v>
      </c>
      <c r="C57" s="11">
        <f>B57/B59</f>
        <v>0.5330601602</v>
      </c>
    </row>
    <row r="58" ht="15.75" customHeight="1">
      <c r="A58" s="3" t="s">
        <v>58</v>
      </c>
      <c r="B58" s="17">
        <v>2507.0</v>
      </c>
      <c r="C58" s="11">
        <f>B58/B59</f>
        <v>0.4669398398</v>
      </c>
    </row>
    <row r="59" ht="15.75" customHeight="1">
      <c r="A59" s="2" t="s">
        <v>10</v>
      </c>
      <c r="B59" s="3">
        <f t="shared" ref="B59:C59" si="10">SUM(B57:B58)</f>
        <v>5369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3386.0</v>
      </c>
      <c r="C62" s="11">
        <f>B62/B64</f>
        <v>0.6353912554</v>
      </c>
    </row>
    <row r="63" ht="15.75" customHeight="1">
      <c r="A63" s="3" t="s">
        <v>61</v>
      </c>
      <c r="B63" s="17">
        <v>1943.0</v>
      </c>
      <c r="C63" s="11">
        <f>B63/B64</f>
        <v>0.3646087446</v>
      </c>
    </row>
    <row r="64" ht="15.75" customHeight="1">
      <c r="A64" s="2" t="s">
        <v>10</v>
      </c>
      <c r="B64" s="3">
        <f t="shared" ref="B64:C64" si="11">SUM(B62:B63)</f>
        <v>5329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3769.0</v>
      </c>
      <c r="C67" s="11">
        <f>B67/B69</f>
        <v>0.6206158406</v>
      </c>
    </row>
    <row r="68" ht="15.75" customHeight="1">
      <c r="A68" s="3" t="s">
        <v>64</v>
      </c>
      <c r="B68" s="17">
        <v>2304.0</v>
      </c>
      <c r="C68" s="11">
        <f>B68/B69</f>
        <v>0.3793841594</v>
      </c>
    </row>
    <row r="69" ht="15.75" customHeight="1">
      <c r="A69" s="2" t="s">
        <v>10</v>
      </c>
      <c r="B69" s="3">
        <f t="shared" ref="B69:C69" si="12">SUM(B67:B68)</f>
        <v>6073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5"/>
    <col customWidth="1" min="5" max="5" width="17.63"/>
    <col customWidth="1" min="6" max="6" width="12.63"/>
  </cols>
  <sheetData>
    <row r="1" ht="15.75" customHeight="1">
      <c r="D1" s="1" t="s">
        <v>325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326</v>
      </c>
      <c r="F2" s="3" t="s">
        <v>2</v>
      </c>
      <c r="G2" s="4" t="s">
        <v>3</v>
      </c>
    </row>
    <row r="3" ht="15.75" customHeight="1">
      <c r="A3" s="3" t="s">
        <v>5</v>
      </c>
      <c r="B3" s="17">
        <v>44.0</v>
      </c>
      <c r="C3" s="8">
        <f>B3/B11</f>
        <v>0.0008859714476</v>
      </c>
      <c r="E3" s="3" t="s">
        <v>327</v>
      </c>
      <c r="F3" s="17">
        <v>1466.0</v>
      </c>
      <c r="G3" s="11">
        <f>F3/F5</f>
        <v>0.5220797721</v>
      </c>
    </row>
    <row r="4" ht="15.75" customHeight="1">
      <c r="A4" s="3" t="s">
        <v>7</v>
      </c>
      <c r="B4" s="17">
        <v>128.0</v>
      </c>
      <c r="C4" s="8">
        <f>B4/B11</f>
        <v>0.002577371484</v>
      </c>
      <c r="E4" s="3" t="s">
        <v>328</v>
      </c>
      <c r="F4" s="17">
        <v>1342.0</v>
      </c>
      <c r="G4" s="11">
        <f>F4/F5</f>
        <v>0.4779202279</v>
      </c>
    </row>
    <row r="5" ht="15.75" customHeight="1">
      <c r="A5" s="3" t="s">
        <v>9</v>
      </c>
      <c r="B5" s="17">
        <v>838.0</v>
      </c>
      <c r="C5" s="8">
        <f>B5/B11</f>
        <v>0.01687372893</v>
      </c>
      <c r="E5" s="2" t="s">
        <v>10</v>
      </c>
      <c r="F5" s="7">
        <f t="shared" ref="F5:G5" si="1">SUM(F3:F4)</f>
        <v>2808</v>
      </c>
      <c r="G5" s="11">
        <f t="shared" si="1"/>
        <v>1</v>
      </c>
    </row>
    <row r="6" ht="15.75" customHeight="1">
      <c r="A6" s="3" t="s">
        <v>11</v>
      </c>
      <c r="B6" s="17">
        <v>10150.0</v>
      </c>
      <c r="C6" s="8">
        <f>B6/B11</f>
        <v>0.2043775044</v>
      </c>
    </row>
    <row r="7" ht="15.75" customHeight="1">
      <c r="A7" s="3" t="s">
        <v>12</v>
      </c>
      <c r="B7" s="17">
        <v>212.0</v>
      </c>
      <c r="C7" s="8">
        <f>B7/B11</f>
        <v>0.00426877152</v>
      </c>
    </row>
    <row r="8" ht="15.75" customHeight="1">
      <c r="A8" s="3" t="s">
        <v>14</v>
      </c>
      <c r="B8" s="17">
        <v>62.0</v>
      </c>
      <c r="C8" s="8">
        <f>B8/B11</f>
        <v>0.001248414312</v>
      </c>
    </row>
    <row r="9" ht="15.75" customHeight="1">
      <c r="A9" s="3" t="s">
        <v>16</v>
      </c>
      <c r="B9" s="17">
        <v>37459.0</v>
      </c>
      <c r="C9" s="8">
        <f>B9/B11</f>
        <v>0.7542637376</v>
      </c>
    </row>
    <row r="10" ht="15.75" customHeight="1">
      <c r="A10" s="3" t="s">
        <v>18</v>
      </c>
      <c r="B10" s="17">
        <v>770.0</v>
      </c>
      <c r="C10" s="8">
        <f>B10/B11</f>
        <v>0.01550450033</v>
      </c>
    </row>
    <row r="11" ht="15.75" customHeight="1">
      <c r="A11" s="2" t="s">
        <v>10</v>
      </c>
      <c r="B11" s="3">
        <f t="shared" ref="B11:C11" si="2">SUM(B3:B10)</f>
        <v>49663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6">SUM(B36:B37)</f>
        <v>0</v>
      </c>
      <c r="C38" s="22" t="str">
        <f t="shared" si="6"/>
        <v>#DIV/0!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7">
        <v>1655.0</v>
      </c>
      <c r="C41" s="11">
        <f>B41/B44</f>
        <v>0.05696681812</v>
      </c>
    </row>
    <row r="42" ht="15.75" customHeight="1">
      <c r="A42" s="3" t="s">
        <v>48</v>
      </c>
      <c r="B42" s="17">
        <v>24513.0</v>
      </c>
      <c r="C42" s="11">
        <f>B42/B44</f>
        <v>0.8437629079</v>
      </c>
    </row>
    <row r="43" ht="15.75" customHeight="1">
      <c r="A43" s="3" t="s">
        <v>49</v>
      </c>
      <c r="B43" s="17">
        <v>2884.0</v>
      </c>
      <c r="C43" s="11">
        <f>B43/B44</f>
        <v>0.09927027399</v>
      </c>
    </row>
    <row r="44" ht="15.75" customHeight="1">
      <c r="A44" s="2" t="s">
        <v>10</v>
      </c>
      <c r="B44" s="7">
        <f t="shared" ref="B44:C44" si="7">SUM(B41:B43)</f>
        <v>29052</v>
      </c>
      <c r="C44" s="11">
        <f t="shared" si="7"/>
        <v>1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8563.0</v>
      </c>
      <c r="C47" s="16"/>
    </row>
    <row r="48" ht="15.75" customHeight="1">
      <c r="A48" s="3" t="s">
        <v>52</v>
      </c>
      <c r="B48" s="17">
        <v>6045.0</v>
      </c>
      <c r="C48" s="11">
        <f>B48/B49</f>
        <v>1</v>
      </c>
    </row>
    <row r="49" ht="15.75" customHeight="1">
      <c r="A49" s="2" t="s">
        <v>10</v>
      </c>
      <c r="B49" s="3">
        <f t="shared" ref="B49:C49" si="8">B48</f>
        <v>6045</v>
      </c>
      <c r="C49" s="8">
        <f t="shared" si="8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27324.0</v>
      </c>
      <c r="C52" s="11">
        <f>B52/B54</f>
        <v>0.6049281587</v>
      </c>
    </row>
    <row r="53" ht="15.75" customHeight="1">
      <c r="A53" s="3" t="s">
        <v>55</v>
      </c>
      <c r="B53" s="17">
        <v>17845.0</v>
      </c>
      <c r="C53" s="11">
        <f>B53/B54</f>
        <v>0.3950718413</v>
      </c>
    </row>
    <row r="54" ht="15.75" customHeight="1">
      <c r="A54" s="2" t="s">
        <v>10</v>
      </c>
      <c r="B54" s="3">
        <f t="shared" ref="B54:C54" si="9">SUM(B52:B53)</f>
        <v>45169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21909.0</v>
      </c>
      <c r="C57" s="11">
        <f>B57/B59</f>
        <v>0.5794805332</v>
      </c>
    </row>
    <row r="58" ht="15.75" customHeight="1">
      <c r="A58" s="3" t="s">
        <v>58</v>
      </c>
      <c r="B58" s="17">
        <v>15899.0</v>
      </c>
      <c r="C58" s="11">
        <f>B58/B59</f>
        <v>0.4205194668</v>
      </c>
    </row>
    <row r="59" ht="15.75" customHeight="1">
      <c r="A59" s="2" t="s">
        <v>10</v>
      </c>
      <c r="B59" s="3">
        <f t="shared" ref="B59:C59" si="10">SUM(B57:B58)</f>
        <v>37808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17811.0</v>
      </c>
      <c r="C62" s="11">
        <f>B62/B64</f>
        <v>0.4620952677</v>
      </c>
    </row>
    <row r="63" ht="15.75" customHeight="1">
      <c r="A63" s="3" t="s">
        <v>61</v>
      </c>
      <c r="B63" s="17">
        <v>20733.0</v>
      </c>
      <c r="C63" s="11">
        <f>B63/B64</f>
        <v>0.5379047323</v>
      </c>
    </row>
    <row r="64" ht="15.75" customHeight="1">
      <c r="A64" s="2" t="s">
        <v>10</v>
      </c>
      <c r="B64" s="3">
        <f t="shared" ref="B64:C64" si="11">SUM(B62:B63)</f>
        <v>38544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26692.0</v>
      </c>
      <c r="C67" s="11">
        <f>B67/B69</f>
        <v>0.5954048628</v>
      </c>
    </row>
    <row r="68" ht="15.75" customHeight="1">
      <c r="A68" s="3" t="s">
        <v>64</v>
      </c>
      <c r="B68" s="17">
        <v>18138.0</v>
      </c>
      <c r="C68" s="11">
        <f>B68/B69</f>
        <v>0.4045951372</v>
      </c>
    </row>
    <row r="69" ht="15.75" customHeight="1">
      <c r="A69" s="2" t="s">
        <v>10</v>
      </c>
      <c r="B69" s="3">
        <f t="shared" ref="B69:C69" si="12">SUM(B67:B68)</f>
        <v>44830</v>
      </c>
      <c r="C69" s="8">
        <f t="shared" si="12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7">
        <v>2512.0</v>
      </c>
      <c r="C72" s="11">
        <f>B72/B76</f>
        <v>0.1693521203</v>
      </c>
    </row>
    <row r="73" ht="15.75" customHeight="1">
      <c r="A73" s="3" t="s">
        <v>67</v>
      </c>
      <c r="B73" s="17">
        <v>3021.0</v>
      </c>
      <c r="C73" s="11">
        <f>B73/B76</f>
        <v>0.2036674981</v>
      </c>
    </row>
    <row r="74" ht="15.75" customHeight="1">
      <c r="A74" s="3" t="s">
        <v>68</v>
      </c>
      <c r="B74" s="17">
        <v>9300.0</v>
      </c>
      <c r="C74" s="11">
        <f>B74/B76</f>
        <v>0.6269803816</v>
      </c>
    </row>
    <row r="75" ht="15.75" customHeight="1">
      <c r="A75" s="14" t="s">
        <v>69</v>
      </c>
      <c r="B75" s="23">
        <v>1564.0</v>
      </c>
      <c r="C75" s="16"/>
    </row>
    <row r="76" ht="15.75" customHeight="1">
      <c r="A76" s="2" t="s">
        <v>10</v>
      </c>
      <c r="B76" s="7">
        <f t="shared" ref="B76:C76" si="13">SUM(B72:B74)</f>
        <v>14833</v>
      </c>
      <c r="C76" s="11">
        <f t="shared" si="13"/>
        <v>1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7">
        <v>2541.0</v>
      </c>
      <c r="C79" s="11">
        <f>B79/B82</f>
        <v>0.1902373287</v>
      </c>
    </row>
    <row r="80" ht="15.75" customHeight="1">
      <c r="A80" s="3" t="s">
        <v>72</v>
      </c>
      <c r="B80" s="17">
        <v>6610.0</v>
      </c>
      <c r="C80" s="11">
        <f>B80/B82</f>
        <v>0.4948716029</v>
      </c>
    </row>
    <row r="81" ht="15.75" customHeight="1">
      <c r="A81" s="3" t="s">
        <v>73</v>
      </c>
      <c r="B81" s="17">
        <v>4206.0</v>
      </c>
      <c r="C81" s="11">
        <f>B81/B82</f>
        <v>0.3148910684</v>
      </c>
    </row>
    <row r="82" ht="15.75" customHeight="1">
      <c r="A82" s="2" t="s">
        <v>10</v>
      </c>
      <c r="B82" s="7">
        <f t="shared" ref="B82:C82" si="14">SUM(B79:B81)</f>
        <v>13357</v>
      </c>
      <c r="C82" s="11">
        <f t="shared" si="14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5"/>
    <col customWidth="1" min="5" max="5" width="24.63"/>
    <col customWidth="1" min="6" max="6" width="12.63"/>
  </cols>
  <sheetData>
    <row r="1" ht="15.75" customHeight="1">
      <c r="D1" s="1" t="s">
        <v>329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ht="15.75" customHeight="1">
      <c r="A3" s="3" t="s">
        <v>5</v>
      </c>
      <c r="B3" s="17">
        <v>0.0</v>
      </c>
      <c r="C3" s="8">
        <f>B3/B11</f>
        <v>0</v>
      </c>
      <c r="E3" s="3" t="s">
        <v>330</v>
      </c>
      <c r="F3" s="18">
        <v>1914.0</v>
      </c>
      <c r="G3" s="11">
        <f>F3/F5</f>
        <v>0.595890411</v>
      </c>
    </row>
    <row r="4" ht="15.75" customHeight="1">
      <c r="A4" s="3" t="s">
        <v>7</v>
      </c>
      <c r="B4" s="17">
        <v>8.0</v>
      </c>
      <c r="C4" s="8">
        <f>B4/B11</f>
        <v>0.002495321273</v>
      </c>
      <c r="E4" s="3" t="s">
        <v>331</v>
      </c>
      <c r="F4" s="18">
        <v>1298.0</v>
      </c>
      <c r="G4" s="11">
        <f>F4/F5</f>
        <v>0.404109589</v>
      </c>
    </row>
    <row r="5" ht="15.75" customHeight="1">
      <c r="A5" s="3" t="s">
        <v>9</v>
      </c>
      <c r="B5" s="17">
        <v>25.0</v>
      </c>
      <c r="C5" s="8">
        <f>B5/B11</f>
        <v>0.007797878977</v>
      </c>
      <c r="E5" s="2" t="s">
        <v>10</v>
      </c>
      <c r="F5" s="10">
        <f t="shared" ref="F5:G5" si="1">SUM(F3:F4)</f>
        <v>3212</v>
      </c>
      <c r="G5" s="11">
        <f t="shared" si="1"/>
        <v>1</v>
      </c>
    </row>
    <row r="6" ht="15.75" customHeight="1">
      <c r="A6" s="3" t="s">
        <v>11</v>
      </c>
      <c r="B6" s="17">
        <v>166.0</v>
      </c>
      <c r="C6" s="8">
        <f>B6/B11</f>
        <v>0.05177791641</v>
      </c>
      <c r="G6" s="11"/>
    </row>
    <row r="7" ht="15.75" customHeight="1">
      <c r="A7" s="3" t="s">
        <v>12</v>
      </c>
      <c r="B7" s="17">
        <v>4.0</v>
      </c>
      <c r="C7" s="8">
        <f>B7/B11</f>
        <v>0.001247660636</v>
      </c>
      <c r="E7" s="2" t="s">
        <v>157</v>
      </c>
      <c r="F7" s="3" t="s">
        <v>2</v>
      </c>
      <c r="G7" s="4" t="s">
        <v>3</v>
      </c>
    </row>
    <row r="8" ht="15.75" customHeight="1">
      <c r="A8" s="3" t="s">
        <v>14</v>
      </c>
      <c r="B8" s="17">
        <v>4.0</v>
      </c>
      <c r="C8" s="8">
        <f>B8/B11</f>
        <v>0.001247660636</v>
      </c>
      <c r="E8" s="3" t="s">
        <v>332</v>
      </c>
      <c r="F8" s="17">
        <v>265.0</v>
      </c>
      <c r="G8" s="11">
        <f>F8/F10</f>
        <v>0.3045977011</v>
      </c>
    </row>
    <row r="9" ht="15.75" customHeight="1">
      <c r="A9" s="3" t="s">
        <v>16</v>
      </c>
      <c r="B9" s="18">
        <v>2958.0</v>
      </c>
      <c r="C9" s="8">
        <f>B9/B11</f>
        <v>0.9226450405</v>
      </c>
      <c r="E9" s="3" t="s">
        <v>333</v>
      </c>
      <c r="F9" s="17">
        <v>605.0</v>
      </c>
      <c r="G9" s="11">
        <f>F9/F10</f>
        <v>0.6954022989</v>
      </c>
    </row>
    <row r="10" ht="15.75" customHeight="1">
      <c r="A10" s="3" t="s">
        <v>18</v>
      </c>
      <c r="B10" s="17">
        <v>41.0</v>
      </c>
      <c r="C10" s="8">
        <f>B10/B11</f>
        <v>0.01278852152</v>
      </c>
      <c r="E10" s="2" t="s">
        <v>10</v>
      </c>
      <c r="F10" s="7">
        <f t="shared" ref="F10:G10" si="2">SUM(F8:F9)</f>
        <v>870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3206</v>
      </c>
      <c r="C11" s="8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8">
        <v>2618.0</v>
      </c>
      <c r="C36" s="11">
        <f>B36/B38</f>
        <v>0.8486223663</v>
      </c>
    </row>
    <row r="37" ht="15.75" customHeight="1">
      <c r="A37" s="3" t="s">
        <v>45</v>
      </c>
      <c r="B37" s="17">
        <v>467.0</v>
      </c>
      <c r="C37" s="11">
        <f>B37/B38</f>
        <v>0.1513776337</v>
      </c>
    </row>
    <row r="38" ht="15.75" customHeight="1">
      <c r="A38" s="2" t="s">
        <v>10</v>
      </c>
      <c r="B38" s="13">
        <f t="shared" ref="B38:C38" si="7">SUM(B36:B37)</f>
        <v>3085</v>
      </c>
      <c r="C38" s="8">
        <f t="shared" si="7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1401.0</v>
      </c>
      <c r="C52" s="11">
        <f>B52/B54</f>
        <v>0.5143171806</v>
      </c>
    </row>
    <row r="53" ht="15.75" customHeight="1">
      <c r="A53" s="3" t="s">
        <v>55</v>
      </c>
      <c r="B53" s="18">
        <v>1323.0</v>
      </c>
      <c r="C53" s="11">
        <f>B53/B54</f>
        <v>0.4856828194</v>
      </c>
    </row>
    <row r="54" ht="15.75" customHeight="1">
      <c r="A54" s="2" t="s">
        <v>10</v>
      </c>
      <c r="B54" s="13">
        <f t="shared" ref="B54:C54" si="10">SUM(B52:B53)</f>
        <v>2724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1492.0</v>
      </c>
      <c r="C57" s="11">
        <f>B57/B59</f>
        <v>0.6162742668</v>
      </c>
    </row>
    <row r="58" ht="15.75" customHeight="1">
      <c r="A58" s="3" t="s">
        <v>58</v>
      </c>
      <c r="B58" s="17">
        <v>929.0</v>
      </c>
      <c r="C58" s="11">
        <f>B58/B59</f>
        <v>0.3837257332</v>
      </c>
    </row>
    <row r="59" ht="15.75" customHeight="1">
      <c r="A59" s="2" t="s">
        <v>10</v>
      </c>
      <c r="B59" s="3">
        <f t="shared" ref="B59:C59" si="11">SUM(B57:B58)</f>
        <v>2421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1372.0</v>
      </c>
      <c r="C62" s="11">
        <f>B62/B64</f>
        <v>0.5660066007</v>
      </c>
    </row>
    <row r="63" ht="15.75" customHeight="1">
      <c r="A63" s="3" t="s">
        <v>61</v>
      </c>
      <c r="B63" s="17">
        <v>1052.0</v>
      </c>
      <c r="C63" s="11">
        <f>B63/B64</f>
        <v>0.4339933993</v>
      </c>
    </row>
    <row r="64" ht="15.75" customHeight="1">
      <c r="A64" s="2" t="s">
        <v>10</v>
      </c>
      <c r="B64" s="13">
        <f t="shared" ref="B64:C64" si="12">SUM(B62:B63)</f>
        <v>2424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1243.0</v>
      </c>
      <c r="C67" s="11">
        <f>B67/B69</f>
        <v>0.4581643937</v>
      </c>
    </row>
    <row r="68" ht="15.75" customHeight="1">
      <c r="A68" s="3" t="s">
        <v>64</v>
      </c>
      <c r="B68" s="18">
        <v>1470.0</v>
      </c>
      <c r="C68" s="11">
        <f>B68/B69</f>
        <v>0.5418356063</v>
      </c>
    </row>
    <row r="69" ht="15.75" customHeight="1">
      <c r="A69" s="2" t="s">
        <v>10</v>
      </c>
      <c r="B69" s="3">
        <f t="shared" ref="B69:C69" si="13">SUM(B67:B68)</f>
        <v>2713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7">
        <v>619.0</v>
      </c>
      <c r="C79" s="11">
        <f>B79/B82</f>
        <v>0.2397366383</v>
      </c>
    </row>
    <row r="80" ht="15.75" customHeight="1">
      <c r="A80" s="3" t="s">
        <v>72</v>
      </c>
      <c r="B80" s="18">
        <v>1710.0</v>
      </c>
      <c r="C80" s="11">
        <f>B80/B82</f>
        <v>0.6622773044</v>
      </c>
    </row>
    <row r="81" ht="15.75" customHeight="1">
      <c r="A81" s="3" t="s">
        <v>73</v>
      </c>
      <c r="B81" s="17">
        <v>253.0</v>
      </c>
      <c r="C81" s="11">
        <f>B81/B82</f>
        <v>0.09798605732</v>
      </c>
    </row>
    <row r="82" ht="15.75" customHeight="1">
      <c r="A82" s="2" t="s">
        <v>10</v>
      </c>
      <c r="B82" s="7">
        <f t="shared" ref="B82:C82" si="15">SUM(B79:B81)</f>
        <v>2582</v>
      </c>
      <c r="C82" s="11">
        <f t="shared" si="15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13"/>
    <col customWidth="1" min="5" max="5" width="27.5"/>
    <col customWidth="1" min="6" max="6" width="12.63"/>
  </cols>
  <sheetData>
    <row r="1" ht="15.75" customHeight="1">
      <c r="D1" s="1" t="s">
        <v>93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94</v>
      </c>
      <c r="F2" s="3" t="s">
        <v>2</v>
      </c>
      <c r="G2" s="4" t="s">
        <v>3</v>
      </c>
    </row>
    <row r="3" ht="15.75" customHeight="1">
      <c r="A3" s="3" t="s">
        <v>5</v>
      </c>
      <c r="B3" s="17">
        <v>0.0</v>
      </c>
      <c r="C3" s="8">
        <f>B3/B11</f>
        <v>0</v>
      </c>
      <c r="E3" s="3" t="s">
        <v>95</v>
      </c>
      <c r="F3" s="17">
        <v>104.0</v>
      </c>
      <c r="G3" s="11">
        <f>F3/F6</f>
        <v>0.1627543036</v>
      </c>
    </row>
    <row r="4" ht="15.75" customHeight="1">
      <c r="A4" s="3" t="s">
        <v>7</v>
      </c>
      <c r="B4" s="17">
        <v>5.0</v>
      </c>
      <c r="C4" s="8">
        <f>B4/B11</f>
        <v>0.002245172878</v>
      </c>
      <c r="E4" s="3" t="s">
        <v>96</v>
      </c>
      <c r="F4" s="17">
        <v>327.0</v>
      </c>
      <c r="G4" s="11">
        <f>F4/F6</f>
        <v>0.5117370892</v>
      </c>
    </row>
    <row r="5" ht="15.75" customHeight="1">
      <c r="A5" s="3" t="s">
        <v>9</v>
      </c>
      <c r="B5" s="17">
        <v>29.0</v>
      </c>
      <c r="C5" s="8">
        <f>B5/B11</f>
        <v>0.01302200269</v>
      </c>
      <c r="E5" s="3" t="s">
        <v>97</v>
      </c>
      <c r="F5" s="17">
        <v>208.0</v>
      </c>
      <c r="G5" s="11">
        <f>F5/F6</f>
        <v>0.3255086072</v>
      </c>
    </row>
    <row r="6" ht="15.75" customHeight="1">
      <c r="A6" s="3" t="s">
        <v>11</v>
      </c>
      <c r="B6" s="17">
        <v>183.0</v>
      </c>
      <c r="C6" s="8">
        <f>B6/B11</f>
        <v>0.08217332735</v>
      </c>
      <c r="E6" s="2" t="s">
        <v>10</v>
      </c>
      <c r="F6" s="7">
        <f t="shared" ref="F6:G6" si="1">SUM(F3:F5)</f>
        <v>639</v>
      </c>
      <c r="G6" s="11">
        <f t="shared" si="1"/>
        <v>1</v>
      </c>
    </row>
    <row r="7" ht="15.75" customHeight="1">
      <c r="A7" s="3" t="s">
        <v>12</v>
      </c>
      <c r="B7" s="17">
        <v>5.0</v>
      </c>
      <c r="C7" s="8">
        <f>B7/B11</f>
        <v>0.002245172878</v>
      </c>
    </row>
    <row r="8" ht="15.75" customHeight="1">
      <c r="A8" s="3" t="s">
        <v>14</v>
      </c>
      <c r="B8" s="17">
        <v>0.0</v>
      </c>
      <c r="C8" s="8">
        <f>B8/B11</f>
        <v>0</v>
      </c>
    </row>
    <row r="9" ht="15.75" customHeight="1">
      <c r="A9" s="3" t="s">
        <v>16</v>
      </c>
      <c r="B9" s="18">
        <v>1975.0</v>
      </c>
      <c r="C9" s="8">
        <f>B9/B11</f>
        <v>0.8868432869</v>
      </c>
    </row>
    <row r="10" ht="15.75" customHeight="1">
      <c r="A10" s="3" t="s">
        <v>18</v>
      </c>
      <c r="B10" s="17">
        <v>30.0</v>
      </c>
      <c r="C10" s="8">
        <f>B10/B11</f>
        <v>0.01347103727</v>
      </c>
    </row>
    <row r="11" ht="15.75" customHeight="1">
      <c r="A11" s="2" t="s">
        <v>10</v>
      </c>
      <c r="B11" s="3">
        <f t="shared" ref="B11:C11" si="2">SUM(B3:B10)</f>
        <v>2227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421.0</v>
      </c>
      <c r="C19" s="11">
        <f>B19/B27</f>
        <v>0.07121109608</v>
      </c>
    </row>
    <row r="20" ht="15.75" customHeight="1">
      <c r="A20" s="3" t="s">
        <v>31</v>
      </c>
      <c r="B20" s="17">
        <v>826.0</v>
      </c>
      <c r="C20" s="11">
        <f>B20/B27</f>
        <v>0.1397158322</v>
      </c>
    </row>
    <row r="21" ht="15.75" customHeight="1">
      <c r="A21" s="3" t="s">
        <v>33</v>
      </c>
      <c r="B21" s="17">
        <v>571.0</v>
      </c>
      <c r="C21" s="11">
        <f>B21/B27</f>
        <v>0.09658322057</v>
      </c>
    </row>
    <row r="22" ht="15.75" customHeight="1">
      <c r="A22" s="3" t="s">
        <v>34</v>
      </c>
      <c r="B22" s="17">
        <v>29.0</v>
      </c>
      <c r="C22" s="11">
        <f>B22/B27</f>
        <v>0.004905277402</v>
      </c>
    </row>
    <row r="23" ht="15.75" customHeight="1">
      <c r="A23" s="3" t="s">
        <v>35</v>
      </c>
      <c r="B23" s="17">
        <v>28.0</v>
      </c>
      <c r="C23" s="11">
        <f>B23/B27</f>
        <v>0.004736129905</v>
      </c>
    </row>
    <row r="24" ht="15.75" customHeight="1">
      <c r="A24" s="3" t="s">
        <v>36</v>
      </c>
      <c r="B24" s="17">
        <v>47.0</v>
      </c>
      <c r="C24" s="11">
        <f>B24/B27</f>
        <v>0.007949932341</v>
      </c>
    </row>
    <row r="25" ht="15.75" customHeight="1">
      <c r="A25" s="3" t="s">
        <v>37</v>
      </c>
      <c r="B25" s="17">
        <v>3940.0</v>
      </c>
      <c r="C25" s="11">
        <f>B25/B27</f>
        <v>0.6664411367</v>
      </c>
    </row>
    <row r="26" ht="15.75" customHeight="1">
      <c r="A26" s="3" t="s">
        <v>38</v>
      </c>
      <c r="B26" s="17">
        <v>50.0</v>
      </c>
      <c r="C26" s="11">
        <f>B26/B27</f>
        <v>0.008457374831</v>
      </c>
    </row>
    <row r="27" ht="15.75" customHeight="1">
      <c r="A27" s="2" t="s">
        <v>10</v>
      </c>
      <c r="B27" s="7">
        <f t="shared" ref="B27:C27" si="4">SUM(B19:B26)</f>
        <v>5912</v>
      </c>
      <c r="C27" s="11">
        <f t="shared" si="4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6">SUM(B36:B37)</f>
        <v>0</v>
      </c>
      <c r="C38" s="22" t="str">
        <f t="shared" si="6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1065.0</v>
      </c>
      <c r="C52" s="11">
        <f>B52/B54</f>
        <v>0.5498193082</v>
      </c>
    </row>
    <row r="53" ht="15.75" customHeight="1">
      <c r="A53" s="3" t="s">
        <v>55</v>
      </c>
      <c r="B53" s="17">
        <v>872.0</v>
      </c>
      <c r="C53" s="11">
        <f>B53/B54</f>
        <v>0.4501806918</v>
      </c>
    </row>
    <row r="54" ht="15.75" customHeight="1">
      <c r="A54" s="2" t="s">
        <v>10</v>
      </c>
      <c r="B54" s="13">
        <f t="shared" ref="B54:C54" si="9">SUM(B52:B53)</f>
        <v>1937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939.0</v>
      </c>
      <c r="C57" s="11">
        <f>B57/B59</f>
        <v>0.5472027972</v>
      </c>
    </row>
    <row r="58" ht="15.75" customHeight="1">
      <c r="A58" s="3" t="s">
        <v>58</v>
      </c>
      <c r="B58" s="17">
        <v>777.0</v>
      </c>
      <c r="C58" s="11">
        <f>B58/B59</f>
        <v>0.4527972028</v>
      </c>
    </row>
    <row r="59" ht="15.75" customHeight="1">
      <c r="A59" s="2" t="s">
        <v>10</v>
      </c>
      <c r="B59" s="3">
        <f t="shared" ref="B59:C59" si="10">SUM(B57:B58)</f>
        <v>1716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953.0</v>
      </c>
      <c r="C62" s="11">
        <f>B62/B64</f>
        <v>0.5609181872</v>
      </c>
    </row>
    <row r="63" ht="15.75" customHeight="1">
      <c r="A63" s="3" t="s">
        <v>61</v>
      </c>
      <c r="B63" s="17">
        <v>746.0</v>
      </c>
      <c r="C63" s="11">
        <f>B63/B64</f>
        <v>0.4390818128</v>
      </c>
    </row>
    <row r="64" ht="15.75" customHeight="1">
      <c r="A64" s="2" t="s">
        <v>10</v>
      </c>
      <c r="B64" s="3">
        <f t="shared" ref="B64:C64" si="11">SUM(B62:B63)</f>
        <v>1699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1189.0</v>
      </c>
      <c r="C67" s="11">
        <f>B67/B69</f>
        <v>0.6132026818</v>
      </c>
    </row>
    <row r="68" ht="15.75" customHeight="1">
      <c r="A68" s="3" t="s">
        <v>64</v>
      </c>
      <c r="B68" s="17">
        <v>750.0</v>
      </c>
      <c r="C68" s="11">
        <f>B68/B69</f>
        <v>0.3867973182</v>
      </c>
    </row>
    <row r="69" ht="15.75" customHeight="1">
      <c r="A69" s="2" t="s">
        <v>10</v>
      </c>
      <c r="B69" s="13">
        <f t="shared" ref="B69:C69" si="12">SUM(B67:B68)</f>
        <v>1939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9.13"/>
    <col customWidth="1" min="5" max="5" width="24.63"/>
    <col customWidth="1" min="6" max="6" width="12.63"/>
  </cols>
  <sheetData>
    <row r="1" ht="15.75" customHeight="1">
      <c r="D1" s="1" t="s">
        <v>334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ht="15.75" customHeight="1">
      <c r="A3" s="3" t="s">
        <v>5</v>
      </c>
      <c r="B3" s="17">
        <v>9.0</v>
      </c>
      <c r="C3" s="8">
        <f>B3/B11</f>
        <v>0.0006910850035</v>
      </c>
      <c r="E3" s="3" t="s">
        <v>335</v>
      </c>
      <c r="F3" s="17">
        <v>3867.0</v>
      </c>
      <c r="G3" s="11">
        <f>F3/F5</f>
        <v>0.6270471866</v>
      </c>
    </row>
    <row r="4" ht="15.75" customHeight="1">
      <c r="A4" s="3" t="s">
        <v>7</v>
      </c>
      <c r="B4" s="17">
        <v>28.0</v>
      </c>
      <c r="C4" s="8">
        <f>B4/B11</f>
        <v>0.002150042233</v>
      </c>
      <c r="E4" s="3" t="s">
        <v>336</v>
      </c>
      <c r="F4" s="17">
        <v>2300.0</v>
      </c>
      <c r="G4" s="11">
        <f>F4/F5</f>
        <v>0.3729528134</v>
      </c>
    </row>
    <row r="5" ht="15.75" customHeight="1">
      <c r="A5" s="3" t="s">
        <v>9</v>
      </c>
      <c r="B5" s="17">
        <v>165.0</v>
      </c>
      <c r="C5" s="8">
        <f>B5/B11</f>
        <v>0.01266989173</v>
      </c>
      <c r="E5" s="2" t="s">
        <v>10</v>
      </c>
      <c r="F5" s="7">
        <f t="shared" ref="F5:G5" si="1">SUM(F3:F4)</f>
        <v>6167</v>
      </c>
      <c r="G5" s="11">
        <f t="shared" si="1"/>
        <v>1</v>
      </c>
    </row>
    <row r="6" ht="15.75" customHeight="1">
      <c r="A6" s="3" t="s">
        <v>11</v>
      </c>
      <c r="B6" s="17">
        <v>1762.0</v>
      </c>
      <c r="C6" s="8">
        <f>B6/B11</f>
        <v>0.1352990862</v>
      </c>
      <c r="G6" s="11"/>
    </row>
    <row r="7" ht="15.75" customHeight="1">
      <c r="A7" s="3" t="s">
        <v>12</v>
      </c>
      <c r="B7" s="17">
        <v>46.0</v>
      </c>
      <c r="C7" s="8">
        <f>B7/B11</f>
        <v>0.00353221224</v>
      </c>
      <c r="E7" s="2" t="s">
        <v>206</v>
      </c>
      <c r="F7" s="3" t="s">
        <v>2</v>
      </c>
      <c r="G7" s="4" t="s">
        <v>3</v>
      </c>
    </row>
    <row r="8" ht="15.75" customHeight="1">
      <c r="A8" s="3" t="s">
        <v>14</v>
      </c>
      <c r="B8" s="17">
        <v>10.0</v>
      </c>
      <c r="C8" s="8">
        <f>B8/B11</f>
        <v>0.0007678722261</v>
      </c>
      <c r="E8" s="3" t="s">
        <v>337</v>
      </c>
      <c r="F8" s="17">
        <v>4598.0</v>
      </c>
      <c r="G8" s="11">
        <f>F8/F10</f>
        <v>0.5686371506</v>
      </c>
    </row>
    <row r="9" ht="15.75" customHeight="1">
      <c r="A9" s="3" t="s">
        <v>16</v>
      </c>
      <c r="B9" s="17">
        <v>10747.0</v>
      </c>
      <c r="C9" s="8">
        <f>B9/B11</f>
        <v>0.8252322813</v>
      </c>
      <c r="E9" s="3" t="s">
        <v>338</v>
      </c>
      <c r="F9" s="17">
        <v>3488.0</v>
      </c>
      <c r="G9" s="11">
        <f>F9/F10</f>
        <v>0.4313628494</v>
      </c>
    </row>
    <row r="10" ht="15.75" customHeight="1">
      <c r="A10" s="3" t="s">
        <v>18</v>
      </c>
      <c r="B10" s="17">
        <v>256.0</v>
      </c>
      <c r="C10" s="8">
        <f>B10/B11</f>
        <v>0.01965752899</v>
      </c>
      <c r="E10" s="2" t="s">
        <v>10</v>
      </c>
      <c r="F10" s="7">
        <f t="shared" ref="F10:G10" si="2">SUM(F8:F9)</f>
        <v>8086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13023</v>
      </c>
      <c r="C11" s="8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7">
        <v>7817.0</v>
      </c>
      <c r="C36" s="11">
        <f>B36/B38</f>
        <v>0.7923973644</v>
      </c>
    </row>
    <row r="37" ht="15.75" customHeight="1">
      <c r="A37" s="3" t="s">
        <v>45</v>
      </c>
      <c r="B37" s="17">
        <v>2048.0</v>
      </c>
      <c r="C37" s="11">
        <f>B37/B38</f>
        <v>0.2076026356</v>
      </c>
    </row>
    <row r="38" ht="15.75" customHeight="1">
      <c r="A38" s="2" t="s">
        <v>10</v>
      </c>
      <c r="B38" s="3">
        <f t="shared" ref="B38:C38" si="7">SUM(B36:B37)</f>
        <v>9865</v>
      </c>
      <c r="C38" s="8">
        <f t="shared" si="7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7356.0</v>
      </c>
      <c r="C52" s="11">
        <f>B52/B54</f>
        <v>0.6219141021</v>
      </c>
    </row>
    <row r="53" ht="15.75" customHeight="1">
      <c r="A53" s="3" t="s">
        <v>55</v>
      </c>
      <c r="B53" s="17">
        <v>4472.0</v>
      </c>
      <c r="C53" s="11">
        <f>B53/B54</f>
        <v>0.3780858979</v>
      </c>
    </row>
    <row r="54" ht="15.75" customHeight="1">
      <c r="A54" s="2" t="s">
        <v>10</v>
      </c>
      <c r="B54" s="3">
        <f t="shared" ref="B54:C54" si="10">SUM(B52:B53)</f>
        <v>11828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6363.0</v>
      </c>
      <c r="C57" s="11">
        <f>B57/B59</f>
        <v>0.6334494774</v>
      </c>
    </row>
    <row r="58" ht="15.75" customHeight="1">
      <c r="A58" s="3" t="s">
        <v>58</v>
      </c>
      <c r="B58" s="17">
        <v>3682.0</v>
      </c>
      <c r="C58" s="11">
        <f>B58/B59</f>
        <v>0.3665505226</v>
      </c>
    </row>
    <row r="59" ht="15.75" customHeight="1">
      <c r="A59" s="2" t="s">
        <v>10</v>
      </c>
      <c r="B59" s="3">
        <f t="shared" ref="B59:C59" si="11">SUM(B57:B58)</f>
        <v>10045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6019.0</v>
      </c>
      <c r="C62" s="11">
        <f>B62/B64</f>
        <v>0.6179671458</v>
      </c>
    </row>
    <row r="63" ht="15.75" customHeight="1">
      <c r="A63" s="3" t="s">
        <v>61</v>
      </c>
      <c r="B63" s="17">
        <v>3721.0</v>
      </c>
      <c r="C63" s="11">
        <f>B63/B64</f>
        <v>0.3820328542</v>
      </c>
    </row>
    <row r="64" ht="15.75" customHeight="1">
      <c r="A64" s="2" t="s">
        <v>10</v>
      </c>
      <c r="B64" s="3">
        <f t="shared" ref="B64:C64" si="12">SUM(B62:B63)</f>
        <v>9740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7200.0</v>
      </c>
      <c r="C67" s="11">
        <f>B67/B69</f>
        <v>0.627669776</v>
      </c>
    </row>
    <row r="68" ht="15.75" customHeight="1">
      <c r="A68" s="3" t="s">
        <v>64</v>
      </c>
      <c r="B68" s="17">
        <v>4271.0</v>
      </c>
      <c r="C68" s="11">
        <f>B68/B69</f>
        <v>0.372330224</v>
      </c>
    </row>
    <row r="69" ht="15.75" customHeight="1">
      <c r="A69" s="2" t="s">
        <v>10</v>
      </c>
      <c r="B69" s="3">
        <f t="shared" ref="B69:C69" si="13">SUM(B67:B68)</f>
        <v>11471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7">
        <v>1664.0</v>
      </c>
      <c r="C79" s="11">
        <f>B79/B82</f>
        <v>0.1430536451</v>
      </c>
    </row>
    <row r="80" ht="15.75" customHeight="1">
      <c r="A80" s="3" t="s">
        <v>72</v>
      </c>
      <c r="B80" s="17">
        <v>9007.0</v>
      </c>
      <c r="C80" s="11">
        <f>B80/B82</f>
        <v>0.774329436</v>
      </c>
    </row>
    <row r="81" ht="15.75" customHeight="1">
      <c r="A81" s="3" t="s">
        <v>73</v>
      </c>
      <c r="B81" s="17">
        <v>961.0</v>
      </c>
      <c r="C81" s="11">
        <f>B81/B82</f>
        <v>0.08261691884</v>
      </c>
    </row>
    <row r="82" ht="15.75" customHeight="1">
      <c r="A82" s="2" t="s">
        <v>10</v>
      </c>
      <c r="B82" s="7">
        <f t="shared" ref="B82:C82" si="15">SUM(B79:B81)</f>
        <v>11632</v>
      </c>
      <c r="C82" s="11">
        <f t="shared" si="15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63"/>
    <col customWidth="1" min="5" max="5" width="21.13"/>
    <col customWidth="1" min="6" max="6" width="12.63"/>
  </cols>
  <sheetData>
    <row r="1" ht="15.75" customHeight="1">
      <c r="D1" s="1" t="s">
        <v>339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118</v>
      </c>
      <c r="F2" s="3" t="s">
        <v>2</v>
      </c>
      <c r="G2" s="4" t="s">
        <v>3</v>
      </c>
    </row>
    <row r="3" ht="15.75" customHeight="1">
      <c r="A3" s="3" t="s">
        <v>5</v>
      </c>
      <c r="B3" s="17">
        <v>7.0</v>
      </c>
      <c r="C3" s="8">
        <f>B3/B11</f>
        <v>0.00153609831</v>
      </c>
      <c r="E3" s="3" t="s">
        <v>340</v>
      </c>
      <c r="F3" s="17">
        <v>482.0</v>
      </c>
      <c r="G3" s="11">
        <f>F3/F5</f>
        <v>0.448372093</v>
      </c>
    </row>
    <row r="4" ht="15.75" customHeight="1">
      <c r="A4" s="3" t="s">
        <v>7</v>
      </c>
      <c r="B4" s="17">
        <v>6.0</v>
      </c>
      <c r="C4" s="8">
        <f>B4/B11</f>
        <v>0.001316655695</v>
      </c>
      <c r="E4" s="3" t="s">
        <v>341</v>
      </c>
      <c r="F4" s="17">
        <v>593.0</v>
      </c>
      <c r="G4" s="11">
        <f>F4/F5</f>
        <v>0.551627907</v>
      </c>
    </row>
    <row r="5" ht="15.75" customHeight="1">
      <c r="A5" s="3" t="s">
        <v>9</v>
      </c>
      <c r="B5" s="17">
        <v>37.0</v>
      </c>
      <c r="C5" s="8">
        <f>B5/B11</f>
        <v>0.008119376783</v>
      </c>
      <c r="E5" s="2" t="s">
        <v>10</v>
      </c>
      <c r="F5" s="7">
        <f t="shared" ref="F5:G5" si="1">SUM(F3:F4)</f>
        <v>1075</v>
      </c>
      <c r="G5" s="11">
        <f t="shared" si="1"/>
        <v>1</v>
      </c>
    </row>
    <row r="6" ht="15.75" customHeight="1">
      <c r="A6" s="3" t="s">
        <v>11</v>
      </c>
      <c r="B6" s="17">
        <v>360.0</v>
      </c>
      <c r="C6" s="8">
        <f>B6/B11</f>
        <v>0.07899934167</v>
      </c>
      <c r="G6" s="11"/>
    </row>
    <row r="7" ht="15.75" customHeight="1">
      <c r="A7" s="3" t="s">
        <v>12</v>
      </c>
      <c r="B7" s="17">
        <v>12.0</v>
      </c>
      <c r="C7" s="8">
        <f>B7/B11</f>
        <v>0.002633311389</v>
      </c>
      <c r="E7" s="2" t="s">
        <v>342</v>
      </c>
      <c r="F7" s="3" t="s">
        <v>2</v>
      </c>
      <c r="G7" s="4" t="s">
        <v>3</v>
      </c>
    </row>
    <row r="8" ht="15.75" customHeight="1">
      <c r="A8" s="3" t="s">
        <v>14</v>
      </c>
      <c r="B8" s="17">
        <v>4.0</v>
      </c>
      <c r="C8" s="8">
        <f>B8/B11</f>
        <v>0.000877770463</v>
      </c>
      <c r="E8" s="3" t="s">
        <v>343</v>
      </c>
      <c r="F8" s="17">
        <v>445.0</v>
      </c>
      <c r="G8" s="11">
        <f>F8/F10</f>
        <v>0.4795258621</v>
      </c>
    </row>
    <row r="9" ht="15.75" customHeight="1">
      <c r="A9" s="3" t="s">
        <v>16</v>
      </c>
      <c r="B9" s="18">
        <v>4082.0</v>
      </c>
      <c r="C9" s="8">
        <f>B9/B11</f>
        <v>0.8957647575</v>
      </c>
      <c r="E9" s="3" t="s">
        <v>344</v>
      </c>
      <c r="F9" s="17">
        <v>483.0</v>
      </c>
      <c r="G9" s="11">
        <f>F9/F10</f>
        <v>0.5204741379</v>
      </c>
    </row>
    <row r="10" ht="15.75" customHeight="1">
      <c r="A10" s="3" t="s">
        <v>18</v>
      </c>
      <c r="B10" s="17">
        <v>49.0</v>
      </c>
      <c r="C10" s="8">
        <f>B10/B11</f>
        <v>0.01075268817</v>
      </c>
      <c r="E10" s="2" t="s">
        <v>10</v>
      </c>
      <c r="F10" s="7">
        <f t="shared" ref="F10:G10" si="2">SUM(F8:F9)</f>
        <v>928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4557</v>
      </c>
      <c r="C11" s="8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2747.0</v>
      </c>
      <c r="C52" s="11">
        <f>B52/B54</f>
        <v>0.6574916228</v>
      </c>
    </row>
    <row r="53" ht="15.75" customHeight="1">
      <c r="A53" s="3" t="s">
        <v>55</v>
      </c>
      <c r="B53" s="18">
        <v>1431.0</v>
      </c>
      <c r="C53" s="11">
        <f>B53/B54</f>
        <v>0.3425083772</v>
      </c>
    </row>
    <row r="54" ht="15.75" customHeight="1">
      <c r="A54" s="2" t="s">
        <v>10</v>
      </c>
      <c r="B54" s="13">
        <f t="shared" ref="B54:C54" si="10">SUM(B52:B53)</f>
        <v>4178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2000.0</v>
      </c>
      <c r="C57" s="11">
        <f>B57/B59</f>
        <v>0.5614823133</v>
      </c>
    </row>
    <row r="58" ht="15.75" customHeight="1">
      <c r="A58" s="3" t="s">
        <v>58</v>
      </c>
      <c r="B58" s="18">
        <v>1562.0</v>
      </c>
      <c r="C58" s="11">
        <f>B58/B59</f>
        <v>0.4385176867</v>
      </c>
    </row>
    <row r="59" ht="15.75" customHeight="1">
      <c r="A59" s="2" t="s">
        <v>10</v>
      </c>
      <c r="B59" s="13">
        <f t="shared" ref="B59:C59" si="11">SUM(B57:B58)</f>
        <v>3562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2425.0</v>
      </c>
      <c r="C62" s="11">
        <f>B62/B64</f>
        <v>0.6873582766</v>
      </c>
    </row>
    <row r="63" ht="15.75" customHeight="1">
      <c r="A63" s="3" t="s">
        <v>61</v>
      </c>
      <c r="B63" s="18">
        <v>1103.0</v>
      </c>
      <c r="C63" s="11">
        <f>B63/B64</f>
        <v>0.3126417234</v>
      </c>
    </row>
    <row r="64" ht="15.75" customHeight="1">
      <c r="A64" s="2" t="s">
        <v>10</v>
      </c>
      <c r="B64" s="13">
        <f t="shared" ref="B64:C64" si="12">SUM(B62:B63)</f>
        <v>3528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2652.0</v>
      </c>
      <c r="C67" s="11">
        <f>B67/B69</f>
        <v>0.6554621849</v>
      </c>
    </row>
    <row r="68" ht="15.75" customHeight="1">
      <c r="A68" s="3" t="s">
        <v>64</v>
      </c>
      <c r="B68" s="18">
        <v>1394.0</v>
      </c>
      <c r="C68" s="11">
        <f>B68/B69</f>
        <v>0.3445378151</v>
      </c>
    </row>
    <row r="69" ht="15.75" customHeight="1">
      <c r="A69" s="2" t="s">
        <v>10</v>
      </c>
      <c r="B69" s="13">
        <f t="shared" ref="B69:C69" si="13">SUM(B67:B68)</f>
        <v>4046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8">
        <v>1263.0</v>
      </c>
      <c r="C79" s="11">
        <f>B79/B82</f>
        <v>0.3207211783</v>
      </c>
    </row>
    <row r="80" ht="15.75" customHeight="1">
      <c r="A80" s="3" t="s">
        <v>72</v>
      </c>
      <c r="B80" s="18">
        <v>2407.0</v>
      </c>
      <c r="C80" s="11">
        <f>B80/B82</f>
        <v>0.6112239716</v>
      </c>
    </row>
    <row r="81" ht="15.75" customHeight="1">
      <c r="A81" s="3" t="s">
        <v>73</v>
      </c>
      <c r="B81" s="17">
        <v>268.0</v>
      </c>
      <c r="C81" s="11">
        <f>B81/B82</f>
        <v>0.06805485018</v>
      </c>
    </row>
    <row r="82" ht="15.75" customHeight="1">
      <c r="A82" s="2" t="s">
        <v>10</v>
      </c>
      <c r="B82" s="10">
        <f t="shared" ref="B82:C82" si="15">SUM(B79:B81)</f>
        <v>3938</v>
      </c>
      <c r="C82" s="11">
        <f t="shared" si="15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1.75"/>
    <col customWidth="1" min="5" max="5" width="24.63"/>
    <col customWidth="1" min="6" max="6" width="12.63"/>
  </cols>
  <sheetData>
    <row r="1" ht="15.75" customHeight="1">
      <c r="D1" s="1" t="s">
        <v>345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284</v>
      </c>
      <c r="F2" s="3" t="s">
        <v>2</v>
      </c>
      <c r="G2" s="4" t="s">
        <v>3</v>
      </c>
    </row>
    <row r="3" ht="15.75" customHeight="1">
      <c r="A3" s="3" t="s">
        <v>5</v>
      </c>
      <c r="B3" s="17">
        <v>13.0</v>
      </c>
      <c r="C3" s="8">
        <f>B3/B11</f>
        <v>0.0008383851412</v>
      </c>
      <c r="E3" s="3" t="s">
        <v>346</v>
      </c>
      <c r="F3" s="18">
        <v>8351.0</v>
      </c>
      <c r="G3" s="11">
        <f>F3/F6</f>
        <v>0.5705793933</v>
      </c>
    </row>
    <row r="4" ht="15.75" customHeight="1">
      <c r="A4" s="3" t="s">
        <v>7</v>
      </c>
      <c r="B4" s="17">
        <v>53.0</v>
      </c>
      <c r="C4" s="8">
        <f>B4/B11</f>
        <v>0.00341803173</v>
      </c>
      <c r="E4" s="3" t="s">
        <v>347</v>
      </c>
      <c r="F4" s="18">
        <v>2292.0</v>
      </c>
      <c r="G4" s="11">
        <f>F4/F6</f>
        <v>0.156600164</v>
      </c>
    </row>
    <row r="5" ht="15.75" customHeight="1">
      <c r="A5" s="3" t="s">
        <v>9</v>
      </c>
      <c r="B5" s="17">
        <v>349.0</v>
      </c>
      <c r="C5" s="8">
        <f>B5/B11</f>
        <v>0.02250741648</v>
      </c>
      <c r="E5" s="3" t="s">
        <v>348</v>
      </c>
      <c r="F5" s="18">
        <v>3993.0</v>
      </c>
      <c r="G5" s="11">
        <f>F5/F6</f>
        <v>0.2728204427</v>
      </c>
    </row>
    <row r="6" ht="15.75" customHeight="1">
      <c r="A6" s="3" t="s">
        <v>11</v>
      </c>
      <c r="B6" s="18">
        <v>3023.0</v>
      </c>
      <c r="C6" s="8">
        <f>B6/B11</f>
        <v>0.1949567909</v>
      </c>
      <c r="E6" s="2" t="s">
        <v>10</v>
      </c>
      <c r="F6" s="10">
        <f t="shared" ref="F6:G6" si="1">SUM(F3:F5)</f>
        <v>14636</v>
      </c>
      <c r="G6" s="11">
        <f t="shared" si="1"/>
        <v>1</v>
      </c>
    </row>
    <row r="7" ht="15.75" customHeight="1">
      <c r="A7" s="3" t="s">
        <v>12</v>
      </c>
      <c r="B7" s="17">
        <v>65.0</v>
      </c>
      <c r="C7" s="8">
        <f>B7/B11</f>
        <v>0.004191925706</v>
      </c>
      <c r="G7" s="11"/>
    </row>
    <row r="8" ht="15.75" customHeight="1">
      <c r="A8" s="3" t="s">
        <v>14</v>
      </c>
      <c r="B8" s="17">
        <v>19.0</v>
      </c>
      <c r="C8" s="8">
        <f>B8/B11</f>
        <v>0.001225332129</v>
      </c>
      <c r="E8" s="2" t="s">
        <v>80</v>
      </c>
      <c r="F8" s="3" t="s">
        <v>2</v>
      </c>
      <c r="G8" s="4" t="s">
        <v>3</v>
      </c>
    </row>
    <row r="9" ht="15.75" customHeight="1">
      <c r="A9" s="3" t="s">
        <v>16</v>
      </c>
      <c r="B9" s="18">
        <v>11621.0</v>
      </c>
      <c r="C9" s="8">
        <f>B9/B11</f>
        <v>0.7494518251</v>
      </c>
      <c r="E9" s="3" t="s">
        <v>349</v>
      </c>
      <c r="F9" s="17">
        <v>876.0</v>
      </c>
      <c r="G9" s="11">
        <f>F9/F12</f>
        <v>0.3</v>
      </c>
    </row>
    <row r="10" ht="15.75" customHeight="1">
      <c r="A10" s="3" t="s">
        <v>18</v>
      </c>
      <c r="B10" s="17">
        <v>363.0</v>
      </c>
      <c r="C10" s="8">
        <f>B10/B11</f>
        <v>0.02341029279</v>
      </c>
      <c r="E10" s="3" t="s">
        <v>350</v>
      </c>
      <c r="F10" s="18">
        <v>1582.0</v>
      </c>
      <c r="G10" s="11">
        <f>F10/F12</f>
        <v>0.5417808219</v>
      </c>
    </row>
    <row r="11" ht="15.75" customHeight="1">
      <c r="A11" s="2" t="s">
        <v>10</v>
      </c>
      <c r="B11" s="3">
        <f t="shared" ref="B11:C11" si="2">SUM(B3:B10)</f>
        <v>15506</v>
      </c>
      <c r="C11" s="8">
        <f t="shared" si="2"/>
        <v>1</v>
      </c>
      <c r="E11" s="3" t="s">
        <v>351</v>
      </c>
      <c r="F11" s="17">
        <v>462.0</v>
      </c>
      <c r="G11" s="11">
        <f>F11/F12</f>
        <v>0.1582191781</v>
      </c>
    </row>
    <row r="12" ht="15.75" customHeight="1">
      <c r="C12" s="11"/>
      <c r="E12" s="2" t="s">
        <v>10</v>
      </c>
      <c r="F12" s="7">
        <f t="shared" ref="F12:G12" si="3">SUM(F9:F11)</f>
        <v>2920</v>
      </c>
      <c r="G12" s="11">
        <f t="shared" si="3"/>
        <v>1</v>
      </c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8">
        <v>1167.0</v>
      </c>
      <c r="C30" s="11">
        <f>B30/B33</f>
        <v>0.08026134801</v>
      </c>
    </row>
    <row r="31" ht="15.75" customHeight="1">
      <c r="A31" s="3" t="s">
        <v>41</v>
      </c>
      <c r="B31" s="18">
        <v>2012.0</v>
      </c>
      <c r="C31" s="11">
        <f>B31/B33</f>
        <v>0.1383768913</v>
      </c>
    </row>
    <row r="32" ht="15.75" customHeight="1">
      <c r="A32" s="3" t="s">
        <v>42</v>
      </c>
      <c r="B32" s="18">
        <v>11361.0</v>
      </c>
      <c r="C32" s="11">
        <f>B32/B33</f>
        <v>0.7813617607</v>
      </c>
    </row>
    <row r="33" ht="15.75" customHeight="1">
      <c r="A33" s="2" t="s">
        <v>10</v>
      </c>
      <c r="B33" s="10">
        <f t="shared" ref="B33:C33" si="6">SUM(B30:B32)</f>
        <v>14540</v>
      </c>
      <c r="C33" s="11">
        <f t="shared" si="6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7179.0</v>
      </c>
      <c r="C52" s="11">
        <f>B52/B54</f>
        <v>0.5314234954</v>
      </c>
    </row>
    <row r="53" ht="15.75" customHeight="1">
      <c r="A53" s="3" t="s">
        <v>55</v>
      </c>
      <c r="B53" s="18">
        <v>6330.0</v>
      </c>
      <c r="C53" s="11">
        <f>B53/B54</f>
        <v>0.4685765046</v>
      </c>
    </row>
    <row r="54" ht="15.75" customHeight="1">
      <c r="A54" s="2" t="s">
        <v>10</v>
      </c>
      <c r="B54" s="13">
        <f t="shared" ref="B54:C54" si="10">SUM(B52:B53)</f>
        <v>13509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6742.0</v>
      </c>
      <c r="C57" s="11">
        <f>B57/B59</f>
        <v>0.5644675151</v>
      </c>
    </row>
    <row r="58" ht="15.75" customHeight="1">
      <c r="A58" s="3" t="s">
        <v>58</v>
      </c>
      <c r="B58" s="18">
        <v>5202.0</v>
      </c>
      <c r="C58" s="11">
        <f>B58/B59</f>
        <v>0.4355324849</v>
      </c>
    </row>
    <row r="59" ht="15.75" customHeight="1">
      <c r="A59" s="2" t="s">
        <v>10</v>
      </c>
      <c r="B59" s="13">
        <f t="shared" ref="B59:C59" si="11">SUM(B57:B58)</f>
        <v>11944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6531.0</v>
      </c>
      <c r="C62" s="11">
        <f>B62/B64</f>
        <v>0.5416770341</v>
      </c>
    </row>
    <row r="63" ht="15.75" customHeight="1">
      <c r="A63" s="3" t="s">
        <v>61</v>
      </c>
      <c r="B63" s="18">
        <v>5526.0</v>
      </c>
      <c r="C63" s="11">
        <f>B63/B64</f>
        <v>0.4583229659</v>
      </c>
    </row>
    <row r="64" ht="15.75" customHeight="1">
      <c r="A64" s="2" t="s">
        <v>10</v>
      </c>
      <c r="B64" s="13">
        <f t="shared" ref="B64:C64" si="12">SUM(B62:B63)</f>
        <v>12057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7606.0</v>
      </c>
      <c r="C67" s="11">
        <f>B67/B69</f>
        <v>0.5506805676</v>
      </c>
    </row>
    <row r="68" ht="15.75" customHeight="1">
      <c r="A68" s="3" t="s">
        <v>64</v>
      </c>
      <c r="B68" s="18">
        <v>6206.0</v>
      </c>
      <c r="C68" s="11">
        <f>B68/B69</f>
        <v>0.4493194324</v>
      </c>
    </row>
    <row r="69" ht="15.75" customHeight="1">
      <c r="A69" s="2" t="s">
        <v>10</v>
      </c>
      <c r="B69" s="13">
        <f t="shared" ref="B69:C69" si="13">SUM(B67:B68)</f>
        <v>13812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8.5"/>
    <col customWidth="1" min="5" max="5" width="18.38"/>
    <col customWidth="1" min="6" max="6" width="12.63"/>
  </cols>
  <sheetData>
    <row r="1" ht="15.75" customHeight="1">
      <c r="D1" s="1" t="s">
        <v>352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ht="15.75" customHeight="1">
      <c r="A3" s="3" t="s">
        <v>5</v>
      </c>
      <c r="B3" s="17">
        <v>8.0</v>
      </c>
      <c r="C3" s="8">
        <f>B3/B11</f>
        <v>0.0005893186004</v>
      </c>
      <c r="E3" s="3" t="s">
        <v>353</v>
      </c>
      <c r="F3" s="18">
        <v>4051.0</v>
      </c>
      <c r="G3" s="11">
        <f>F3/F6</f>
        <v>0.3217377492</v>
      </c>
    </row>
    <row r="4" ht="15.75" customHeight="1">
      <c r="A4" s="3" t="s">
        <v>7</v>
      </c>
      <c r="B4" s="17">
        <v>30.0</v>
      </c>
      <c r="C4" s="8">
        <f>B4/B11</f>
        <v>0.002209944751</v>
      </c>
      <c r="E4" s="3" t="s">
        <v>354</v>
      </c>
      <c r="F4" s="18">
        <v>6510.0</v>
      </c>
      <c r="G4" s="11">
        <f>F4/F6</f>
        <v>0.5170359781</v>
      </c>
    </row>
    <row r="5" ht="15.75" customHeight="1">
      <c r="A5" s="3" t="s">
        <v>9</v>
      </c>
      <c r="B5" s="17">
        <v>243.0</v>
      </c>
      <c r="C5" s="8">
        <f>B5/B11</f>
        <v>0.01790055249</v>
      </c>
      <c r="E5" s="3" t="s">
        <v>355</v>
      </c>
      <c r="F5" s="18">
        <v>2030.0</v>
      </c>
      <c r="G5" s="11">
        <f>F5/F6</f>
        <v>0.1612262727</v>
      </c>
    </row>
    <row r="6" ht="15.75" customHeight="1">
      <c r="A6" s="3" t="s">
        <v>11</v>
      </c>
      <c r="B6" s="18">
        <v>2067.0</v>
      </c>
      <c r="C6" s="8">
        <f>B6/B11</f>
        <v>0.1522651934</v>
      </c>
      <c r="E6" s="2" t="s">
        <v>10</v>
      </c>
      <c r="F6" s="10">
        <f t="shared" ref="F6:G6" si="1">SUM(F3:F5)</f>
        <v>12591</v>
      </c>
      <c r="G6" s="11">
        <f t="shared" si="1"/>
        <v>1</v>
      </c>
    </row>
    <row r="7" ht="15.75" customHeight="1">
      <c r="A7" s="3" t="s">
        <v>12</v>
      </c>
      <c r="B7" s="17">
        <v>52.0</v>
      </c>
      <c r="C7" s="8">
        <f>B7/B11</f>
        <v>0.003830570902</v>
      </c>
      <c r="G7" s="11"/>
    </row>
    <row r="8" ht="15.75" customHeight="1">
      <c r="A8" s="3" t="s">
        <v>14</v>
      </c>
      <c r="B8" s="17">
        <v>15.0</v>
      </c>
      <c r="C8" s="8">
        <f>B8/B11</f>
        <v>0.001104972376</v>
      </c>
      <c r="E8" s="2" t="s">
        <v>275</v>
      </c>
      <c r="F8" s="3" t="s">
        <v>2</v>
      </c>
      <c r="G8" s="4" t="s">
        <v>3</v>
      </c>
    </row>
    <row r="9" ht="15.75" customHeight="1">
      <c r="A9" s="3" t="s">
        <v>16</v>
      </c>
      <c r="B9" s="18">
        <v>10912.0</v>
      </c>
      <c r="C9" s="8">
        <f>B9/B11</f>
        <v>0.8038305709</v>
      </c>
      <c r="E9" s="3" t="s">
        <v>356</v>
      </c>
      <c r="F9" s="17">
        <v>531.0</v>
      </c>
      <c r="G9" s="11">
        <f>F9/F11</f>
        <v>0.3878743608</v>
      </c>
    </row>
    <row r="10" ht="15.75" customHeight="1">
      <c r="A10" s="3" t="s">
        <v>18</v>
      </c>
      <c r="B10" s="17">
        <v>248.0</v>
      </c>
      <c r="C10" s="8">
        <f>B10/B11</f>
        <v>0.01826887661</v>
      </c>
      <c r="E10" s="3" t="s">
        <v>357</v>
      </c>
      <c r="F10" s="17">
        <v>838.0</v>
      </c>
      <c r="G10" s="11">
        <f>F10/F11</f>
        <v>0.6121256392</v>
      </c>
    </row>
    <row r="11" ht="15.75" customHeight="1">
      <c r="A11" s="2" t="s">
        <v>10</v>
      </c>
      <c r="B11" s="3">
        <f t="shared" ref="B11:C11" si="2">SUM(B3:B10)</f>
        <v>13575</v>
      </c>
      <c r="C11" s="8">
        <f t="shared" si="2"/>
        <v>1</v>
      </c>
      <c r="E11" s="2" t="s">
        <v>10</v>
      </c>
      <c r="F11" s="7">
        <f t="shared" ref="F11:G11" si="3">SUM(F9:F10)</f>
        <v>1369</v>
      </c>
      <c r="G11" s="11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7523.0</v>
      </c>
      <c r="C52" s="11">
        <f>B52/B54</f>
        <v>0.6003990423</v>
      </c>
    </row>
    <row r="53" ht="15.75" customHeight="1">
      <c r="A53" s="3" t="s">
        <v>55</v>
      </c>
      <c r="B53" s="18">
        <v>5007.0</v>
      </c>
      <c r="C53" s="11">
        <f>B53/B54</f>
        <v>0.3996009577</v>
      </c>
    </row>
    <row r="54" ht="15.75" customHeight="1">
      <c r="A54" s="2" t="s">
        <v>10</v>
      </c>
      <c r="B54" s="13">
        <f t="shared" ref="B54:C54" si="10">SUM(B52:B53)</f>
        <v>12530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5759.0</v>
      </c>
      <c r="C57" s="11">
        <f>B57/B59</f>
        <v>0.5272843802</v>
      </c>
    </row>
    <row r="58" ht="15.75" customHeight="1">
      <c r="A58" s="3" t="s">
        <v>58</v>
      </c>
      <c r="B58" s="18">
        <v>5163.0</v>
      </c>
      <c r="C58" s="11">
        <f>B58/B59</f>
        <v>0.4727156198</v>
      </c>
    </row>
    <row r="59" ht="15.75" customHeight="1">
      <c r="A59" s="2" t="s">
        <v>10</v>
      </c>
      <c r="B59" s="13">
        <f t="shared" ref="B59:C59" si="11">SUM(B57:B58)</f>
        <v>10922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6724.0</v>
      </c>
      <c r="C62" s="11">
        <f>B62/B64</f>
        <v>0.6197806249</v>
      </c>
    </row>
    <row r="63" ht="15.75" customHeight="1">
      <c r="A63" s="3" t="s">
        <v>61</v>
      </c>
      <c r="B63" s="18">
        <v>4125.0</v>
      </c>
      <c r="C63" s="11">
        <f>B63/B64</f>
        <v>0.3802193751</v>
      </c>
    </row>
    <row r="64" ht="15.75" customHeight="1">
      <c r="A64" s="2" t="s">
        <v>10</v>
      </c>
      <c r="B64" s="13">
        <f t="shared" ref="B64:C64" si="12">SUM(B62:B63)</f>
        <v>10849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8005.0</v>
      </c>
      <c r="C67" s="11">
        <f>B67/B69</f>
        <v>0.6536828352</v>
      </c>
    </row>
    <row r="68" ht="15.75" customHeight="1">
      <c r="A68" s="3" t="s">
        <v>64</v>
      </c>
      <c r="B68" s="18">
        <v>4241.0</v>
      </c>
      <c r="C68" s="11">
        <f>B68/B69</f>
        <v>0.3463171648</v>
      </c>
    </row>
    <row r="69" ht="15.75" customHeight="1">
      <c r="A69" s="2" t="s">
        <v>10</v>
      </c>
      <c r="B69" s="13">
        <f t="shared" ref="B69:C69" si="13">SUM(B67:B68)</f>
        <v>12246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13"/>
    <col customWidth="1" min="5" max="6" width="12.63"/>
  </cols>
  <sheetData>
    <row r="1" ht="15.75" customHeight="1">
      <c r="D1" s="1" t="s">
        <v>358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0.0</v>
      </c>
      <c r="C3" s="8">
        <f>B3/B11</f>
        <v>0</v>
      </c>
    </row>
    <row r="4" ht="15.75" customHeight="1">
      <c r="A4" s="3" t="s">
        <v>7</v>
      </c>
      <c r="B4" s="17">
        <v>1.0</v>
      </c>
      <c r="C4" s="8">
        <f>B4/B11</f>
        <v>0.001615508885</v>
      </c>
    </row>
    <row r="5" ht="15.75" customHeight="1">
      <c r="A5" s="3" t="s">
        <v>9</v>
      </c>
      <c r="B5" s="17">
        <v>4.0</v>
      </c>
      <c r="C5" s="8">
        <f>B5/B11</f>
        <v>0.006462035541</v>
      </c>
    </row>
    <row r="6" ht="15.75" customHeight="1">
      <c r="A6" s="3" t="s">
        <v>11</v>
      </c>
      <c r="B6" s="17">
        <v>28.0</v>
      </c>
      <c r="C6" s="8">
        <f>B6/B11</f>
        <v>0.04523424879</v>
      </c>
    </row>
    <row r="7" ht="15.75" customHeight="1">
      <c r="A7" s="3" t="s">
        <v>12</v>
      </c>
      <c r="B7" s="17">
        <v>1.0</v>
      </c>
      <c r="C7" s="8">
        <f>B7/B11</f>
        <v>0.001615508885</v>
      </c>
    </row>
    <row r="8" ht="15.75" customHeight="1">
      <c r="A8" s="3" t="s">
        <v>14</v>
      </c>
      <c r="B8" s="17">
        <v>1.0</v>
      </c>
      <c r="C8" s="8">
        <f>B8/B11</f>
        <v>0.001615508885</v>
      </c>
    </row>
    <row r="9" ht="15.75" customHeight="1">
      <c r="A9" s="3" t="s">
        <v>16</v>
      </c>
      <c r="B9" s="17">
        <v>579.0</v>
      </c>
      <c r="C9" s="8">
        <f>B9/B11</f>
        <v>0.9353796446</v>
      </c>
    </row>
    <row r="10" ht="15.75" customHeight="1">
      <c r="A10" s="3" t="s">
        <v>18</v>
      </c>
      <c r="B10" s="17">
        <v>5.0</v>
      </c>
      <c r="C10" s="8">
        <f>B10/B11</f>
        <v>0.008077544426</v>
      </c>
    </row>
    <row r="11" ht="15.75" customHeight="1">
      <c r="A11" s="2" t="s">
        <v>10</v>
      </c>
      <c r="B11" s="3">
        <f t="shared" ref="B11:C11" si="1">SUM(B3:B10)</f>
        <v>619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284.0</v>
      </c>
      <c r="C47" s="16"/>
    </row>
    <row r="48" ht="15.75" customHeight="1">
      <c r="A48" s="3" t="s">
        <v>52</v>
      </c>
      <c r="B48" s="17">
        <v>193.0</v>
      </c>
      <c r="C48" s="11">
        <f>B48/B49</f>
        <v>1</v>
      </c>
    </row>
    <row r="49" ht="15.75" customHeight="1">
      <c r="A49" s="2" t="s">
        <v>10</v>
      </c>
      <c r="B49" s="3">
        <f t="shared" ref="B49:C49" si="7">B48</f>
        <v>193</v>
      </c>
      <c r="C49" s="8">
        <f t="shared" si="7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347.0</v>
      </c>
      <c r="C52" s="11">
        <f>B52/B54</f>
        <v>0.6045296167</v>
      </c>
    </row>
    <row r="53" ht="15.75" customHeight="1">
      <c r="A53" s="3" t="s">
        <v>55</v>
      </c>
      <c r="B53" s="17">
        <v>227.0</v>
      </c>
      <c r="C53" s="11">
        <f>B53/B54</f>
        <v>0.3954703833</v>
      </c>
    </row>
    <row r="54" ht="15.75" customHeight="1">
      <c r="A54" s="2" t="s">
        <v>10</v>
      </c>
      <c r="B54" s="3">
        <f t="shared" ref="B54:C54" si="8">SUM(B52:B53)</f>
        <v>574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276.0</v>
      </c>
      <c r="C57" s="11">
        <f>B57/B59</f>
        <v>0.5564516129</v>
      </c>
    </row>
    <row r="58" ht="15.75" customHeight="1">
      <c r="A58" s="3" t="s">
        <v>58</v>
      </c>
      <c r="B58" s="17">
        <v>220.0</v>
      </c>
      <c r="C58" s="11">
        <f>B58/B59</f>
        <v>0.4435483871</v>
      </c>
    </row>
    <row r="59" ht="15.75" customHeight="1">
      <c r="A59" s="2" t="s">
        <v>10</v>
      </c>
      <c r="B59" s="3">
        <f t="shared" ref="B59:C59" si="9">SUM(B57:B58)</f>
        <v>496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263.0</v>
      </c>
      <c r="C62" s="11">
        <f>B62/B64</f>
        <v>0.5281124498</v>
      </c>
    </row>
    <row r="63" ht="15.75" customHeight="1">
      <c r="A63" s="3" t="s">
        <v>61</v>
      </c>
      <c r="B63" s="17">
        <v>235.0</v>
      </c>
      <c r="C63" s="11">
        <f>B63/B64</f>
        <v>0.4718875502</v>
      </c>
    </row>
    <row r="64" ht="15.75" customHeight="1">
      <c r="A64" s="2" t="s">
        <v>10</v>
      </c>
      <c r="B64" s="3">
        <f t="shared" ref="B64:C64" si="10">SUM(B62:B63)</f>
        <v>498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440.0</v>
      </c>
      <c r="C67" s="11">
        <f>B67/B69</f>
        <v>0.7457627119</v>
      </c>
    </row>
    <row r="68" ht="15.75" customHeight="1">
      <c r="A68" s="3" t="s">
        <v>64</v>
      </c>
      <c r="B68" s="17">
        <v>150.0</v>
      </c>
      <c r="C68" s="11">
        <f>B68/B69</f>
        <v>0.2542372881</v>
      </c>
    </row>
    <row r="69" ht="15.75" customHeight="1">
      <c r="A69" s="2" t="s">
        <v>10</v>
      </c>
      <c r="B69" s="3">
        <f t="shared" ref="B69:C69" si="11">SUM(B67:B68)</f>
        <v>590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63"/>
    <col customWidth="1" min="5" max="6" width="12.63"/>
  </cols>
  <sheetData>
    <row r="1" ht="15.75" customHeight="1">
      <c r="D1" s="1" t="s">
        <v>359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5.0</v>
      </c>
      <c r="C3" s="8">
        <f>B3/B11</f>
        <v>0.009208103131</v>
      </c>
    </row>
    <row r="4" ht="15.75" customHeight="1">
      <c r="A4" s="3" t="s">
        <v>7</v>
      </c>
      <c r="B4" s="17">
        <v>3.0</v>
      </c>
      <c r="C4" s="8">
        <f>B4/B11</f>
        <v>0.005524861878</v>
      </c>
    </row>
    <row r="5" ht="15.75" customHeight="1">
      <c r="A5" s="3" t="s">
        <v>9</v>
      </c>
      <c r="B5" s="17">
        <v>5.0</v>
      </c>
      <c r="C5" s="8">
        <f>B5/B11</f>
        <v>0.009208103131</v>
      </c>
    </row>
    <row r="6" ht="15.75" customHeight="1">
      <c r="A6" s="3" t="s">
        <v>11</v>
      </c>
      <c r="B6" s="17">
        <v>51.0</v>
      </c>
      <c r="C6" s="8">
        <f>B6/B11</f>
        <v>0.09392265193</v>
      </c>
    </row>
    <row r="7" ht="15.75" customHeight="1">
      <c r="A7" s="3" t="s">
        <v>12</v>
      </c>
      <c r="B7" s="17">
        <v>1.0</v>
      </c>
      <c r="C7" s="8">
        <f>B7/B11</f>
        <v>0.001841620626</v>
      </c>
    </row>
    <row r="8" ht="15.75" customHeight="1">
      <c r="A8" s="3" t="s">
        <v>14</v>
      </c>
      <c r="B8" s="17">
        <v>4.0</v>
      </c>
      <c r="C8" s="8">
        <f>B8/B11</f>
        <v>0.007366482505</v>
      </c>
    </row>
    <row r="9" ht="15.75" customHeight="1">
      <c r="A9" s="3" t="s">
        <v>16</v>
      </c>
      <c r="B9" s="17">
        <v>471.0</v>
      </c>
      <c r="C9" s="8">
        <f>B9/B11</f>
        <v>0.8674033149</v>
      </c>
    </row>
    <row r="10" ht="15.75" customHeight="1">
      <c r="A10" s="3" t="s">
        <v>18</v>
      </c>
      <c r="B10" s="17">
        <v>3.0</v>
      </c>
      <c r="C10" s="8">
        <f>B10/B11</f>
        <v>0.005524861878</v>
      </c>
    </row>
    <row r="11" ht="15.75" customHeight="1">
      <c r="A11" s="2" t="s">
        <v>10</v>
      </c>
      <c r="B11" s="3">
        <f t="shared" ref="B11:C11" si="1">SUM(B3:B10)</f>
        <v>543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62.0</v>
      </c>
      <c r="C19" s="11">
        <f>B19/B27</f>
        <v>0.1208576998</v>
      </c>
    </row>
    <row r="20" ht="15.75" customHeight="1">
      <c r="A20" s="3" t="s">
        <v>31</v>
      </c>
      <c r="B20" s="17">
        <v>237.0</v>
      </c>
      <c r="C20" s="11">
        <f>B20/B27</f>
        <v>0.4619883041</v>
      </c>
    </row>
    <row r="21" ht="15.75" customHeight="1">
      <c r="A21" s="3" t="s">
        <v>33</v>
      </c>
      <c r="B21" s="17">
        <v>155.0</v>
      </c>
      <c r="C21" s="11">
        <f>B21/B27</f>
        <v>0.3021442495</v>
      </c>
    </row>
    <row r="22" ht="15.75" customHeight="1">
      <c r="A22" s="3" t="s">
        <v>34</v>
      </c>
      <c r="B22" s="17">
        <v>6.0</v>
      </c>
      <c r="C22" s="11">
        <f>B22/B27</f>
        <v>0.01169590643</v>
      </c>
    </row>
    <row r="23" ht="15.75" customHeight="1">
      <c r="A23" s="3" t="s">
        <v>35</v>
      </c>
      <c r="B23" s="17">
        <v>3.0</v>
      </c>
      <c r="C23" s="11">
        <f>B23/B27</f>
        <v>0.005847953216</v>
      </c>
    </row>
    <row r="24" ht="15.75" customHeight="1">
      <c r="A24" s="3" t="s">
        <v>36</v>
      </c>
      <c r="B24" s="17">
        <v>22.0</v>
      </c>
      <c r="C24" s="11">
        <f>B24/B27</f>
        <v>0.04288499025</v>
      </c>
    </row>
    <row r="25" ht="15.75" customHeight="1">
      <c r="A25" s="3" t="s">
        <v>37</v>
      </c>
      <c r="B25" s="17">
        <v>7.0</v>
      </c>
      <c r="C25" s="11">
        <f>B25/B27</f>
        <v>0.01364522417</v>
      </c>
    </row>
    <row r="26" ht="15.75" customHeight="1">
      <c r="A26" s="3" t="s">
        <v>38</v>
      </c>
      <c r="B26" s="17">
        <v>21.0</v>
      </c>
      <c r="C26" s="11">
        <f>B26/B27</f>
        <v>0.04093567251</v>
      </c>
    </row>
    <row r="27" ht="15.75" customHeight="1">
      <c r="A27" s="2" t="s">
        <v>10</v>
      </c>
      <c r="B27" s="7">
        <f t="shared" ref="B27:C27" si="3">SUM(B19:B26)</f>
        <v>513</v>
      </c>
      <c r="C27" s="11">
        <f t="shared" si="3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7">SUM(B47:B48)</f>
        <v>0</v>
      </c>
      <c r="C49" s="22" t="str">
        <f t="shared" si="7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302.0</v>
      </c>
      <c r="C52" s="11">
        <f>B52/B54</f>
        <v>0.604</v>
      </c>
    </row>
    <row r="53" ht="15.75" customHeight="1">
      <c r="A53" s="3" t="s">
        <v>55</v>
      </c>
      <c r="B53" s="17">
        <v>198.0</v>
      </c>
      <c r="C53" s="11">
        <f>B53/B54</f>
        <v>0.396</v>
      </c>
    </row>
    <row r="54" ht="15.75" customHeight="1">
      <c r="A54" s="2" t="s">
        <v>10</v>
      </c>
      <c r="B54" s="3">
        <f t="shared" ref="B54:C54" si="8">SUM(B52:B53)</f>
        <v>500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266.0</v>
      </c>
      <c r="C57" s="11">
        <f>B57/B59</f>
        <v>0.6073059361</v>
      </c>
    </row>
    <row r="58" ht="15.75" customHeight="1">
      <c r="A58" s="3" t="s">
        <v>58</v>
      </c>
      <c r="B58" s="17">
        <v>172.0</v>
      </c>
      <c r="C58" s="11">
        <f>B58/B59</f>
        <v>0.3926940639</v>
      </c>
    </row>
    <row r="59" ht="15.75" customHeight="1">
      <c r="A59" s="2" t="s">
        <v>10</v>
      </c>
      <c r="B59" s="3">
        <f t="shared" ref="B59:C59" si="9">SUM(B57:B58)</f>
        <v>438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221.0</v>
      </c>
      <c r="C62" s="11">
        <f>B62/B64</f>
        <v>0.4900221729</v>
      </c>
    </row>
    <row r="63" ht="15.75" customHeight="1">
      <c r="A63" s="3" t="s">
        <v>61</v>
      </c>
      <c r="B63" s="17">
        <v>230.0</v>
      </c>
      <c r="C63" s="11">
        <f>B63/B64</f>
        <v>0.5099778271</v>
      </c>
    </row>
    <row r="64" ht="15.75" customHeight="1">
      <c r="A64" s="2" t="s">
        <v>10</v>
      </c>
      <c r="B64" s="3">
        <f t="shared" ref="B64:C64" si="10">SUM(B62:B63)</f>
        <v>451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358.0</v>
      </c>
      <c r="C67" s="11">
        <f>B67/B69</f>
        <v>0.6911196911</v>
      </c>
    </row>
    <row r="68" ht="15.75" customHeight="1">
      <c r="A68" s="3" t="s">
        <v>64</v>
      </c>
      <c r="B68" s="17">
        <v>160.0</v>
      </c>
      <c r="C68" s="11">
        <f>B68/B69</f>
        <v>0.3088803089</v>
      </c>
    </row>
    <row r="69" ht="15.75" customHeight="1">
      <c r="A69" s="2" t="s">
        <v>10</v>
      </c>
      <c r="B69" s="3">
        <f t="shared" ref="B69:C69" si="11">SUM(B67:B68)</f>
        <v>518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5"/>
    <col customWidth="1" min="5" max="5" width="24.63"/>
    <col customWidth="1" min="6" max="6" width="12.63"/>
  </cols>
  <sheetData>
    <row r="1" ht="15.75" customHeight="1">
      <c r="D1" s="1" t="s">
        <v>360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ht="15.75" customHeight="1">
      <c r="A3" s="3" t="s">
        <v>5</v>
      </c>
      <c r="B3" s="17">
        <v>38.0</v>
      </c>
      <c r="C3" s="8">
        <f>B3/B11</f>
        <v>0.0009161924969</v>
      </c>
      <c r="E3" s="3" t="s">
        <v>361</v>
      </c>
      <c r="F3" s="18">
        <v>5915.0</v>
      </c>
      <c r="G3" s="11">
        <f>F3/F5</f>
        <v>0.5960898922</v>
      </c>
    </row>
    <row r="4" ht="15.75" customHeight="1">
      <c r="A4" s="3" t="s">
        <v>7</v>
      </c>
      <c r="B4" s="17">
        <v>149.0</v>
      </c>
      <c r="C4" s="8">
        <f>B4/B11</f>
        <v>0.003592439001</v>
      </c>
      <c r="E4" s="3" t="s">
        <v>362</v>
      </c>
      <c r="F4" s="18">
        <v>4008.0</v>
      </c>
      <c r="G4" s="11">
        <f>F4/F5</f>
        <v>0.4039101078</v>
      </c>
    </row>
    <row r="5" ht="15.75" customHeight="1">
      <c r="A5" s="3" t="s">
        <v>9</v>
      </c>
      <c r="B5" s="17">
        <v>836.0</v>
      </c>
      <c r="C5" s="8">
        <f>B5/B11</f>
        <v>0.02015623493</v>
      </c>
      <c r="E5" s="2" t="s">
        <v>10</v>
      </c>
      <c r="F5" s="10">
        <f t="shared" ref="F5:G5" si="1">SUM(F3:F4)</f>
        <v>9923</v>
      </c>
      <c r="G5" s="11">
        <f t="shared" si="1"/>
        <v>1</v>
      </c>
    </row>
    <row r="6" ht="15.75" customHeight="1">
      <c r="A6" s="3" t="s">
        <v>11</v>
      </c>
      <c r="B6" s="18">
        <v>10780.0</v>
      </c>
      <c r="C6" s="8">
        <f>B6/B11</f>
        <v>0.2599093452</v>
      </c>
      <c r="G6" s="11"/>
    </row>
    <row r="7" ht="15.75" customHeight="1">
      <c r="A7" s="3" t="s">
        <v>12</v>
      </c>
      <c r="B7" s="17">
        <v>196.0</v>
      </c>
      <c r="C7" s="8">
        <f>B7/B11</f>
        <v>0.004725624458</v>
      </c>
      <c r="E7" s="2" t="s">
        <v>118</v>
      </c>
      <c r="F7" s="3" t="s">
        <v>2</v>
      </c>
      <c r="G7" s="4" t="s">
        <v>3</v>
      </c>
    </row>
    <row r="8" ht="15.75" customHeight="1">
      <c r="A8" s="3" t="s">
        <v>14</v>
      </c>
      <c r="B8" s="17">
        <v>55.0</v>
      </c>
      <c r="C8" s="8">
        <f>B8/B11</f>
        <v>0.001326068088</v>
      </c>
      <c r="E8" s="3" t="s">
        <v>363</v>
      </c>
      <c r="F8" s="18">
        <v>1008.0</v>
      </c>
      <c r="G8" s="11">
        <f>F8/F11</f>
        <v>0.2971698113</v>
      </c>
    </row>
    <row r="9" ht="15.75" customHeight="1">
      <c r="A9" s="3" t="s">
        <v>16</v>
      </c>
      <c r="B9" s="18">
        <v>28644.0</v>
      </c>
      <c r="C9" s="8">
        <f>B9/B11</f>
        <v>0.69061626</v>
      </c>
      <c r="E9" s="3" t="s">
        <v>364</v>
      </c>
      <c r="F9" s="17">
        <v>419.0</v>
      </c>
      <c r="G9" s="11">
        <f>F9/F11</f>
        <v>0.1235259434</v>
      </c>
    </row>
    <row r="10" ht="15.75" customHeight="1">
      <c r="A10" s="3" t="s">
        <v>18</v>
      </c>
      <c r="B10" s="17">
        <v>778.0</v>
      </c>
      <c r="C10" s="8">
        <f>B10/B11</f>
        <v>0.01875783586</v>
      </c>
      <c r="E10" s="3" t="s">
        <v>365</v>
      </c>
      <c r="F10" s="18">
        <v>1965.0</v>
      </c>
      <c r="G10" s="11">
        <f>F10/F11</f>
        <v>0.5793042453</v>
      </c>
    </row>
    <row r="11" ht="15.75" customHeight="1">
      <c r="A11" s="2" t="s">
        <v>10</v>
      </c>
      <c r="B11" s="3">
        <f t="shared" ref="B11:C11" si="2">SUM(B3:B10)</f>
        <v>41476</v>
      </c>
      <c r="C11" s="8">
        <f t="shared" si="2"/>
        <v>1</v>
      </c>
      <c r="E11" s="2" t="s">
        <v>10</v>
      </c>
      <c r="F11" s="10">
        <f t="shared" ref="F11:G11" si="3">SUM(F8:F10)</f>
        <v>3392</v>
      </c>
      <c r="G11" s="11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24">
        <v>0.0</v>
      </c>
      <c r="C38" s="22" t="str">
        <f>SUM(C36:C37)</f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21883.0</v>
      </c>
      <c r="C52" s="11">
        <f>B52/B54</f>
        <v>0.5816852738</v>
      </c>
    </row>
    <row r="53" ht="15.75" customHeight="1">
      <c r="A53" s="3" t="s">
        <v>55</v>
      </c>
      <c r="B53" s="18">
        <v>15737.0</v>
      </c>
      <c r="C53" s="11">
        <f>B53/B54</f>
        <v>0.4183147262</v>
      </c>
    </row>
    <row r="54" ht="15.75" customHeight="1">
      <c r="A54" s="2" t="s">
        <v>10</v>
      </c>
      <c r="B54" s="13">
        <f t="shared" ref="B54:C54" si="9">SUM(B52:B53)</f>
        <v>37620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17529.0</v>
      </c>
      <c r="C57" s="11">
        <f>B57/B59</f>
        <v>0.5494295386</v>
      </c>
    </row>
    <row r="58" ht="15.75" customHeight="1">
      <c r="A58" s="3" t="s">
        <v>58</v>
      </c>
      <c r="B58" s="18">
        <v>14375.0</v>
      </c>
      <c r="C58" s="11">
        <f>B58/B59</f>
        <v>0.4505704614</v>
      </c>
    </row>
    <row r="59" ht="15.75" customHeight="1">
      <c r="A59" s="2" t="s">
        <v>10</v>
      </c>
      <c r="B59" s="13">
        <f t="shared" ref="B59:C59" si="10">SUM(B57:B58)</f>
        <v>31904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17512.0</v>
      </c>
      <c r="C62" s="11">
        <f>B62/B64</f>
        <v>0.5507437809</v>
      </c>
    </row>
    <row r="63" ht="15.75" customHeight="1">
      <c r="A63" s="3" t="s">
        <v>61</v>
      </c>
      <c r="B63" s="18">
        <v>14285.0</v>
      </c>
      <c r="C63" s="11">
        <f>B63/B64</f>
        <v>0.4492562191</v>
      </c>
    </row>
    <row r="64" ht="15.75" customHeight="1">
      <c r="A64" s="2" t="s">
        <v>10</v>
      </c>
      <c r="B64" s="13">
        <f t="shared" ref="B64:C64" si="11">SUM(B62:B63)</f>
        <v>31797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23241.0</v>
      </c>
      <c r="C67" s="11">
        <f>B67/B69</f>
        <v>0.633874267</v>
      </c>
    </row>
    <row r="68" ht="15.75" customHeight="1">
      <c r="A68" s="3" t="s">
        <v>64</v>
      </c>
      <c r="B68" s="18">
        <v>13424.0</v>
      </c>
      <c r="C68" s="11">
        <f>B68/B69</f>
        <v>0.366125733</v>
      </c>
    </row>
    <row r="69" ht="15.75" customHeight="1">
      <c r="A69" s="2" t="s">
        <v>10</v>
      </c>
      <c r="B69" s="13">
        <f t="shared" ref="B69:C69" si="12">SUM(B67:B68)</f>
        <v>36665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63"/>
    <col customWidth="1" min="5" max="6" width="12.63"/>
  </cols>
  <sheetData>
    <row r="1" ht="15.75" customHeight="1">
      <c r="D1" s="1" t="s">
        <v>366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1.0</v>
      </c>
      <c r="C3" s="8">
        <f>B3/B11</f>
        <v>0.001019367992</v>
      </c>
    </row>
    <row r="4" ht="15.75" customHeight="1">
      <c r="A4" s="3" t="s">
        <v>7</v>
      </c>
      <c r="B4" s="17">
        <v>2.0</v>
      </c>
      <c r="C4" s="8">
        <f>B4/B11</f>
        <v>0.002038735984</v>
      </c>
    </row>
    <row r="5" ht="15.75" customHeight="1">
      <c r="A5" s="3" t="s">
        <v>9</v>
      </c>
      <c r="B5" s="17">
        <v>3.0</v>
      </c>
      <c r="C5" s="8">
        <f>B5/B11</f>
        <v>0.003058103976</v>
      </c>
    </row>
    <row r="6" ht="15.75" customHeight="1">
      <c r="A6" s="3" t="s">
        <v>11</v>
      </c>
      <c r="B6" s="17">
        <v>48.0</v>
      </c>
      <c r="C6" s="8">
        <f>B6/B11</f>
        <v>0.04892966361</v>
      </c>
    </row>
    <row r="7" ht="15.75" customHeight="1">
      <c r="A7" s="3" t="s">
        <v>12</v>
      </c>
      <c r="B7" s="17">
        <v>0.0</v>
      </c>
      <c r="C7" s="8">
        <f>B7/B11</f>
        <v>0</v>
      </c>
    </row>
    <row r="8" ht="15.75" customHeight="1">
      <c r="A8" s="3" t="s">
        <v>14</v>
      </c>
      <c r="B8" s="17">
        <v>3.0</v>
      </c>
      <c r="C8" s="8">
        <f>B8/B11</f>
        <v>0.003058103976</v>
      </c>
    </row>
    <row r="9" ht="15.75" customHeight="1">
      <c r="A9" s="3" t="s">
        <v>16</v>
      </c>
      <c r="B9" s="17">
        <v>914.0</v>
      </c>
      <c r="C9" s="8">
        <f>B9/B11</f>
        <v>0.9317023445</v>
      </c>
    </row>
    <row r="10" ht="15.75" customHeight="1">
      <c r="A10" s="3" t="s">
        <v>18</v>
      </c>
      <c r="B10" s="17">
        <v>10.0</v>
      </c>
      <c r="C10" s="8">
        <f>B10/B11</f>
        <v>0.01019367992</v>
      </c>
    </row>
    <row r="11" ht="15.75" customHeight="1">
      <c r="A11" s="2" t="s">
        <v>10</v>
      </c>
      <c r="B11" s="3">
        <f t="shared" ref="B11:C11" si="1">SUM(B3:B10)</f>
        <v>981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439.0</v>
      </c>
      <c r="C47" s="16"/>
    </row>
    <row r="48" ht="15.75" customHeight="1">
      <c r="A48" s="3" t="s">
        <v>52</v>
      </c>
      <c r="B48" s="17">
        <v>297.0</v>
      </c>
      <c r="C48" s="11">
        <f>B48/B49</f>
        <v>1</v>
      </c>
    </row>
    <row r="49" ht="15.75" customHeight="1">
      <c r="A49" s="2" t="s">
        <v>10</v>
      </c>
      <c r="B49" s="3">
        <f t="shared" ref="B49:C49" si="7">B48</f>
        <v>297</v>
      </c>
      <c r="C49" s="8">
        <f t="shared" si="7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488.0</v>
      </c>
      <c r="C52" s="11">
        <f>B52/B54</f>
        <v>0.5865384615</v>
      </c>
    </row>
    <row r="53" ht="15.75" customHeight="1">
      <c r="A53" s="3" t="s">
        <v>55</v>
      </c>
      <c r="B53" s="17">
        <v>344.0</v>
      </c>
      <c r="C53" s="11">
        <f>B53/B54</f>
        <v>0.4134615385</v>
      </c>
    </row>
    <row r="54" ht="15.75" customHeight="1">
      <c r="A54" s="2" t="s">
        <v>10</v>
      </c>
      <c r="B54" s="3">
        <f t="shared" ref="B54:C54" si="8">SUM(B52:B53)</f>
        <v>832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385.0</v>
      </c>
      <c r="C57" s="11">
        <f>B57/B59</f>
        <v>0.5310344828</v>
      </c>
    </row>
    <row r="58" ht="15.75" customHeight="1">
      <c r="A58" s="3" t="s">
        <v>58</v>
      </c>
      <c r="B58" s="17">
        <v>340.0</v>
      </c>
      <c r="C58" s="11">
        <f>B58/B59</f>
        <v>0.4689655172</v>
      </c>
    </row>
    <row r="59" ht="15.75" customHeight="1">
      <c r="A59" s="2" t="s">
        <v>10</v>
      </c>
      <c r="B59" s="3">
        <f t="shared" ref="B59:C59" si="9">SUM(B57:B58)</f>
        <v>725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440.0</v>
      </c>
      <c r="C62" s="11">
        <f>B62/B64</f>
        <v>0.5994550409</v>
      </c>
    </row>
    <row r="63" ht="15.75" customHeight="1">
      <c r="A63" s="3" t="s">
        <v>61</v>
      </c>
      <c r="B63" s="17">
        <v>294.0</v>
      </c>
      <c r="C63" s="11">
        <f>B63/B64</f>
        <v>0.4005449591</v>
      </c>
    </row>
    <row r="64" ht="15.75" customHeight="1">
      <c r="A64" s="2" t="s">
        <v>10</v>
      </c>
      <c r="B64" s="3">
        <f t="shared" ref="B64:C64" si="10">SUM(B62:B63)</f>
        <v>734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519.0</v>
      </c>
      <c r="C67" s="11">
        <f>B67/B69</f>
        <v>0.6268115942</v>
      </c>
    </row>
    <row r="68" ht="15.75" customHeight="1">
      <c r="A68" s="3" t="s">
        <v>64</v>
      </c>
      <c r="B68" s="17">
        <v>309.0</v>
      </c>
      <c r="C68" s="11">
        <f>B68/B69</f>
        <v>0.3731884058</v>
      </c>
    </row>
    <row r="69" ht="15.75" customHeight="1">
      <c r="A69" s="2" t="s">
        <v>10</v>
      </c>
      <c r="B69" s="3">
        <f t="shared" ref="B69:C69" si="11">SUM(B67:B68)</f>
        <v>828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0"/>
    <col customWidth="1" min="5" max="5" width="18.38"/>
    <col customWidth="1" min="6" max="6" width="12.63"/>
  </cols>
  <sheetData>
    <row r="1" ht="15.75" customHeight="1">
      <c r="D1" s="1" t="s">
        <v>367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136</v>
      </c>
      <c r="F2" s="3" t="s">
        <v>2</v>
      </c>
      <c r="G2" s="4" t="s">
        <v>3</v>
      </c>
    </row>
    <row r="3" ht="15.75" customHeight="1">
      <c r="A3" s="3" t="s">
        <v>5</v>
      </c>
      <c r="B3" s="17">
        <v>9.0</v>
      </c>
      <c r="C3" s="8">
        <f>B3/B11</f>
        <v>0.001567944251</v>
      </c>
      <c r="E3" s="3" t="s">
        <v>368</v>
      </c>
      <c r="F3" s="18">
        <v>1396.0</v>
      </c>
      <c r="G3" s="11">
        <f>F3/F6</f>
        <v>0.2522131888</v>
      </c>
    </row>
    <row r="4" ht="15.75" customHeight="1">
      <c r="A4" s="3" t="s">
        <v>7</v>
      </c>
      <c r="B4" s="17">
        <v>11.0</v>
      </c>
      <c r="C4" s="8">
        <f>B4/B11</f>
        <v>0.001916376307</v>
      </c>
      <c r="E4" s="3" t="s">
        <v>369</v>
      </c>
      <c r="F4" s="18">
        <v>2155.0</v>
      </c>
      <c r="G4" s="11">
        <f>F4/F6</f>
        <v>0.3893405601</v>
      </c>
    </row>
    <row r="5" ht="15.75" customHeight="1">
      <c r="A5" s="3" t="s">
        <v>9</v>
      </c>
      <c r="B5" s="17">
        <v>48.0</v>
      </c>
      <c r="C5" s="8">
        <f>B5/B11</f>
        <v>0.008362369338</v>
      </c>
      <c r="E5" s="3" t="s">
        <v>370</v>
      </c>
      <c r="F5" s="18">
        <v>1984.0</v>
      </c>
      <c r="G5" s="11">
        <f>F5/F6</f>
        <v>0.3584462511</v>
      </c>
    </row>
    <row r="6" ht="15.75" customHeight="1">
      <c r="A6" s="3" t="s">
        <v>11</v>
      </c>
      <c r="B6" s="17">
        <v>336.0</v>
      </c>
      <c r="C6" s="8">
        <f>B6/B11</f>
        <v>0.05853658537</v>
      </c>
      <c r="E6" s="2" t="s">
        <v>20</v>
      </c>
      <c r="F6" s="10">
        <f t="shared" ref="F6:G6" si="1">SUM(F3:F5)</f>
        <v>5535</v>
      </c>
      <c r="G6" s="11">
        <f t="shared" si="1"/>
        <v>1</v>
      </c>
    </row>
    <row r="7" ht="15.75" customHeight="1">
      <c r="A7" s="3" t="s">
        <v>12</v>
      </c>
      <c r="B7" s="17">
        <v>10.0</v>
      </c>
      <c r="C7" s="8">
        <f>B7/B11</f>
        <v>0.001742160279</v>
      </c>
      <c r="G7" s="11"/>
    </row>
    <row r="8" ht="15.75" customHeight="1">
      <c r="A8" s="3" t="s">
        <v>14</v>
      </c>
      <c r="B8" s="17">
        <v>7.0</v>
      </c>
      <c r="C8" s="8">
        <f>B8/B11</f>
        <v>0.001219512195</v>
      </c>
      <c r="E8" s="2" t="s">
        <v>192</v>
      </c>
      <c r="F8" s="3" t="s">
        <v>2</v>
      </c>
      <c r="G8" s="4" t="s">
        <v>3</v>
      </c>
    </row>
    <row r="9" ht="15.75" customHeight="1">
      <c r="A9" s="3" t="s">
        <v>16</v>
      </c>
      <c r="B9" s="18">
        <v>5247.0</v>
      </c>
      <c r="C9" s="8">
        <f>B9/B11</f>
        <v>0.9141114983</v>
      </c>
      <c r="E9" s="3" t="s">
        <v>371</v>
      </c>
      <c r="F9" s="17">
        <v>552.0</v>
      </c>
      <c r="G9" s="11">
        <f>F9/F11</f>
        <v>0.4990958409</v>
      </c>
    </row>
    <row r="10" ht="15.75" customHeight="1">
      <c r="A10" s="3" t="s">
        <v>18</v>
      </c>
      <c r="B10" s="17">
        <v>72.0</v>
      </c>
      <c r="C10" s="8">
        <f>B10/B11</f>
        <v>0.01254355401</v>
      </c>
      <c r="E10" s="3" t="s">
        <v>372</v>
      </c>
      <c r="F10" s="17">
        <v>554.0</v>
      </c>
      <c r="G10" s="11">
        <f>F10/F11</f>
        <v>0.5009041591</v>
      </c>
    </row>
    <row r="11" ht="15.75" customHeight="1">
      <c r="A11" s="2" t="s">
        <v>10</v>
      </c>
      <c r="B11" s="3">
        <f t="shared" ref="B11:C11" si="2">SUM(B3:B10)</f>
        <v>5740</v>
      </c>
      <c r="C11" s="8">
        <f t="shared" si="2"/>
        <v>1</v>
      </c>
      <c r="E11" s="2" t="s">
        <v>10</v>
      </c>
      <c r="F11" s="7">
        <f t="shared" ref="F11:G11" si="3">SUM(F9:F10)</f>
        <v>1106</v>
      </c>
      <c r="G11" s="11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8">
        <v>4760.0</v>
      </c>
      <c r="C36" s="11">
        <f>B36/B38</f>
        <v>0.8424778761</v>
      </c>
    </row>
    <row r="37" ht="15.75" customHeight="1">
      <c r="A37" s="3" t="s">
        <v>45</v>
      </c>
      <c r="B37" s="17">
        <v>890.0</v>
      </c>
      <c r="C37" s="11">
        <f>B37/B38</f>
        <v>0.1575221239</v>
      </c>
    </row>
    <row r="38" ht="15.75" customHeight="1">
      <c r="A38" s="2" t="s">
        <v>10</v>
      </c>
      <c r="B38" s="13">
        <f t="shared" ref="B38:C38" si="7">SUM(B36:B37)</f>
        <v>5650</v>
      </c>
      <c r="C38" s="8">
        <f t="shared" si="7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3247.0</v>
      </c>
      <c r="C52" s="11">
        <f>B52/B54</f>
        <v>0.6297517455</v>
      </c>
    </row>
    <row r="53" ht="15.75" customHeight="1">
      <c r="A53" s="3" t="s">
        <v>55</v>
      </c>
      <c r="B53" s="18">
        <v>1909.0</v>
      </c>
      <c r="C53" s="11">
        <f>B53/B54</f>
        <v>0.3702482545</v>
      </c>
    </row>
    <row r="54" ht="15.75" customHeight="1">
      <c r="A54" s="2" t="s">
        <v>10</v>
      </c>
      <c r="B54" s="13">
        <f t="shared" ref="B54:C54" si="10">SUM(B52:B53)</f>
        <v>5156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2430.0</v>
      </c>
      <c r="C57" s="11">
        <f>B57/B59</f>
        <v>0.5433810376</v>
      </c>
    </row>
    <row r="58" ht="15.75" customHeight="1">
      <c r="A58" s="3" t="s">
        <v>58</v>
      </c>
      <c r="B58" s="18">
        <v>2042.0</v>
      </c>
      <c r="C58" s="11">
        <f>B58/B59</f>
        <v>0.4566189624</v>
      </c>
    </row>
    <row r="59" ht="15.75" customHeight="1">
      <c r="A59" s="2" t="s">
        <v>10</v>
      </c>
      <c r="B59" s="13">
        <f t="shared" ref="B59:C59" si="11">SUM(B57:B58)</f>
        <v>4472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3" t="s">
        <v>2</v>
      </c>
      <c r="C61" s="4" t="s">
        <v>3</v>
      </c>
    </row>
    <row r="62" ht="15.75" customHeight="1">
      <c r="A62" s="3" t="s">
        <v>60</v>
      </c>
      <c r="B62" s="18">
        <v>2508.0</v>
      </c>
      <c r="C62" s="11">
        <f>B62/B64</f>
        <v>0.5606975184</v>
      </c>
    </row>
    <row r="63" ht="15.75" customHeight="1">
      <c r="A63" s="3" t="s">
        <v>61</v>
      </c>
      <c r="B63" s="18">
        <v>1965.0</v>
      </c>
      <c r="C63" s="11">
        <f>B63/B64</f>
        <v>0.4393024816</v>
      </c>
    </row>
    <row r="64" ht="15.75" customHeight="1">
      <c r="A64" s="2" t="s">
        <v>10</v>
      </c>
      <c r="B64" s="13">
        <f t="shared" ref="B64:C64" si="12">SUM(B62:B63)</f>
        <v>4473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3026.0</v>
      </c>
      <c r="C67" s="11">
        <f>B67/B69</f>
        <v>0.5889451148</v>
      </c>
    </row>
    <row r="68" ht="15.75" customHeight="1">
      <c r="A68" s="3" t="s">
        <v>64</v>
      </c>
      <c r="B68" s="18">
        <v>2112.0</v>
      </c>
      <c r="C68" s="11">
        <f>B68/B69</f>
        <v>0.4110548852</v>
      </c>
    </row>
    <row r="69" ht="15.75" customHeight="1">
      <c r="A69" s="2" t="s">
        <v>10</v>
      </c>
      <c r="B69" s="13">
        <f t="shared" ref="B69:C69" si="13">SUM(B67:B68)</f>
        <v>5138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8">
        <v>1306.0</v>
      </c>
      <c r="C79" s="11">
        <f>B79/B82</f>
        <v>0.2732217573</v>
      </c>
    </row>
    <row r="80" ht="15.75" customHeight="1">
      <c r="A80" s="3" t="s">
        <v>72</v>
      </c>
      <c r="B80" s="18">
        <v>2974.0</v>
      </c>
      <c r="C80" s="11">
        <f>B80/B82</f>
        <v>0.6221757322</v>
      </c>
    </row>
    <row r="81" ht="15.75" customHeight="1">
      <c r="A81" s="3" t="s">
        <v>73</v>
      </c>
      <c r="B81" s="17">
        <v>500.0</v>
      </c>
      <c r="C81" s="11">
        <f>B81/B82</f>
        <v>0.1046025105</v>
      </c>
    </row>
    <row r="82" ht="15.75" customHeight="1">
      <c r="A82" s="2" t="s">
        <v>10</v>
      </c>
      <c r="B82" s="10">
        <f t="shared" ref="B82:C82" si="15">SUM(B79:B81)</f>
        <v>4780</v>
      </c>
      <c r="C82" s="11">
        <f t="shared" si="15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5"/>
    <col customWidth="1" min="5" max="5" width="21.63"/>
    <col customWidth="1" min="6" max="6" width="12.63"/>
  </cols>
  <sheetData>
    <row r="1" ht="15.75" customHeight="1">
      <c r="D1" s="1" t="s">
        <v>373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22</v>
      </c>
      <c r="F2" s="3" t="s">
        <v>2</v>
      </c>
      <c r="G2" s="2" t="s">
        <v>3</v>
      </c>
    </row>
    <row r="3" ht="15.75" customHeight="1">
      <c r="A3" s="3" t="s">
        <v>5</v>
      </c>
      <c r="B3" s="17">
        <v>9.0</v>
      </c>
      <c r="C3" s="8">
        <f>B3/B11</f>
        <v>0.000700498132</v>
      </c>
      <c r="E3" s="3" t="s">
        <v>24</v>
      </c>
      <c r="F3" s="17">
        <v>3250.0</v>
      </c>
      <c r="G3" s="11">
        <f>F3/F5</f>
        <v>0.2805109615</v>
      </c>
    </row>
    <row r="4" ht="15.75" customHeight="1">
      <c r="A4" s="3" t="s">
        <v>7</v>
      </c>
      <c r="B4" s="17">
        <v>21.0</v>
      </c>
      <c r="C4" s="8">
        <f>B4/B11</f>
        <v>0.001634495641</v>
      </c>
      <c r="E4" s="3" t="s">
        <v>26</v>
      </c>
      <c r="F4" s="17">
        <v>8336.0</v>
      </c>
      <c r="G4" s="11">
        <f>F4/F5</f>
        <v>0.7194890385</v>
      </c>
    </row>
    <row r="5" ht="15.75" customHeight="1">
      <c r="A5" s="3" t="s">
        <v>9</v>
      </c>
      <c r="B5" s="17">
        <v>128.0</v>
      </c>
      <c r="C5" s="8">
        <f>B5/B11</f>
        <v>0.0099626401</v>
      </c>
      <c r="E5" s="2" t="s">
        <v>10</v>
      </c>
      <c r="F5" s="7">
        <f t="shared" ref="F5:G5" si="1">SUM(F3:F4)</f>
        <v>11586</v>
      </c>
      <c r="G5" s="11">
        <f t="shared" si="1"/>
        <v>1</v>
      </c>
    </row>
    <row r="6" ht="15.75" customHeight="1">
      <c r="A6" s="3" t="s">
        <v>11</v>
      </c>
      <c r="B6" s="17">
        <v>1321.0</v>
      </c>
      <c r="C6" s="8">
        <f>B6/B11</f>
        <v>0.1028175592</v>
      </c>
    </row>
    <row r="7" ht="15.75" customHeight="1">
      <c r="A7" s="3" t="s">
        <v>12</v>
      </c>
      <c r="B7" s="17">
        <v>33.0</v>
      </c>
      <c r="C7" s="8">
        <f>B7/B11</f>
        <v>0.002568493151</v>
      </c>
    </row>
    <row r="8" ht="15.75" customHeight="1">
      <c r="A8" s="3" t="s">
        <v>14</v>
      </c>
      <c r="B8" s="17">
        <v>10.0</v>
      </c>
      <c r="C8" s="8">
        <f>B8/B11</f>
        <v>0.0007783312578</v>
      </c>
    </row>
    <row r="9" ht="15.75" customHeight="1">
      <c r="A9" s="3" t="s">
        <v>16</v>
      </c>
      <c r="B9" s="17">
        <v>11137.0</v>
      </c>
      <c r="C9" s="8">
        <f>B9/B11</f>
        <v>0.8668275218</v>
      </c>
    </row>
    <row r="10" ht="15.75" customHeight="1">
      <c r="A10" s="3" t="s">
        <v>18</v>
      </c>
      <c r="B10" s="17">
        <v>189.0</v>
      </c>
      <c r="C10" s="8">
        <f>B10/B11</f>
        <v>0.01471046077</v>
      </c>
    </row>
    <row r="11" ht="15.75" customHeight="1">
      <c r="A11" s="2" t="s">
        <v>10</v>
      </c>
      <c r="B11" s="3">
        <f t="shared" ref="B11:C11" si="2">SUM(B3:B10)</f>
        <v>12848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7">
        <v>9893.0</v>
      </c>
      <c r="C36" s="11">
        <f>B36/B38</f>
        <v>0.7883496693</v>
      </c>
    </row>
    <row r="37" ht="15.75" customHeight="1">
      <c r="A37" s="3" t="s">
        <v>45</v>
      </c>
      <c r="B37" s="17">
        <v>2656.0</v>
      </c>
      <c r="C37" s="11">
        <f>B37/B38</f>
        <v>0.2116503307</v>
      </c>
    </row>
    <row r="38" ht="15.75" customHeight="1">
      <c r="A38" s="2" t="s">
        <v>10</v>
      </c>
      <c r="B38" s="3">
        <f t="shared" ref="B38:C38" si="6">SUM(B36:B37)</f>
        <v>12549</v>
      </c>
      <c r="C38" s="8">
        <f t="shared" si="6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7715.0</v>
      </c>
      <c r="C52" s="11">
        <f>B52/B54</f>
        <v>0.65149468</v>
      </c>
    </row>
    <row r="53" ht="15.75" customHeight="1">
      <c r="A53" s="3" t="s">
        <v>55</v>
      </c>
      <c r="B53" s="17">
        <v>4127.0</v>
      </c>
      <c r="C53" s="11">
        <f>B53/B54</f>
        <v>0.34850532</v>
      </c>
    </row>
    <row r="54" ht="15.75" customHeight="1">
      <c r="A54" s="2" t="s">
        <v>10</v>
      </c>
      <c r="B54" s="3">
        <f t="shared" ref="B54:C54" si="9">SUM(B52:B53)</f>
        <v>11842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5610.0</v>
      </c>
      <c r="C57" s="11">
        <f>B57/B59</f>
        <v>0.5559960357</v>
      </c>
    </row>
    <row r="58" ht="15.75" customHeight="1">
      <c r="A58" s="3" t="s">
        <v>58</v>
      </c>
      <c r="B58" s="17">
        <v>4480.0</v>
      </c>
      <c r="C58" s="11">
        <f>B58/B59</f>
        <v>0.4440039643</v>
      </c>
    </row>
    <row r="59" ht="15.75" customHeight="1">
      <c r="A59" s="2" t="s">
        <v>10</v>
      </c>
      <c r="B59" s="3">
        <f t="shared" ref="B59:C59" si="10">SUM(B57:B58)</f>
        <v>10090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6332.0</v>
      </c>
      <c r="C62" s="11">
        <f>B62/B64</f>
        <v>0.6303633649</v>
      </c>
    </row>
    <row r="63" ht="15.75" customHeight="1">
      <c r="A63" s="3" t="s">
        <v>61</v>
      </c>
      <c r="B63" s="17">
        <v>3713.0</v>
      </c>
      <c r="C63" s="11">
        <f>B63/B64</f>
        <v>0.3696366351</v>
      </c>
    </row>
    <row r="64" ht="15.75" customHeight="1">
      <c r="A64" s="2" t="s">
        <v>10</v>
      </c>
      <c r="B64" s="3">
        <f t="shared" ref="B64:C64" si="11">SUM(B62:B63)</f>
        <v>10045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7537.0</v>
      </c>
      <c r="C67" s="11">
        <f>B67/B69</f>
        <v>0.6428693279</v>
      </c>
    </row>
    <row r="68" ht="15.75" customHeight="1">
      <c r="A68" s="3" t="s">
        <v>64</v>
      </c>
      <c r="B68" s="17">
        <v>4187.0</v>
      </c>
      <c r="C68" s="11">
        <f>B68/B69</f>
        <v>0.3571306721</v>
      </c>
    </row>
    <row r="69" ht="15.75" customHeight="1">
      <c r="A69" s="2" t="s">
        <v>10</v>
      </c>
      <c r="B69" s="3">
        <f t="shared" ref="B69:C69" si="12">SUM(B67:B68)</f>
        <v>11724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2.75"/>
    <col customWidth="1" min="5" max="5" width="18.25"/>
    <col customWidth="1" min="6" max="6" width="12.63"/>
  </cols>
  <sheetData>
    <row r="1" ht="15.75" customHeight="1">
      <c r="D1" s="1" t="s">
        <v>98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99</v>
      </c>
      <c r="F2" s="3" t="s">
        <v>2</v>
      </c>
      <c r="G2" s="4" t="s">
        <v>3</v>
      </c>
    </row>
    <row r="3" ht="15.75" customHeight="1">
      <c r="A3" s="3" t="s">
        <v>5</v>
      </c>
      <c r="B3" s="17">
        <v>0.0</v>
      </c>
      <c r="C3" s="8">
        <f>B3/B11</f>
        <v>0</v>
      </c>
      <c r="E3" s="3" t="s">
        <v>100</v>
      </c>
      <c r="F3" s="17">
        <v>320.0</v>
      </c>
      <c r="G3" s="11">
        <f>F3/F5</f>
        <v>0.3644646925</v>
      </c>
    </row>
    <row r="4" ht="15.75" customHeight="1">
      <c r="A4" s="3" t="s">
        <v>7</v>
      </c>
      <c r="B4" s="17">
        <v>2.0</v>
      </c>
      <c r="C4" s="8">
        <f>B4/B11</f>
        <v>0.0006635700066</v>
      </c>
      <c r="E4" s="3" t="s">
        <v>101</v>
      </c>
      <c r="F4" s="17">
        <v>558.0</v>
      </c>
      <c r="G4" s="11">
        <f>F4/F5</f>
        <v>0.6355353075</v>
      </c>
    </row>
    <row r="5" ht="15.75" customHeight="1">
      <c r="A5" s="3" t="s">
        <v>9</v>
      </c>
      <c r="B5" s="17">
        <v>24.0</v>
      </c>
      <c r="C5" s="8">
        <f>B5/B11</f>
        <v>0.00796284008</v>
      </c>
      <c r="E5" s="2" t="s">
        <v>10</v>
      </c>
      <c r="F5" s="7">
        <f t="shared" ref="F5:G5" si="1">SUM(F3:F4)</f>
        <v>878</v>
      </c>
      <c r="G5" s="11">
        <f t="shared" si="1"/>
        <v>1</v>
      </c>
    </row>
    <row r="6" ht="15.75" customHeight="1">
      <c r="A6" s="3" t="s">
        <v>11</v>
      </c>
      <c r="B6" s="17">
        <v>135.0</v>
      </c>
      <c r="C6" s="8">
        <f>B6/B11</f>
        <v>0.04479097545</v>
      </c>
    </row>
    <row r="7" ht="15.75" customHeight="1">
      <c r="A7" s="3" t="s">
        <v>12</v>
      </c>
      <c r="B7" s="17">
        <v>9.0</v>
      </c>
      <c r="C7" s="8">
        <f>B7/B11</f>
        <v>0.00298606503</v>
      </c>
    </row>
    <row r="8" ht="15.75" customHeight="1">
      <c r="A8" s="3" t="s">
        <v>14</v>
      </c>
      <c r="B8" s="17">
        <v>7.0</v>
      </c>
      <c r="C8" s="8">
        <f>B8/B11</f>
        <v>0.002322495023</v>
      </c>
    </row>
    <row r="9" ht="15.75" customHeight="1">
      <c r="A9" s="3" t="s">
        <v>16</v>
      </c>
      <c r="B9" s="17">
        <v>2815.0</v>
      </c>
      <c r="C9" s="8">
        <f>B9/B11</f>
        <v>0.9339747843</v>
      </c>
    </row>
    <row r="10" ht="15.75" customHeight="1">
      <c r="A10" s="3" t="s">
        <v>18</v>
      </c>
      <c r="B10" s="17">
        <v>22.0</v>
      </c>
      <c r="C10" s="8">
        <f>B10/B11</f>
        <v>0.007299270073</v>
      </c>
    </row>
    <row r="11" ht="15.75" customHeight="1">
      <c r="A11" s="2" t="s">
        <v>10</v>
      </c>
      <c r="B11" s="3">
        <f t="shared" ref="B11:C11" si="2">SUM(B3:B10)</f>
        <v>3014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6">SUM(B36:B37)</f>
        <v>0</v>
      </c>
      <c r="C38" s="22" t="str">
        <f t="shared" si="6"/>
        <v>#DIV/0!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7">
        <v>133.0</v>
      </c>
      <c r="C41" s="11">
        <f>B41/B44</f>
        <v>0.04570446735</v>
      </c>
    </row>
    <row r="42" ht="15.75" customHeight="1">
      <c r="A42" s="3" t="s">
        <v>48</v>
      </c>
      <c r="B42" s="17">
        <v>2520.0</v>
      </c>
      <c r="C42" s="11">
        <f>B42/B44</f>
        <v>0.8659793814</v>
      </c>
    </row>
    <row r="43" ht="15.75" customHeight="1">
      <c r="A43" s="3" t="s">
        <v>49</v>
      </c>
      <c r="B43" s="17">
        <v>257.0</v>
      </c>
      <c r="C43" s="11">
        <f>B43/B44</f>
        <v>0.0883161512</v>
      </c>
    </row>
    <row r="44" ht="15.75" customHeight="1">
      <c r="A44" s="2" t="s">
        <v>10</v>
      </c>
      <c r="B44" s="7">
        <f t="shared" ref="B44:C44" si="7">SUM(B41:B43)</f>
        <v>2910</v>
      </c>
      <c r="C44" s="11">
        <f t="shared" si="7"/>
        <v>1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1879.0</v>
      </c>
      <c r="C52" s="11">
        <f>B52/B54</f>
        <v>0.6667849539</v>
      </c>
    </row>
    <row r="53" ht="15.75" customHeight="1">
      <c r="A53" s="3" t="s">
        <v>55</v>
      </c>
      <c r="B53" s="17">
        <v>939.0</v>
      </c>
      <c r="C53" s="11">
        <f>B53/B54</f>
        <v>0.3332150461</v>
      </c>
    </row>
    <row r="54" ht="15.75" customHeight="1">
      <c r="A54" s="2" t="s">
        <v>10</v>
      </c>
      <c r="B54" s="3">
        <f t="shared" ref="B54:C54" si="9">SUM(B52:B53)</f>
        <v>2818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1369.0</v>
      </c>
      <c r="C57" s="11">
        <f>B57/B59</f>
        <v>0.54390147</v>
      </c>
    </row>
    <row r="58" ht="15.75" customHeight="1">
      <c r="A58" s="3" t="s">
        <v>58</v>
      </c>
      <c r="B58" s="17">
        <v>1148.0</v>
      </c>
      <c r="C58" s="11">
        <f>B58/B59</f>
        <v>0.45609853</v>
      </c>
    </row>
    <row r="59" ht="15.75" customHeight="1">
      <c r="A59" s="2" t="s">
        <v>10</v>
      </c>
      <c r="B59" s="3">
        <f t="shared" ref="B59:C59" si="10">SUM(B57:B58)</f>
        <v>2517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1160.0</v>
      </c>
      <c r="C62" s="11">
        <f>B62/B64</f>
        <v>0.4586793199</v>
      </c>
    </row>
    <row r="63" ht="15.75" customHeight="1">
      <c r="A63" s="3" t="s">
        <v>61</v>
      </c>
      <c r="B63" s="17">
        <v>1369.0</v>
      </c>
      <c r="C63" s="11">
        <f>B63/B64</f>
        <v>0.5413206801</v>
      </c>
    </row>
    <row r="64" ht="15.75" customHeight="1">
      <c r="A64" s="2" t="s">
        <v>10</v>
      </c>
      <c r="B64" s="3">
        <f t="shared" ref="B64:C64" si="11">SUM(B62:B63)</f>
        <v>2529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1754.0</v>
      </c>
      <c r="C67" s="11">
        <f>B67/B69</f>
        <v>0.6173882436</v>
      </c>
    </row>
    <row r="68" ht="15.75" customHeight="1">
      <c r="A68" s="3" t="s">
        <v>64</v>
      </c>
      <c r="B68" s="17">
        <v>1087.0</v>
      </c>
      <c r="C68" s="11">
        <f>B68/B69</f>
        <v>0.3826117564</v>
      </c>
    </row>
    <row r="69" ht="15.75" customHeight="1">
      <c r="A69" s="2" t="s">
        <v>10</v>
      </c>
      <c r="B69" s="3">
        <f t="shared" ref="B69:C69" si="12">SUM(B67:B68)</f>
        <v>2841</v>
      </c>
      <c r="C69" s="8">
        <f t="shared" si="12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7">
        <v>414.0</v>
      </c>
      <c r="C72" s="11">
        <f>B72/B76</f>
        <v>0.1778350515</v>
      </c>
    </row>
    <row r="73" ht="15.75" customHeight="1">
      <c r="A73" s="3" t="s">
        <v>67</v>
      </c>
      <c r="B73" s="17">
        <v>427.0</v>
      </c>
      <c r="C73" s="11">
        <f>B73/B76</f>
        <v>0.183419244</v>
      </c>
    </row>
    <row r="74" ht="15.75" customHeight="1">
      <c r="A74" s="3" t="s">
        <v>68</v>
      </c>
      <c r="B74" s="17">
        <v>1487.0</v>
      </c>
      <c r="C74" s="11">
        <f>B74/B76</f>
        <v>0.6387457045</v>
      </c>
    </row>
    <row r="75" ht="15.75" customHeight="1">
      <c r="A75" s="14" t="s">
        <v>69</v>
      </c>
      <c r="B75" s="23">
        <v>272.0</v>
      </c>
      <c r="C75" s="16"/>
    </row>
    <row r="76" ht="15.75" customHeight="1">
      <c r="A76" s="2" t="s">
        <v>10</v>
      </c>
      <c r="B76" s="7">
        <f t="shared" ref="B76:C76" si="13">SUM(B72:B74)</f>
        <v>2328</v>
      </c>
      <c r="C76" s="11">
        <f t="shared" si="13"/>
        <v>1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63"/>
    <col customWidth="1" min="5" max="5" width="25.5"/>
    <col customWidth="1" min="6" max="6" width="12.63"/>
  </cols>
  <sheetData>
    <row r="1" ht="15.75" customHeight="1">
      <c r="D1" s="1" t="s">
        <v>374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4</v>
      </c>
      <c r="F2" s="3" t="s">
        <v>2</v>
      </c>
      <c r="G2" s="2" t="s">
        <v>3</v>
      </c>
    </row>
    <row r="3" ht="15.75" customHeight="1">
      <c r="A3" s="3" t="s">
        <v>5</v>
      </c>
      <c r="B3" s="17">
        <v>33.0</v>
      </c>
      <c r="C3" s="8">
        <f>B3/B11</f>
        <v>0.000758324333</v>
      </c>
      <c r="E3" s="3" t="s">
        <v>6</v>
      </c>
      <c r="F3" s="18">
        <v>19000.0</v>
      </c>
      <c r="G3" s="11">
        <f>F3/F5</f>
        <v>0.4633242294</v>
      </c>
    </row>
    <row r="4" ht="15.75" customHeight="1">
      <c r="A4" s="3" t="s">
        <v>7</v>
      </c>
      <c r="B4" s="17">
        <v>121.0</v>
      </c>
      <c r="C4" s="8">
        <f>B4/B11</f>
        <v>0.002780522554</v>
      </c>
      <c r="E4" s="3" t="s">
        <v>8</v>
      </c>
      <c r="F4" s="18">
        <v>22008.0</v>
      </c>
      <c r="G4" s="11">
        <f>F4/F5</f>
        <v>0.5366757706</v>
      </c>
    </row>
    <row r="5" ht="15.75" customHeight="1">
      <c r="A5" s="3" t="s">
        <v>9</v>
      </c>
      <c r="B5" s="17">
        <v>707.0</v>
      </c>
      <c r="C5" s="8">
        <f>B5/B11</f>
        <v>0.01624652435</v>
      </c>
      <c r="E5" s="2" t="s">
        <v>10</v>
      </c>
      <c r="F5" s="10">
        <f t="shared" ref="F5:G5" si="1">SUM(F3:F4)</f>
        <v>41008</v>
      </c>
      <c r="G5" s="11">
        <f t="shared" si="1"/>
        <v>1</v>
      </c>
    </row>
    <row r="6" ht="15.75" customHeight="1">
      <c r="A6" s="3" t="s">
        <v>11</v>
      </c>
      <c r="B6" s="18">
        <v>5831.0</v>
      </c>
      <c r="C6" s="8">
        <f>B6/B11</f>
        <v>0.1339936117</v>
      </c>
    </row>
    <row r="7" ht="15.75" customHeight="1">
      <c r="A7" s="3" t="s">
        <v>12</v>
      </c>
      <c r="B7" s="17">
        <v>147.0</v>
      </c>
      <c r="C7" s="8">
        <f>B7/B11</f>
        <v>0.003377990211</v>
      </c>
      <c r="E7" s="2" t="s">
        <v>375</v>
      </c>
      <c r="F7" s="3" t="s">
        <v>2</v>
      </c>
      <c r="G7" s="4" t="s">
        <v>3</v>
      </c>
    </row>
    <row r="8" ht="15.75" customHeight="1">
      <c r="A8" s="3" t="s">
        <v>14</v>
      </c>
      <c r="B8" s="17">
        <v>43.0</v>
      </c>
      <c r="C8" s="8">
        <f>B8/B11</f>
        <v>0.0009881195854</v>
      </c>
      <c r="E8" s="3" t="s">
        <v>376</v>
      </c>
      <c r="F8" s="18">
        <v>24276.0</v>
      </c>
      <c r="G8" s="11">
        <f>F8/F11</f>
        <v>0.6385900303</v>
      </c>
    </row>
    <row r="9" ht="15.75" customHeight="1">
      <c r="A9" s="3" t="s">
        <v>16</v>
      </c>
      <c r="B9" s="18">
        <v>35718.0</v>
      </c>
      <c r="C9" s="8">
        <f>B9/B11</f>
        <v>0.8207826826</v>
      </c>
      <c r="E9" s="3" t="s">
        <v>377</v>
      </c>
      <c r="F9" s="18">
        <v>11514.0</v>
      </c>
      <c r="G9" s="11">
        <f>F9/F11</f>
        <v>0.3028804419</v>
      </c>
    </row>
    <row r="10" ht="15.75" customHeight="1">
      <c r="A10" s="3" t="s">
        <v>18</v>
      </c>
      <c r="B10" s="17">
        <v>917.0</v>
      </c>
      <c r="C10" s="8">
        <f>B10/B11</f>
        <v>0.02107222465</v>
      </c>
      <c r="E10" s="3" t="s">
        <v>378</v>
      </c>
      <c r="F10" s="18">
        <v>2225.0</v>
      </c>
      <c r="G10" s="11">
        <f>F10/F11</f>
        <v>0.05852952782</v>
      </c>
    </row>
    <row r="11" ht="15.75" customHeight="1">
      <c r="A11" s="2" t="s">
        <v>10</v>
      </c>
      <c r="B11" s="3">
        <f t="shared" ref="B11:C11" si="2">SUM(B3:B10)</f>
        <v>43517</v>
      </c>
      <c r="C11" s="8">
        <f t="shared" si="2"/>
        <v>1</v>
      </c>
      <c r="E11" s="2" t="s">
        <v>10</v>
      </c>
      <c r="F11" s="10">
        <f t="shared" ref="F11:G11" si="3">SUM(F8:F10)</f>
        <v>38015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2" t="s">
        <v>21</v>
      </c>
      <c r="B13" s="3" t="s">
        <v>2</v>
      </c>
      <c r="C13" s="4" t="s">
        <v>3</v>
      </c>
      <c r="E13" s="2" t="s">
        <v>87</v>
      </c>
      <c r="F13" s="3" t="s">
        <v>2</v>
      </c>
      <c r="G13" s="4" t="s">
        <v>3</v>
      </c>
    </row>
    <row r="14" ht="15.75" customHeight="1">
      <c r="A14" s="3" t="s">
        <v>23</v>
      </c>
      <c r="B14" s="18">
        <v>15575.0</v>
      </c>
      <c r="C14" s="11">
        <f>B14/B16</f>
        <v>0.7301237577</v>
      </c>
      <c r="E14" s="3" t="s">
        <v>379</v>
      </c>
      <c r="F14" s="18">
        <v>14504.0</v>
      </c>
      <c r="G14" s="11">
        <f>F14/F16</f>
        <v>0.3869487501</v>
      </c>
    </row>
    <row r="15" ht="15.75" customHeight="1">
      <c r="A15" s="3" t="s">
        <v>25</v>
      </c>
      <c r="B15" s="18">
        <v>5757.0</v>
      </c>
      <c r="C15" s="11">
        <f>B15/B16</f>
        <v>0.2698762423</v>
      </c>
      <c r="E15" s="3" t="s">
        <v>380</v>
      </c>
      <c r="F15" s="18">
        <v>22979.0</v>
      </c>
      <c r="G15" s="11">
        <f>F15/F16</f>
        <v>0.6130512499</v>
      </c>
    </row>
    <row r="16" ht="15.75" customHeight="1">
      <c r="A16" s="2" t="s">
        <v>10</v>
      </c>
      <c r="B16" s="13">
        <f t="shared" ref="B16:C16" si="4">SUM(B14:B15)</f>
        <v>21332</v>
      </c>
      <c r="C16" s="8">
        <f t="shared" si="4"/>
        <v>1</v>
      </c>
      <c r="E16" s="2" t="s">
        <v>10</v>
      </c>
      <c r="F16" s="10">
        <f t="shared" ref="F16:G16" si="5">SUM(F14:F15)</f>
        <v>37483</v>
      </c>
      <c r="G16" s="11">
        <f t="shared" si="5"/>
        <v>1</v>
      </c>
    </row>
    <row r="17" ht="15.75" customHeight="1">
      <c r="A17" s="2"/>
      <c r="B17" s="3"/>
      <c r="C17" s="4"/>
      <c r="G17" s="11"/>
    </row>
    <row r="18" ht="15.75" customHeight="1">
      <c r="A18" s="2" t="s">
        <v>27</v>
      </c>
      <c r="B18" s="3" t="s">
        <v>2</v>
      </c>
      <c r="C18" s="4" t="s">
        <v>3</v>
      </c>
      <c r="E18" s="2" t="s">
        <v>381</v>
      </c>
      <c r="F18" s="3" t="s">
        <v>2</v>
      </c>
      <c r="G18" s="4" t="s">
        <v>3</v>
      </c>
    </row>
    <row r="19" ht="15.75" customHeight="1">
      <c r="A19" s="3" t="s">
        <v>29</v>
      </c>
      <c r="B19" s="18">
        <v>6915.0</v>
      </c>
      <c r="C19" s="11">
        <f>B19/B27</f>
        <v>0.3521592992</v>
      </c>
      <c r="E19" s="3" t="s">
        <v>382</v>
      </c>
      <c r="F19" s="18">
        <v>33685.0</v>
      </c>
      <c r="G19" s="11">
        <f>F19/F21</f>
        <v>0.8149859673</v>
      </c>
    </row>
    <row r="20" ht="15.75" customHeight="1">
      <c r="A20" s="3" t="s">
        <v>31</v>
      </c>
      <c r="B20" s="18">
        <v>5190.0</v>
      </c>
      <c r="C20" s="11">
        <f>B20/B27</f>
        <v>0.2643104502</v>
      </c>
      <c r="E20" s="3" t="s">
        <v>383</v>
      </c>
      <c r="F20" s="18">
        <v>7647.0</v>
      </c>
      <c r="G20" s="11">
        <f>F20/F21</f>
        <v>0.1850140327</v>
      </c>
    </row>
    <row r="21" ht="15.75" customHeight="1">
      <c r="A21" s="3" t="s">
        <v>33</v>
      </c>
      <c r="B21" s="18">
        <v>5304.0</v>
      </c>
      <c r="C21" s="11">
        <f>B21/B27</f>
        <v>0.2701161133</v>
      </c>
      <c r="E21" s="2" t="s">
        <v>10</v>
      </c>
      <c r="F21" s="10">
        <f t="shared" ref="F21:G21" si="6">SUM(F19:F20)</f>
        <v>41332</v>
      </c>
      <c r="G21" s="11">
        <f t="shared" si="6"/>
        <v>1</v>
      </c>
    </row>
    <row r="22" ht="15.75" customHeight="1">
      <c r="A22" s="3" t="s">
        <v>34</v>
      </c>
      <c r="B22" s="17">
        <v>506.0</v>
      </c>
      <c r="C22" s="11">
        <f>B22/B27</f>
        <v>0.02576899572</v>
      </c>
      <c r="G22" s="11"/>
    </row>
    <row r="23" ht="15.75" customHeight="1">
      <c r="A23" s="3" t="s">
        <v>35</v>
      </c>
      <c r="B23" s="17">
        <v>472.0</v>
      </c>
      <c r="C23" s="11">
        <f>B23/B27</f>
        <v>0.02403748218</v>
      </c>
      <c r="E23" s="2" t="s">
        <v>384</v>
      </c>
      <c r="F23" s="3" t="s">
        <v>2</v>
      </c>
      <c r="G23" s="4" t="s">
        <v>3</v>
      </c>
    </row>
    <row r="24" ht="15.75" customHeight="1">
      <c r="A24" s="3" t="s">
        <v>36</v>
      </c>
      <c r="B24" s="17">
        <v>401.0</v>
      </c>
      <c r="C24" s="11">
        <f>B24/B27</f>
        <v>0.02042167448</v>
      </c>
      <c r="E24" s="3" t="s">
        <v>385</v>
      </c>
      <c r="F24" s="18">
        <v>5375.0</v>
      </c>
      <c r="G24" s="11">
        <f>F24/F26</f>
        <v>0.3406858085</v>
      </c>
    </row>
    <row r="25" ht="15.75" customHeight="1">
      <c r="A25" s="3" t="s">
        <v>37</v>
      </c>
      <c r="B25" s="17">
        <v>351.0</v>
      </c>
      <c r="C25" s="11">
        <f>B25/B27</f>
        <v>0.01787533102</v>
      </c>
      <c r="E25" s="3" t="s">
        <v>386</v>
      </c>
      <c r="F25" s="18">
        <v>10402.0</v>
      </c>
      <c r="G25" s="11">
        <f>F25/F26</f>
        <v>0.6593141915</v>
      </c>
    </row>
    <row r="26" ht="15.75" customHeight="1">
      <c r="A26" s="3" t="s">
        <v>38</v>
      </c>
      <c r="B26" s="17">
        <v>497.0</v>
      </c>
      <c r="C26" s="11">
        <f>B26/B27</f>
        <v>0.0253106539</v>
      </c>
      <c r="E26" s="2" t="s">
        <v>10</v>
      </c>
      <c r="F26" s="10">
        <f t="shared" ref="F26:G26" si="7">SUM(F24:F25)</f>
        <v>15777</v>
      </c>
      <c r="G26" s="11">
        <f t="shared" si="7"/>
        <v>1</v>
      </c>
    </row>
    <row r="27" ht="15.75" customHeight="1">
      <c r="A27" s="2" t="s">
        <v>10</v>
      </c>
      <c r="B27" s="10">
        <f t="shared" ref="B27:C27" si="8">SUM(B19:B26)</f>
        <v>19636</v>
      </c>
      <c r="C27" s="11">
        <f t="shared" si="8"/>
        <v>1</v>
      </c>
      <c r="G27" s="11"/>
    </row>
    <row r="28" ht="15.75" customHeight="1">
      <c r="A28" s="2"/>
      <c r="B28" s="3"/>
      <c r="C28" s="4"/>
      <c r="E28" s="2" t="s">
        <v>246</v>
      </c>
      <c r="F28" s="3" t="s">
        <v>2</v>
      </c>
      <c r="G28" s="4" t="s">
        <v>3</v>
      </c>
    </row>
    <row r="29" ht="15.75" customHeight="1">
      <c r="A29" s="19" t="s">
        <v>39</v>
      </c>
      <c r="B29" s="14" t="s">
        <v>2</v>
      </c>
      <c r="C29" s="20" t="s">
        <v>3</v>
      </c>
      <c r="E29" s="3" t="s">
        <v>387</v>
      </c>
      <c r="F29" s="18">
        <v>3750.0</v>
      </c>
      <c r="G29" s="11">
        <f>F29/F31</f>
        <v>0.4221071589</v>
      </c>
    </row>
    <row r="30" ht="15.75" customHeight="1">
      <c r="A30" s="14" t="s">
        <v>40</v>
      </c>
      <c r="B30" s="21"/>
      <c r="C30" s="16" t="str">
        <f>B30/B33</f>
        <v>#DIV/0!</v>
      </c>
      <c r="E30" s="3" t="s">
        <v>388</v>
      </c>
      <c r="F30" s="18">
        <v>5134.0</v>
      </c>
      <c r="G30" s="11">
        <f>F30/F31</f>
        <v>0.5778928411</v>
      </c>
    </row>
    <row r="31" ht="15.75" customHeight="1">
      <c r="A31" s="14" t="s">
        <v>41</v>
      </c>
      <c r="B31" s="21"/>
      <c r="C31" s="16" t="str">
        <f>B31/B33</f>
        <v>#DIV/0!</v>
      </c>
      <c r="E31" s="2" t="s">
        <v>10</v>
      </c>
      <c r="F31" s="10">
        <f t="shared" ref="F31:G31" si="9">SUM(F29:F30)</f>
        <v>8884</v>
      </c>
      <c r="G31" s="11">
        <f t="shared" si="9"/>
        <v>1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10">SUM(B30:B32)</f>
        <v>0</v>
      </c>
      <c r="C33" s="16" t="str">
        <f t="shared" si="10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11">SUM(B36:B37)</f>
        <v>0</v>
      </c>
      <c r="C38" s="22" t="str">
        <f t="shared" si="11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12">SUM(B41:B43)</f>
        <v>0</v>
      </c>
      <c r="C44" s="16" t="str">
        <f t="shared" si="12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13">SUM(B47:B48)</f>
        <v>0</v>
      </c>
      <c r="C49" s="22" t="str">
        <f t="shared" si="13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26398.0</v>
      </c>
      <c r="C52" s="11">
        <f>B52/B54</f>
        <v>0.6720810632</v>
      </c>
    </row>
    <row r="53" ht="15.75" customHeight="1">
      <c r="A53" s="3" t="s">
        <v>55</v>
      </c>
      <c r="B53" s="18">
        <v>12880.0</v>
      </c>
      <c r="C53" s="11">
        <f>B53/B54</f>
        <v>0.3279189368</v>
      </c>
    </row>
    <row r="54" ht="15.75" customHeight="1">
      <c r="A54" s="2" t="s">
        <v>10</v>
      </c>
      <c r="B54" s="13">
        <f t="shared" ref="B54:C54" si="14">SUM(B52:B53)</f>
        <v>39278</v>
      </c>
      <c r="C54" s="8">
        <f t="shared" si="14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20802.0</v>
      </c>
      <c r="C57" s="11">
        <f>B57/B59</f>
        <v>0.6160452513</v>
      </c>
    </row>
    <row r="58" ht="15.75" customHeight="1">
      <c r="A58" s="3" t="s">
        <v>58</v>
      </c>
      <c r="B58" s="18">
        <v>12965.0</v>
      </c>
      <c r="C58" s="11">
        <f>B58/B59</f>
        <v>0.3839547487</v>
      </c>
    </row>
    <row r="59" ht="15.75" customHeight="1">
      <c r="A59" s="2" t="s">
        <v>10</v>
      </c>
      <c r="B59" s="13">
        <f t="shared" ref="B59:C59" si="15">SUM(B57:B58)</f>
        <v>33767</v>
      </c>
      <c r="C59" s="8">
        <f t="shared" si="15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20924.0</v>
      </c>
      <c r="C62" s="11">
        <f>B62/B64</f>
        <v>0.6268799808</v>
      </c>
    </row>
    <row r="63" ht="15.75" customHeight="1">
      <c r="A63" s="3" t="s">
        <v>61</v>
      </c>
      <c r="B63" s="18">
        <v>12454.0</v>
      </c>
      <c r="C63" s="11">
        <f>B63/B64</f>
        <v>0.3731200192</v>
      </c>
    </row>
    <row r="64" ht="15.75" customHeight="1">
      <c r="A64" s="2" t="s">
        <v>10</v>
      </c>
      <c r="B64" s="13">
        <f t="shared" ref="B64:C64" si="16">SUM(B62:B63)</f>
        <v>33378</v>
      </c>
      <c r="C64" s="8">
        <f t="shared" si="16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23357.0</v>
      </c>
      <c r="C67" s="11">
        <f>B67/B69</f>
        <v>0.6033685516</v>
      </c>
    </row>
    <row r="68" ht="15.75" customHeight="1">
      <c r="A68" s="3" t="s">
        <v>64</v>
      </c>
      <c r="B68" s="18">
        <v>15354.0</v>
      </c>
      <c r="C68" s="11">
        <f>B68/B69</f>
        <v>0.3966314484</v>
      </c>
    </row>
    <row r="69" ht="15.75" customHeight="1">
      <c r="A69" s="2" t="s">
        <v>10</v>
      </c>
      <c r="B69" s="13">
        <f t="shared" ref="B69:C69" si="17">SUM(B67:B68)</f>
        <v>38711</v>
      </c>
      <c r="C69" s="8">
        <f t="shared" si="17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8">SUM(B72:B75)</f>
        <v>0</v>
      </c>
      <c r="C76" s="16" t="str">
        <f t="shared" si="18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9">SUM(B79:B81)</f>
        <v>0</v>
      </c>
      <c r="C82" s="16" t="str">
        <f t="shared" si="19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63"/>
    <col customWidth="1" min="5" max="5" width="18.38"/>
    <col customWidth="1" min="6" max="6" width="12.63"/>
  </cols>
  <sheetData>
    <row r="1" ht="15.75" customHeight="1">
      <c r="D1" s="1" t="s">
        <v>389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206</v>
      </c>
      <c r="F2" s="3" t="s">
        <v>2</v>
      </c>
      <c r="G2" s="4" t="s">
        <v>3</v>
      </c>
    </row>
    <row r="3" ht="15.75" customHeight="1">
      <c r="A3" s="3" t="s">
        <v>5</v>
      </c>
      <c r="B3" s="17">
        <v>1.0</v>
      </c>
      <c r="C3" s="8">
        <f>B3/B11</f>
        <v>0.0003281916639</v>
      </c>
      <c r="E3" s="3" t="s">
        <v>390</v>
      </c>
      <c r="F3" s="17">
        <v>191.0</v>
      </c>
      <c r="G3" s="11">
        <f>F3/F6</f>
        <v>0.2101210121</v>
      </c>
    </row>
    <row r="4" ht="15.75" customHeight="1">
      <c r="A4" s="3" t="s">
        <v>7</v>
      </c>
      <c r="B4" s="17">
        <v>3.0</v>
      </c>
      <c r="C4" s="8">
        <f>B4/B11</f>
        <v>0.0009845749918</v>
      </c>
      <c r="E4" s="3" t="s">
        <v>391</v>
      </c>
      <c r="F4" s="17">
        <v>436.0</v>
      </c>
      <c r="G4" s="11">
        <f>F4/F6</f>
        <v>0.4796479648</v>
      </c>
    </row>
    <row r="5" ht="15.75" customHeight="1">
      <c r="A5" s="3" t="s">
        <v>9</v>
      </c>
      <c r="B5" s="17">
        <v>37.0</v>
      </c>
      <c r="C5" s="8">
        <f>B5/B11</f>
        <v>0.01214309157</v>
      </c>
      <c r="E5" s="3" t="s">
        <v>392</v>
      </c>
      <c r="F5" s="17">
        <v>282.0</v>
      </c>
      <c r="G5" s="11">
        <f>F5/F6</f>
        <v>0.3102310231</v>
      </c>
    </row>
    <row r="6" ht="15.75" customHeight="1">
      <c r="A6" s="3" t="s">
        <v>11</v>
      </c>
      <c r="B6" s="17">
        <v>203.0</v>
      </c>
      <c r="C6" s="8">
        <f>B6/B11</f>
        <v>0.06662290778</v>
      </c>
      <c r="E6" s="2" t="s">
        <v>10</v>
      </c>
      <c r="F6" s="7">
        <f t="shared" ref="F6:G6" si="1">SUM(F3:F5)</f>
        <v>909</v>
      </c>
      <c r="G6" s="11">
        <f t="shared" si="1"/>
        <v>1</v>
      </c>
    </row>
    <row r="7" ht="15.75" customHeight="1">
      <c r="A7" s="3" t="s">
        <v>12</v>
      </c>
      <c r="B7" s="17">
        <v>3.0</v>
      </c>
      <c r="C7" s="8">
        <f>B7/B11</f>
        <v>0.0009845749918</v>
      </c>
    </row>
    <row r="8" ht="15.75" customHeight="1">
      <c r="A8" s="3" t="s">
        <v>14</v>
      </c>
      <c r="B8" s="17">
        <v>3.0</v>
      </c>
      <c r="C8" s="8">
        <f>B8/B11</f>
        <v>0.0009845749918</v>
      </c>
    </row>
    <row r="9" ht="15.75" customHeight="1">
      <c r="A9" s="3" t="s">
        <v>16</v>
      </c>
      <c r="B9" s="18">
        <v>2750.0</v>
      </c>
      <c r="C9" s="8">
        <f>B9/B11</f>
        <v>0.9025270758</v>
      </c>
    </row>
    <row r="10" ht="15.75" customHeight="1">
      <c r="A10" s="3" t="s">
        <v>18</v>
      </c>
      <c r="B10" s="17">
        <v>47.0</v>
      </c>
      <c r="C10" s="8">
        <f>B10/B11</f>
        <v>0.0154250082</v>
      </c>
    </row>
    <row r="11" ht="15.75" customHeight="1">
      <c r="A11" s="2" t="s">
        <v>10</v>
      </c>
      <c r="B11" s="3">
        <f t="shared" ref="B11:C11" si="2">SUM(B3:B10)</f>
        <v>3047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8">
        <v>1162.0</v>
      </c>
      <c r="C19" s="11">
        <f>B19/B27</f>
        <v>0.389279732</v>
      </c>
    </row>
    <row r="20" ht="15.75" customHeight="1">
      <c r="A20" s="3" t="s">
        <v>31</v>
      </c>
      <c r="B20" s="17">
        <v>405.0</v>
      </c>
      <c r="C20" s="11">
        <f>B20/B27</f>
        <v>0.135678392</v>
      </c>
    </row>
    <row r="21" ht="15.75" customHeight="1">
      <c r="A21" s="3" t="s">
        <v>33</v>
      </c>
      <c r="B21" s="18">
        <v>1319.0</v>
      </c>
      <c r="C21" s="11">
        <f>B21/B27</f>
        <v>0.4418760469</v>
      </c>
    </row>
    <row r="22" ht="15.75" customHeight="1">
      <c r="A22" s="3" t="s">
        <v>34</v>
      </c>
      <c r="B22" s="17">
        <v>9.0</v>
      </c>
      <c r="C22" s="11">
        <f>B22/B27</f>
        <v>0.003015075377</v>
      </c>
    </row>
    <row r="23" ht="15.75" customHeight="1">
      <c r="A23" s="3" t="s">
        <v>35</v>
      </c>
      <c r="B23" s="17">
        <v>25.0</v>
      </c>
      <c r="C23" s="11">
        <f>B23/B27</f>
        <v>0.00837520938</v>
      </c>
    </row>
    <row r="24" ht="15.75" customHeight="1">
      <c r="A24" s="3" t="s">
        <v>36</v>
      </c>
      <c r="B24" s="17">
        <v>35.0</v>
      </c>
      <c r="C24" s="11">
        <f>B24/B27</f>
        <v>0.01172529313</v>
      </c>
    </row>
    <row r="25" ht="15.75" customHeight="1">
      <c r="A25" s="3" t="s">
        <v>37</v>
      </c>
      <c r="B25" s="17">
        <v>12.0</v>
      </c>
      <c r="C25" s="11">
        <f>B25/B27</f>
        <v>0.004020100503</v>
      </c>
    </row>
    <row r="26" ht="15.75" customHeight="1">
      <c r="A26" s="3" t="s">
        <v>38</v>
      </c>
      <c r="B26" s="17">
        <v>18.0</v>
      </c>
      <c r="C26" s="11">
        <f>B26/B27</f>
        <v>0.006030150754</v>
      </c>
    </row>
    <row r="27" ht="15.75" customHeight="1">
      <c r="A27" s="2" t="s">
        <v>10</v>
      </c>
      <c r="B27" s="10">
        <f t="shared" ref="B27:C27" si="4">SUM(B19:B26)</f>
        <v>2985</v>
      </c>
      <c r="C27" s="11">
        <f t="shared" si="4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6">SUM(B36:B37)</f>
        <v>0</v>
      </c>
      <c r="C38" s="22" t="str">
        <f t="shared" si="6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1856.0</v>
      </c>
      <c r="C52" s="11">
        <f>B52/B54</f>
        <v>0.6621476989</v>
      </c>
    </row>
    <row r="53" ht="15.75" customHeight="1">
      <c r="A53" s="3" t="s">
        <v>55</v>
      </c>
      <c r="B53" s="17">
        <v>947.0</v>
      </c>
      <c r="C53" s="11">
        <f>B53/B54</f>
        <v>0.3378523011</v>
      </c>
    </row>
    <row r="54" ht="15.75" customHeight="1">
      <c r="A54" s="2" t="s">
        <v>10</v>
      </c>
      <c r="B54" s="13">
        <f t="shared" ref="B54:C54" si="9">SUM(B52:B53)</f>
        <v>2803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1706.0</v>
      </c>
      <c r="C57" s="11">
        <f>B57/B59</f>
        <v>0.7003284072</v>
      </c>
    </row>
    <row r="58" ht="15.75" customHeight="1">
      <c r="A58" s="3" t="s">
        <v>58</v>
      </c>
      <c r="B58" s="17">
        <v>730.0</v>
      </c>
      <c r="C58" s="11">
        <f>B58/B59</f>
        <v>0.2996715928</v>
      </c>
    </row>
    <row r="59" ht="15.75" customHeight="1">
      <c r="A59" s="2" t="s">
        <v>10</v>
      </c>
      <c r="B59" s="13">
        <f t="shared" ref="B59:C59" si="10">SUM(B57:B58)</f>
        <v>2436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1318.0</v>
      </c>
      <c r="C62" s="11">
        <f>B62/B64</f>
        <v>0.548024948</v>
      </c>
    </row>
    <row r="63" ht="15.75" customHeight="1">
      <c r="A63" s="3" t="s">
        <v>61</v>
      </c>
      <c r="B63" s="18">
        <v>1087.0</v>
      </c>
      <c r="C63" s="11">
        <f>B63/B64</f>
        <v>0.451975052</v>
      </c>
    </row>
    <row r="64" ht="15.75" customHeight="1">
      <c r="A64" s="2" t="s">
        <v>10</v>
      </c>
      <c r="B64" s="13">
        <f t="shared" ref="B64:C64" si="11">SUM(B62:B63)</f>
        <v>2405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1933.0</v>
      </c>
      <c r="C67" s="11">
        <f>B67/B69</f>
        <v>0.7077993409</v>
      </c>
    </row>
    <row r="68" ht="15.75" customHeight="1">
      <c r="A68" s="3" t="s">
        <v>64</v>
      </c>
      <c r="B68" s="17">
        <v>798.0</v>
      </c>
      <c r="C68" s="11">
        <f>B68/B69</f>
        <v>0.2922006591</v>
      </c>
    </row>
    <row r="69" ht="15.75" customHeight="1">
      <c r="A69" s="2" t="s">
        <v>10</v>
      </c>
      <c r="B69" s="13">
        <f t="shared" ref="B69:C69" si="12">SUM(B67:B68)</f>
        <v>2731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20.5"/>
    <col customWidth="1" min="5" max="5" width="24.63"/>
    <col customWidth="1" min="6" max="6" width="12.63"/>
  </cols>
  <sheetData>
    <row r="1" ht="15.75" customHeight="1">
      <c r="D1" s="1" t="s">
        <v>393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ht="15.75" customHeight="1">
      <c r="A3" s="3" t="s">
        <v>5</v>
      </c>
      <c r="B3" s="17">
        <v>21.0</v>
      </c>
      <c r="C3" s="8">
        <f>B3/B11</f>
        <v>0.001272881561</v>
      </c>
      <c r="E3" s="3" t="s">
        <v>394</v>
      </c>
      <c r="F3" s="18">
        <v>3297.0</v>
      </c>
      <c r="G3" s="11">
        <f>F3/F5</f>
        <v>0.8037542662</v>
      </c>
    </row>
    <row r="4" ht="15.75" customHeight="1">
      <c r="A4" s="3" t="s">
        <v>7</v>
      </c>
      <c r="B4" s="17">
        <v>64.0</v>
      </c>
      <c r="C4" s="8">
        <f>B4/B11</f>
        <v>0.003879258092</v>
      </c>
      <c r="E4" s="3" t="s">
        <v>395</v>
      </c>
      <c r="F4" s="17">
        <v>805.0</v>
      </c>
      <c r="G4" s="11">
        <f>F4/F5</f>
        <v>0.1962457338</v>
      </c>
    </row>
    <row r="5" ht="15.75" customHeight="1">
      <c r="A5" s="3" t="s">
        <v>9</v>
      </c>
      <c r="B5" s="17">
        <v>275.0</v>
      </c>
      <c r="C5" s="8">
        <f>B5/B11</f>
        <v>0.01666868711</v>
      </c>
      <c r="E5" s="2" t="s">
        <v>10</v>
      </c>
      <c r="F5" s="10">
        <f t="shared" ref="F5:G5" si="1">SUM(F3:F4)</f>
        <v>4102</v>
      </c>
      <c r="G5" s="11">
        <f t="shared" si="1"/>
        <v>1</v>
      </c>
    </row>
    <row r="6" ht="15.75" customHeight="1">
      <c r="A6" s="3" t="s">
        <v>11</v>
      </c>
      <c r="B6" s="18">
        <v>3224.0</v>
      </c>
      <c r="C6" s="8">
        <f>B6/B11</f>
        <v>0.1954176264</v>
      </c>
    </row>
    <row r="7" ht="15.75" customHeight="1">
      <c r="A7" s="3" t="s">
        <v>12</v>
      </c>
      <c r="B7" s="17">
        <v>73.0</v>
      </c>
      <c r="C7" s="8">
        <f>B7/B11</f>
        <v>0.004424778761</v>
      </c>
    </row>
    <row r="8" ht="15.75" customHeight="1">
      <c r="A8" s="3" t="s">
        <v>14</v>
      </c>
      <c r="B8" s="17">
        <v>23.0</v>
      </c>
      <c r="C8" s="8">
        <f>B8/B11</f>
        <v>0.001394108377</v>
      </c>
    </row>
    <row r="9" ht="15.75" customHeight="1">
      <c r="A9" s="3" t="s">
        <v>16</v>
      </c>
      <c r="B9" s="18">
        <v>12372.0</v>
      </c>
      <c r="C9" s="8">
        <f>B9/B11</f>
        <v>0.7499090799</v>
      </c>
    </row>
    <row r="10" ht="15.75" customHeight="1">
      <c r="A10" s="3" t="s">
        <v>18</v>
      </c>
      <c r="B10" s="17">
        <v>446.0</v>
      </c>
      <c r="C10" s="8">
        <f>B10/B11</f>
        <v>0.02703357983</v>
      </c>
    </row>
    <row r="11" ht="15.75" customHeight="1">
      <c r="A11" s="2" t="s">
        <v>10</v>
      </c>
      <c r="B11" s="3">
        <f t="shared" ref="B11:C11" si="2">SUM(B3:B10)</f>
        <v>16498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8">
        <v>1057.0</v>
      </c>
      <c r="C19" s="11">
        <f>B19/B27</f>
        <v>0.0659965035</v>
      </c>
    </row>
    <row r="20" ht="15.75" customHeight="1">
      <c r="A20" s="3" t="s">
        <v>31</v>
      </c>
      <c r="B20" s="18">
        <v>10532.0</v>
      </c>
      <c r="C20" s="11">
        <f>B20/B27</f>
        <v>0.6575924076</v>
      </c>
    </row>
    <row r="21" ht="15.75" customHeight="1">
      <c r="A21" s="3" t="s">
        <v>33</v>
      </c>
      <c r="B21" s="18">
        <v>3467.0</v>
      </c>
      <c r="C21" s="11">
        <f>B21/B27</f>
        <v>0.216471029</v>
      </c>
    </row>
    <row r="22" ht="15.75" customHeight="1">
      <c r="A22" s="3" t="s">
        <v>34</v>
      </c>
      <c r="B22" s="17">
        <v>102.0</v>
      </c>
      <c r="C22" s="11">
        <f>B22/B27</f>
        <v>0.006368631369</v>
      </c>
    </row>
    <row r="23" ht="15.75" customHeight="1">
      <c r="A23" s="3" t="s">
        <v>35</v>
      </c>
      <c r="B23" s="17">
        <v>107.0</v>
      </c>
      <c r="C23" s="11">
        <f>B23/B27</f>
        <v>0.006680819181</v>
      </c>
    </row>
    <row r="24" ht="15.75" customHeight="1">
      <c r="A24" s="3" t="s">
        <v>36</v>
      </c>
      <c r="B24" s="17">
        <v>471.0</v>
      </c>
      <c r="C24" s="11">
        <f>B24/B27</f>
        <v>0.02940809191</v>
      </c>
    </row>
    <row r="25" ht="15.75" customHeight="1">
      <c r="A25" s="3" t="s">
        <v>37</v>
      </c>
      <c r="B25" s="17">
        <v>113.0</v>
      </c>
      <c r="C25" s="11">
        <f>B25/B27</f>
        <v>0.007055444555</v>
      </c>
    </row>
    <row r="26" ht="15.75" customHeight="1">
      <c r="A26" s="3" t="s">
        <v>38</v>
      </c>
      <c r="B26" s="17">
        <v>167.0</v>
      </c>
      <c r="C26" s="11">
        <f>B26/B27</f>
        <v>0.01042707293</v>
      </c>
    </row>
    <row r="27" ht="15.75" customHeight="1">
      <c r="A27" s="2" t="s">
        <v>10</v>
      </c>
      <c r="B27" s="10">
        <f t="shared" ref="B27:C27" si="4">SUM(B19:B26)</f>
        <v>16016</v>
      </c>
      <c r="C27" s="11">
        <f t="shared" si="4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6">SUM(B36:B37)</f>
        <v>0</v>
      </c>
      <c r="C38" s="22" t="str">
        <f t="shared" si="6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9170.0</v>
      </c>
      <c r="C52" s="11">
        <f>B52/B54</f>
        <v>0.6012720477</v>
      </c>
    </row>
    <row r="53" ht="15.75" customHeight="1">
      <c r="A53" s="3" t="s">
        <v>55</v>
      </c>
      <c r="B53" s="18">
        <v>6081.0</v>
      </c>
      <c r="C53" s="11">
        <f>B53/B54</f>
        <v>0.3987279523</v>
      </c>
    </row>
    <row r="54" ht="15.75" customHeight="1">
      <c r="A54" s="2" t="s">
        <v>10</v>
      </c>
      <c r="B54" s="13">
        <f t="shared" ref="B54:C54" si="9">SUM(B52:B53)</f>
        <v>15251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7700.0</v>
      </c>
      <c r="C57" s="11">
        <f>B57/B59</f>
        <v>0.611402255</v>
      </c>
    </row>
    <row r="58" ht="15.75" customHeight="1">
      <c r="A58" s="3" t="s">
        <v>58</v>
      </c>
      <c r="B58" s="18">
        <v>4894.0</v>
      </c>
      <c r="C58" s="11">
        <f>B58/B59</f>
        <v>0.388597745</v>
      </c>
    </row>
    <row r="59" ht="15.75" customHeight="1">
      <c r="A59" s="2" t="s">
        <v>10</v>
      </c>
      <c r="B59" s="13">
        <f t="shared" ref="B59:C59" si="10">SUM(B57:B58)</f>
        <v>12594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6296.0</v>
      </c>
      <c r="C62" s="11">
        <f>B62/B64</f>
        <v>0.4673743597</v>
      </c>
    </row>
    <row r="63" ht="15.75" customHeight="1">
      <c r="A63" s="3" t="s">
        <v>61</v>
      </c>
      <c r="B63" s="18">
        <v>7175.0</v>
      </c>
      <c r="C63" s="11">
        <f>B63/B64</f>
        <v>0.5326256403</v>
      </c>
    </row>
    <row r="64" ht="15.75" customHeight="1">
      <c r="A64" s="2" t="s">
        <v>10</v>
      </c>
      <c r="B64" s="13">
        <f t="shared" ref="B64:C64" si="11">SUM(B62:B63)</f>
        <v>13471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11327.0</v>
      </c>
      <c r="C67" s="11">
        <f>B67/B69</f>
        <v>0.7328545549</v>
      </c>
    </row>
    <row r="68" ht="15.75" customHeight="1">
      <c r="A68" s="3" t="s">
        <v>64</v>
      </c>
      <c r="B68" s="18">
        <v>4129.0</v>
      </c>
      <c r="C68" s="11">
        <f>B68/B69</f>
        <v>0.2671454451</v>
      </c>
    </row>
    <row r="69" ht="15.75" customHeight="1">
      <c r="A69" s="2" t="s">
        <v>10</v>
      </c>
      <c r="B69" s="13">
        <f t="shared" ref="B69:C69" si="12">SUM(B67:B68)</f>
        <v>15456</v>
      </c>
      <c r="C69" s="8">
        <f t="shared" si="12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7">
        <v>625.0</v>
      </c>
      <c r="C72" s="11">
        <f>B72/B76</f>
        <v>0.1042535446</v>
      </c>
    </row>
    <row r="73" ht="15.75" customHeight="1">
      <c r="A73" s="3" t="s">
        <v>67</v>
      </c>
      <c r="B73" s="18">
        <v>3687.0</v>
      </c>
      <c r="C73" s="11">
        <f>B73/B76</f>
        <v>0.6150125104</v>
      </c>
    </row>
    <row r="74" ht="15.75" customHeight="1">
      <c r="A74" s="3" t="s">
        <v>68</v>
      </c>
      <c r="B74" s="18">
        <v>1683.0</v>
      </c>
      <c r="C74" s="11">
        <f>B74/B76</f>
        <v>0.280733945</v>
      </c>
    </row>
    <row r="75" ht="15.75" customHeight="1">
      <c r="A75" s="14" t="s">
        <v>69</v>
      </c>
      <c r="B75" s="25">
        <v>1364.0</v>
      </c>
      <c r="C75" s="16"/>
    </row>
    <row r="76" ht="15.75" customHeight="1">
      <c r="A76" s="2" t="s">
        <v>10</v>
      </c>
      <c r="B76" s="7">
        <f t="shared" ref="B76:C76" si="13">SUM(B72:B74)</f>
        <v>5995</v>
      </c>
      <c r="C76" s="11">
        <f t="shared" si="13"/>
        <v>1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63"/>
    <col customWidth="1" min="5" max="5" width="24.63"/>
    <col customWidth="1" min="6" max="6" width="12.63"/>
  </cols>
  <sheetData>
    <row r="1" ht="15.75" customHeight="1">
      <c r="D1" s="1" t="s">
        <v>396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ht="15.75" customHeight="1">
      <c r="A3" s="3" t="s">
        <v>5</v>
      </c>
      <c r="B3" s="17">
        <v>7.0</v>
      </c>
      <c r="C3" s="8">
        <f>B3/B11</f>
        <v>0.0004295005522</v>
      </c>
      <c r="E3" s="3" t="s">
        <v>397</v>
      </c>
      <c r="F3" s="17">
        <v>4814.0</v>
      </c>
      <c r="G3" s="11">
        <f>F3/F6</f>
        <v>0.3291849015</v>
      </c>
    </row>
    <row r="4" ht="15.75" customHeight="1">
      <c r="A4" s="3" t="s">
        <v>7</v>
      </c>
      <c r="B4" s="17">
        <v>43.0</v>
      </c>
      <c r="C4" s="8">
        <f>B4/B11</f>
        <v>0.002638360535</v>
      </c>
      <c r="E4" s="3" t="s">
        <v>398</v>
      </c>
      <c r="F4" s="17">
        <v>4131.0</v>
      </c>
      <c r="G4" s="11">
        <f>F4/F6</f>
        <v>0.2824808534</v>
      </c>
    </row>
    <row r="5" ht="15.75" customHeight="1">
      <c r="A5" s="3" t="s">
        <v>9</v>
      </c>
      <c r="B5" s="17">
        <v>235.0</v>
      </c>
      <c r="C5" s="8">
        <f>B5/B11</f>
        <v>0.01441894711</v>
      </c>
      <c r="E5" s="3" t="s">
        <v>399</v>
      </c>
      <c r="F5" s="17">
        <v>5679.0</v>
      </c>
      <c r="G5" s="11">
        <f>F5/F6</f>
        <v>0.3883342451</v>
      </c>
    </row>
    <row r="6" ht="15.75" customHeight="1">
      <c r="A6" s="3" t="s">
        <v>11</v>
      </c>
      <c r="B6" s="17">
        <v>2237.0</v>
      </c>
      <c r="C6" s="8">
        <f>B6/B11</f>
        <v>0.137256105</v>
      </c>
      <c r="E6" s="2" t="s">
        <v>20</v>
      </c>
      <c r="F6" s="7">
        <f t="shared" ref="F6:G6" si="1">SUM(F3:F5)</f>
        <v>14624</v>
      </c>
      <c r="G6" s="11">
        <f t="shared" si="1"/>
        <v>1</v>
      </c>
    </row>
    <row r="7" ht="15.75" customHeight="1">
      <c r="A7" s="3" t="s">
        <v>12</v>
      </c>
      <c r="B7" s="17">
        <v>63.0</v>
      </c>
      <c r="C7" s="8">
        <f>B7/B11</f>
        <v>0.00386550497</v>
      </c>
      <c r="G7" s="11"/>
    </row>
    <row r="8" ht="15.75" customHeight="1">
      <c r="A8" s="3" t="s">
        <v>14</v>
      </c>
      <c r="B8" s="17">
        <v>17.0</v>
      </c>
      <c r="C8" s="8">
        <f>B8/B11</f>
        <v>0.00104307277</v>
      </c>
      <c r="E8" s="2" t="s">
        <v>83</v>
      </c>
      <c r="F8" s="3" t="s">
        <v>2</v>
      </c>
      <c r="G8" s="4" t="s">
        <v>3</v>
      </c>
    </row>
    <row r="9" ht="15.75" customHeight="1">
      <c r="A9" s="3" t="s">
        <v>16</v>
      </c>
      <c r="B9" s="17">
        <v>13425.0</v>
      </c>
      <c r="C9" s="8">
        <f>B9/B11</f>
        <v>0.8237207019</v>
      </c>
      <c r="E9" s="3" t="s">
        <v>400</v>
      </c>
      <c r="F9" s="17">
        <v>9278.0</v>
      </c>
      <c r="G9" s="11">
        <f>F9/F12</f>
        <v>0.6513162513</v>
      </c>
    </row>
    <row r="10" ht="15.75" customHeight="1">
      <c r="A10" s="3" t="s">
        <v>18</v>
      </c>
      <c r="B10" s="17">
        <v>271.0</v>
      </c>
      <c r="C10" s="8">
        <f>B10/B11</f>
        <v>0.01662780709</v>
      </c>
      <c r="E10" s="3" t="s">
        <v>401</v>
      </c>
      <c r="F10" s="17">
        <v>2934.0</v>
      </c>
      <c r="G10" s="11">
        <f>F10/F12</f>
        <v>0.205967006</v>
      </c>
    </row>
    <row r="11" ht="15.75" customHeight="1">
      <c r="A11" s="2" t="s">
        <v>10</v>
      </c>
      <c r="B11" s="3">
        <f t="shared" ref="B11:C11" si="2">SUM(B3:B10)</f>
        <v>16298</v>
      </c>
      <c r="C11" s="8">
        <f t="shared" si="2"/>
        <v>1</v>
      </c>
      <c r="E11" s="3" t="s">
        <v>402</v>
      </c>
      <c r="F11" s="17">
        <v>2033.0</v>
      </c>
      <c r="G11" s="11">
        <f>F11/F12</f>
        <v>0.1427167427</v>
      </c>
    </row>
    <row r="12" ht="15.75" customHeight="1">
      <c r="C12" s="11"/>
      <c r="E12" s="2" t="s">
        <v>10</v>
      </c>
      <c r="F12" s="7">
        <f t="shared" ref="F12:G12" si="3">SUM(F9:F11)</f>
        <v>14245</v>
      </c>
      <c r="G12" s="11">
        <f t="shared" si="3"/>
        <v>1</v>
      </c>
    </row>
    <row r="13" ht="15.75" customHeight="1">
      <c r="A13" s="19" t="s">
        <v>21</v>
      </c>
      <c r="B13" s="14" t="s">
        <v>2</v>
      </c>
      <c r="C13" s="20" t="s">
        <v>3</v>
      </c>
      <c r="G13" s="11"/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2" t="s">
        <v>342</v>
      </c>
      <c r="F14" s="3" t="s">
        <v>2</v>
      </c>
      <c r="G14" s="4" t="s">
        <v>3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  <c r="E15" s="3" t="s">
        <v>403</v>
      </c>
      <c r="F15" s="17">
        <v>1901.0</v>
      </c>
      <c r="G15" s="11">
        <f>F15/F17</f>
        <v>0.2511228534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3" t="s">
        <v>404</v>
      </c>
      <c r="F16" s="17">
        <v>5669.0</v>
      </c>
      <c r="G16" s="11">
        <f>F16/F17</f>
        <v>0.7488771466</v>
      </c>
    </row>
    <row r="17" ht="15.75" customHeight="1">
      <c r="A17" s="2"/>
      <c r="B17" s="3"/>
      <c r="C17" s="4"/>
      <c r="E17" s="2" t="s">
        <v>10</v>
      </c>
      <c r="F17" s="7">
        <f t="shared" ref="F17:G17" si="5">SUM(F15:F16)</f>
        <v>7570</v>
      </c>
      <c r="G17" s="11">
        <f t="shared" si="5"/>
        <v>1</v>
      </c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6">SUM(B19:B26)</f>
        <v>0</v>
      </c>
      <c r="C27" s="16" t="str">
        <f t="shared" si="6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7">SUM(B30:B32)</f>
        <v>0</v>
      </c>
      <c r="C33" s="16" t="str">
        <f t="shared" si="7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8">SUM(B36:B37)</f>
        <v>0</v>
      </c>
      <c r="C38" s="22" t="str">
        <f t="shared" si="8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9">SUM(B41:B43)</f>
        <v>0</v>
      </c>
      <c r="C44" s="16" t="str">
        <f t="shared" si="9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0">SUM(B47:B48)</f>
        <v>0</v>
      </c>
      <c r="C49" s="22" t="str">
        <f t="shared" si="10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9249.0</v>
      </c>
      <c r="C52" s="11">
        <f>B52/B54</f>
        <v>0.6194079829</v>
      </c>
    </row>
    <row r="53" ht="15.75" customHeight="1">
      <c r="A53" s="3" t="s">
        <v>55</v>
      </c>
      <c r="B53" s="17">
        <v>5683.0</v>
      </c>
      <c r="C53" s="11">
        <f>B53/B54</f>
        <v>0.3805920171</v>
      </c>
    </row>
    <row r="54" ht="15.75" customHeight="1">
      <c r="A54" s="2" t="s">
        <v>10</v>
      </c>
      <c r="B54" s="3">
        <f t="shared" ref="B54:C54" si="11">SUM(B52:B53)</f>
        <v>14932</v>
      </c>
      <c r="C54" s="8">
        <f t="shared" si="11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6156.0</v>
      </c>
      <c r="C57" s="11">
        <f>B57/B59</f>
        <v>0.4843811472</v>
      </c>
    </row>
    <row r="58" ht="15.75" customHeight="1">
      <c r="A58" s="3" t="s">
        <v>58</v>
      </c>
      <c r="B58" s="17">
        <v>6553.0</v>
      </c>
      <c r="C58" s="11">
        <f>B58/B59</f>
        <v>0.5156188528</v>
      </c>
    </row>
    <row r="59" ht="15.75" customHeight="1">
      <c r="A59" s="2" t="s">
        <v>10</v>
      </c>
      <c r="B59" s="3">
        <f t="shared" ref="B59:C59" si="12">SUM(B57:B58)</f>
        <v>12709</v>
      </c>
      <c r="C59" s="8">
        <f t="shared" si="12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7934.0</v>
      </c>
      <c r="C62" s="11">
        <f>B62/B64</f>
        <v>0.6380377965</v>
      </c>
    </row>
    <row r="63" ht="15.75" customHeight="1">
      <c r="A63" s="3" t="s">
        <v>61</v>
      </c>
      <c r="B63" s="17">
        <v>4501.0</v>
      </c>
      <c r="C63" s="11">
        <f>B63/B64</f>
        <v>0.3619622035</v>
      </c>
    </row>
    <row r="64" ht="15.75" customHeight="1">
      <c r="A64" s="2" t="s">
        <v>10</v>
      </c>
      <c r="B64" s="3">
        <f t="shared" ref="B64:C64" si="13">SUM(B62:B63)</f>
        <v>12435</v>
      </c>
      <c r="C64" s="8">
        <f t="shared" si="13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9791.0</v>
      </c>
      <c r="C67" s="11">
        <f>B67/B69</f>
        <v>0.670938121</v>
      </c>
    </row>
    <row r="68" ht="15.75" customHeight="1">
      <c r="A68" s="3" t="s">
        <v>64</v>
      </c>
      <c r="B68" s="17">
        <v>4802.0</v>
      </c>
      <c r="C68" s="11">
        <f>B68/B69</f>
        <v>0.329061879</v>
      </c>
    </row>
    <row r="69" ht="15.75" customHeight="1">
      <c r="A69" s="2" t="s">
        <v>10</v>
      </c>
      <c r="B69" s="3">
        <f t="shared" ref="B69:C69" si="14">SUM(B67:B68)</f>
        <v>14593</v>
      </c>
      <c r="C69" s="8">
        <f t="shared" si="14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5">SUM(B72:B75)</f>
        <v>0</v>
      </c>
      <c r="C76" s="16" t="str">
        <f t="shared" si="15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7">
        <v>7115.0</v>
      </c>
      <c r="C79" s="11">
        <f>B79/B82</f>
        <v>0.4971352711</v>
      </c>
    </row>
    <row r="80" ht="15.75" customHeight="1">
      <c r="A80" s="3" t="s">
        <v>72</v>
      </c>
      <c r="B80" s="17">
        <v>6165.0</v>
      </c>
      <c r="C80" s="11">
        <f>B80/B82</f>
        <v>0.4307574064</v>
      </c>
    </row>
    <row r="81" ht="15.75" customHeight="1">
      <c r="A81" s="3" t="s">
        <v>73</v>
      </c>
      <c r="B81" s="17">
        <v>1032.0</v>
      </c>
      <c r="C81" s="11">
        <f>B81/B82</f>
        <v>0.07210732253</v>
      </c>
    </row>
    <row r="82" ht="15.75" customHeight="1">
      <c r="A82" s="2" t="s">
        <v>10</v>
      </c>
      <c r="B82" s="7">
        <f t="shared" ref="B82:C82" si="16">SUM(B79:B81)</f>
        <v>14312</v>
      </c>
      <c r="C82" s="11">
        <f t="shared" si="16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3.5"/>
    <col customWidth="1" min="5" max="6" width="12.63"/>
  </cols>
  <sheetData>
    <row r="1" ht="15.75" customHeight="1">
      <c r="D1" s="1" t="s">
        <v>405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0.0</v>
      </c>
      <c r="C3" s="8">
        <f>B3/B11</f>
        <v>0</v>
      </c>
    </row>
    <row r="4" ht="15.75" customHeight="1">
      <c r="A4" s="3" t="s">
        <v>7</v>
      </c>
      <c r="B4" s="17">
        <v>0.0</v>
      </c>
      <c r="C4" s="8">
        <f>B4/B11</f>
        <v>0</v>
      </c>
    </row>
    <row r="5" ht="15.75" customHeight="1">
      <c r="A5" s="3" t="s">
        <v>9</v>
      </c>
      <c r="B5" s="17">
        <v>5.0</v>
      </c>
      <c r="C5" s="8">
        <f>B5/B11</f>
        <v>0.0125</v>
      </c>
    </row>
    <row r="6" ht="15.75" customHeight="1">
      <c r="A6" s="3" t="s">
        <v>11</v>
      </c>
      <c r="B6" s="17">
        <v>18.0</v>
      </c>
      <c r="C6" s="8">
        <f>B6/B11</f>
        <v>0.045</v>
      </c>
    </row>
    <row r="7" ht="15.75" customHeight="1">
      <c r="A7" s="3" t="s">
        <v>12</v>
      </c>
      <c r="B7" s="17">
        <v>0.0</v>
      </c>
      <c r="C7" s="8">
        <f>B7/B11</f>
        <v>0</v>
      </c>
    </row>
    <row r="8" ht="15.75" customHeight="1">
      <c r="A8" s="3" t="s">
        <v>14</v>
      </c>
      <c r="B8" s="17">
        <v>1.0</v>
      </c>
      <c r="C8" s="8">
        <f>B8/B11</f>
        <v>0.0025</v>
      </c>
    </row>
    <row r="9" ht="15.75" customHeight="1">
      <c r="A9" s="3" t="s">
        <v>16</v>
      </c>
      <c r="B9" s="17">
        <v>371.0</v>
      </c>
      <c r="C9" s="8">
        <f>B9/B11</f>
        <v>0.9275</v>
      </c>
    </row>
    <row r="10" ht="15.75" customHeight="1">
      <c r="A10" s="3" t="s">
        <v>18</v>
      </c>
      <c r="B10" s="17">
        <v>5.0</v>
      </c>
      <c r="C10" s="8">
        <f>B10/B11</f>
        <v>0.0125</v>
      </c>
    </row>
    <row r="11" ht="15.75" customHeight="1">
      <c r="A11" s="2" t="s">
        <v>10</v>
      </c>
      <c r="B11" s="3">
        <f t="shared" ref="B11:C11" si="1">SUM(B3:B10)</f>
        <v>400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175.0</v>
      </c>
      <c r="C47" s="16"/>
    </row>
    <row r="48" ht="15.75" customHeight="1">
      <c r="A48" s="3" t="s">
        <v>52</v>
      </c>
      <c r="B48" s="17">
        <v>130.0</v>
      </c>
      <c r="C48" s="11">
        <f>B48/B49</f>
        <v>1</v>
      </c>
    </row>
    <row r="49" ht="15.75" customHeight="1">
      <c r="A49" s="2" t="s">
        <v>10</v>
      </c>
      <c r="B49" s="3">
        <f t="shared" ref="B49:C49" si="7">B48</f>
        <v>130</v>
      </c>
      <c r="C49" s="8">
        <f t="shared" si="7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248.0</v>
      </c>
      <c r="C52" s="11">
        <f>B52/B54</f>
        <v>0.6888888889</v>
      </c>
    </row>
    <row r="53" ht="15.75" customHeight="1">
      <c r="A53" s="3" t="s">
        <v>55</v>
      </c>
      <c r="B53" s="17">
        <v>112.0</v>
      </c>
      <c r="C53" s="11">
        <f>B53/B54</f>
        <v>0.3111111111</v>
      </c>
    </row>
    <row r="54" ht="15.75" customHeight="1">
      <c r="A54" s="2" t="s">
        <v>10</v>
      </c>
      <c r="B54" s="3">
        <f t="shared" ref="B54:C54" si="8">SUM(B52:B53)</f>
        <v>360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177.0</v>
      </c>
      <c r="C57" s="11">
        <f>B57/B59</f>
        <v>0.553125</v>
      </c>
    </row>
    <row r="58" ht="15.75" customHeight="1">
      <c r="A58" s="3" t="s">
        <v>58</v>
      </c>
      <c r="B58" s="17">
        <v>143.0</v>
      </c>
      <c r="C58" s="11">
        <f>B58/B59</f>
        <v>0.446875</v>
      </c>
    </row>
    <row r="59" ht="15.75" customHeight="1">
      <c r="A59" s="2" t="s">
        <v>10</v>
      </c>
      <c r="B59" s="3">
        <f t="shared" ref="B59:C59" si="9">SUM(B57:B58)</f>
        <v>320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157.0</v>
      </c>
      <c r="C62" s="11">
        <f>B62/B64</f>
        <v>0.4845679012</v>
      </c>
    </row>
    <row r="63" ht="15.75" customHeight="1">
      <c r="A63" s="3" t="s">
        <v>61</v>
      </c>
      <c r="B63" s="17">
        <v>167.0</v>
      </c>
      <c r="C63" s="11">
        <f>B63/B64</f>
        <v>0.5154320988</v>
      </c>
    </row>
    <row r="64" ht="15.75" customHeight="1">
      <c r="A64" s="2" t="s">
        <v>10</v>
      </c>
      <c r="B64" s="3">
        <f t="shared" ref="B64:C64" si="10">SUM(B62:B63)</f>
        <v>324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251.0</v>
      </c>
      <c r="C67" s="11">
        <f>B67/B69</f>
        <v>0.6972222222</v>
      </c>
    </row>
    <row r="68" ht="15.75" customHeight="1">
      <c r="A68" s="3" t="s">
        <v>64</v>
      </c>
      <c r="B68" s="17">
        <v>109.0</v>
      </c>
      <c r="C68" s="11">
        <f>B68/B69</f>
        <v>0.3027777778</v>
      </c>
    </row>
    <row r="69" ht="15.75" customHeight="1">
      <c r="A69" s="2" t="s">
        <v>10</v>
      </c>
      <c r="B69" s="3">
        <f t="shared" ref="B69:C69" si="11">SUM(B67:B68)</f>
        <v>360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0"/>
    <col customWidth="1" min="5" max="5" width="18.38"/>
    <col customWidth="1" min="6" max="6" width="12.63"/>
  </cols>
  <sheetData>
    <row r="1" ht="15.75" customHeight="1">
      <c r="D1" s="1" t="s">
        <v>406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136</v>
      </c>
      <c r="F2" s="3" t="s">
        <v>2</v>
      </c>
      <c r="G2" s="4" t="s">
        <v>3</v>
      </c>
    </row>
    <row r="3" ht="15.75" customHeight="1">
      <c r="A3" s="3" t="s">
        <v>5</v>
      </c>
      <c r="B3" s="17">
        <v>5.0</v>
      </c>
      <c r="C3" s="8">
        <f>B3/B11</f>
        <v>0.001520681265</v>
      </c>
      <c r="E3" s="3" t="s">
        <v>407</v>
      </c>
      <c r="F3" s="17">
        <v>1556.0</v>
      </c>
      <c r="G3" s="11">
        <f>F3/F5</f>
        <v>0.4768617836</v>
      </c>
    </row>
    <row r="4" ht="15.75" customHeight="1">
      <c r="A4" s="3" t="s">
        <v>7</v>
      </c>
      <c r="B4" s="17">
        <v>6.0</v>
      </c>
      <c r="C4" s="8">
        <f>B4/B11</f>
        <v>0.001824817518</v>
      </c>
      <c r="E4" s="3" t="s">
        <v>408</v>
      </c>
      <c r="F4" s="17">
        <v>1707.0</v>
      </c>
      <c r="G4" s="11">
        <f>F4/F5</f>
        <v>0.5231382164</v>
      </c>
    </row>
    <row r="5" ht="15.75" customHeight="1">
      <c r="A5" s="3" t="s">
        <v>9</v>
      </c>
      <c r="B5" s="17">
        <v>27.0</v>
      </c>
      <c r="C5" s="8">
        <f>B5/B11</f>
        <v>0.008211678832</v>
      </c>
      <c r="E5" s="2" t="s">
        <v>10</v>
      </c>
      <c r="F5" s="7">
        <f t="shared" ref="F5:G5" si="1">SUM(F3:F4)</f>
        <v>3263</v>
      </c>
      <c r="G5" s="11">
        <f t="shared" si="1"/>
        <v>1</v>
      </c>
    </row>
    <row r="6" ht="15.75" customHeight="1">
      <c r="A6" s="3" t="s">
        <v>11</v>
      </c>
      <c r="B6" s="17">
        <v>186.0</v>
      </c>
      <c r="C6" s="8">
        <f>B6/B11</f>
        <v>0.05656934307</v>
      </c>
      <c r="G6" s="11"/>
    </row>
    <row r="7" ht="15.75" customHeight="1">
      <c r="A7" s="3" t="s">
        <v>12</v>
      </c>
      <c r="B7" s="17">
        <v>10.0</v>
      </c>
      <c r="C7" s="8">
        <f>B7/B11</f>
        <v>0.00304136253</v>
      </c>
      <c r="E7" s="2" t="s">
        <v>206</v>
      </c>
      <c r="F7" s="3" t="s">
        <v>2</v>
      </c>
      <c r="G7" s="4" t="s">
        <v>3</v>
      </c>
    </row>
    <row r="8" ht="15.75" customHeight="1">
      <c r="A8" s="3" t="s">
        <v>14</v>
      </c>
      <c r="B8" s="17">
        <v>5.0</v>
      </c>
      <c r="C8" s="8">
        <f>B8/B11</f>
        <v>0.001520681265</v>
      </c>
      <c r="E8" s="3" t="s">
        <v>409</v>
      </c>
      <c r="F8" s="17">
        <v>331.0</v>
      </c>
      <c r="G8" s="11">
        <f>F8/F10</f>
        <v>0.3140417457</v>
      </c>
    </row>
    <row r="9" ht="15.75" customHeight="1">
      <c r="A9" s="3" t="s">
        <v>16</v>
      </c>
      <c r="B9" s="17">
        <v>3002.0</v>
      </c>
      <c r="C9" s="8">
        <f>B9/B11</f>
        <v>0.9130170316</v>
      </c>
      <c r="E9" s="3" t="s">
        <v>410</v>
      </c>
      <c r="F9" s="17">
        <v>723.0</v>
      </c>
      <c r="G9" s="11">
        <f>F9/F10</f>
        <v>0.6859582543</v>
      </c>
    </row>
    <row r="10" ht="15.75" customHeight="1">
      <c r="A10" s="3" t="s">
        <v>18</v>
      </c>
      <c r="B10" s="17">
        <v>47.0</v>
      </c>
      <c r="C10" s="8">
        <f>B10/B11</f>
        <v>0.01429440389</v>
      </c>
      <c r="E10" s="2" t="s">
        <v>10</v>
      </c>
      <c r="F10" s="7">
        <f t="shared" ref="F10:G10" si="2">SUM(F8:F9)</f>
        <v>1054</v>
      </c>
      <c r="G10" s="11">
        <f t="shared" si="2"/>
        <v>1</v>
      </c>
    </row>
    <row r="11" ht="15.75" customHeight="1">
      <c r="A11" s="2" t="s">
        <v>10</v>
      </c>
      <c r="B11" s="3">
        <f t="shared" ref="B11:C11" si="3">SUM(B3:B10)</f>
        <v>3288</v>
      </c>
      <c r="C11" s="8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1599.0</v>
      </c>
      <c r="C47" s="16"/>
    </row>
    <row r="48" ht="15.75" customHeight="1">
      <c r="A48" s="3" t="s">
        <v>52</v>
      </c>
      <c r="B48" s="17">
        <v>938.0</v>
      </c>
      <c r="C48" s="11">
        <f>B48/B49</f>
        <v>1</v>
      </c>
    </row>
    <row r="49" ht="15.75" customHeight="1">
      <c r="A49" s="2" t="s">
        <v>10</v>
      </c>
      <c r="B49" s="3">
        <f t="shared" ref="B49:C49" si="9">B48</f>
        <v>938</v>
      </c>
      <c r="C49" s="8">
        <f t="shared" si="9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1974.0</v>
      </c>
      <c r="C52" s="11">
        <f>B52/B54</f>
        <v>0.6709721278</v>
      </c>
    </row>
    <row r="53" ht="15.75" customHeight="1">
      <c r="A53" s="3" t="s">
        <v>55</v>
      </c>
      <c r="B53" s="17">
        <v>968.0</v>
      </c>
      <c r="C53" s="11">
        <f>B53/B54</f>
        <v>0.3290278722</v>
      </c>
    </row>
    <row r="54" ht="15.75" customHeight="1">
      <c r="A54" s="2" t="s">
        <v>10</v>
      </c>
      <c r="B54" s="3">
        <f t="shared" ref="B54:C54" si="10">SUM(B52:B53)</f>
        <v>2942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1703.0</v>
      </c>
      <c r="C57" s="11">
        <f>B57/B59</f>
        <v>0.6517412935</v>
      </c>
    </row>
    <row r="58" ht="15.75" customHeight="1">
      <c r="A58" s="3" t="s">
        <v>58</v>
      </c>
      <c r="B58" s="17">
        <v>910.0</v>
      </c>
      <c r="C58" s="11">
        <f>B58/B59</f>
        <v>0.3482587065</v>
      </c>
    </row>
    <row r="59" ht="15.75" customHeight="1">
      <c r="A59" s="2" t="s">
        <v>10</v>
      </c>
      <c r="B59" s="3">
        <f t="shared" ref="B59:C59" si="11">SUM(B57:B58)</f>
        <v>2613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1320.0</v>
      </c>
      <c r="C62" s="11">
        <f>B62/B64</f>
        <v>0.502283105</v>
      </c>
    </row>
    <row r="63" ht="15.75" customHeight="1">
      <c r="A63" s="3" t="s">
        <v>61</v>
      </c>
      <c r="B63" s="17">
        <v>1308.0</v>
      </c>
      <c r="C63" s="11">
        <f>B63/B64</f>
        <v>0.497716895</v>
      </c>
    </row>
    <row r="64" ht="15.75" customHeight="1">
      <c r="A64" s="2" t="s">
        <v>10</v>
      </c>
      <c r="B64" s="3">
        <f t="shared" ref="B64:C64" si="12">SUM(B62:B63)</f>
        <v>2628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1797.0</v>
      </c>
      <c r="C67" s="11">
        <f>B67/B69</f>
        <v>0.6143589744</v>
      </c>
    </row>
    <row r="68" ht="15.75" customHeight="1">
      <c r="A68" s="3" t="s">
        <v>64</v>
      </c>
      <c r="B68" s="17">
        <v>1128.0</v>
      </c>
      <c r="C68" s="11">
        <f>B68/B69</f>
        <v>0.3856410256</v>
      </c>
    </row>
    <row r="69" ht="15.75" customHeight="1">
      <c r="A69" s="2" t="s">
        <v>10</v>
      </c>
      <c r="B69" s="3">
        <f t="shared" ref="B69:C69" si="13">SUM(B67:B68)</f>
        <v>2925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2.5"/>
    <col customWidth="1" min="5" max="6" width="12.63"/>
  </cols>
  <sheetData>
    <row r="1" ht="15.75" customHeight="1">
      <c r="D1" s="1" t="s">
        <v>411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3.0</v>
      </c>
      <c r="C3" s="8">
        <f>B3/B11</f>
        <v>0.0008481764207</v>
      </c>
    </row>
    <row r="4" ht="15.75" customHeight="1">
      <c r="A4" s="3" t="s">
        <v>7</v>
      </c>
      <c r="B4" s="17">
        <v>3.0</v>
      </c>
      <c r="C4" s="8">
        <f>B4/B11</f>
        <v>0.0008481764207</v>
      </c>
    </row>
    <row r="5" ht="15.75" customHeight="1">
      <c r="A5" s="3" t="s">
        <v>9</v>
      </c>
      <c r="B5" s="17">
        <v>34.0</v>
      </c>
      <c r="C5" s="8">
        <f>B5/B11</f>
        <v>0.009612666101</v>
      </c>
    </row>
    <row r="6" ht="15.75" customHeight="1">
      <c r="A6" s="3" t="s">
        <v>11</v>
      </c>
      <c r="B6" s="17">
        <v>340.0</v>
      </c>
      <c r="C6" s="8">
        <f>B6/B11</f>
        <v>0.09612666101</v>
      </c>
    </row>
    <row r="7" ht="15.75" customHeight="1">
      <c r="A7" s="3" t="s">
        <v>12</v>
      </c>
      <c r="B7" s="17">
        <v>9.0</v>
      </c>
      <c r="C7" s="8">
        <f>B7/B11</f>
        <v>0.002544529262</v>
      </c>
    </row>
    <row r="8" ht="15.75" customHeight="1">
      <c r="A8" s="3" t="s">
        <v>14</v>
      </c>
      <c r="B8" s="17">
        <v>9.0</v>
      </c>
      <c r="C8" s="8">
        <f>B8/B11</f>
        <v>0.002544529262</v>
      </c>
    </row>
    <row r="9" ht="15.75" customHeight="1">
      <c r="A9" s="3" t="s">
        <v>16</v>
      </c>
      <c r="B9" s="18">
        <v>3096.0</v>
      </c>
      <c r="C9" s="8">
        <f>B9/B11</f>
        <v>0.8753180662</v>
      </c>
    </row>
    <row r="10" ht="15.75" customHeight="1">
      <c r="A10" s="3" t="s">
        <v>18</v>
      </c>
      <c r="B10" s="17">
        <v>43.0</v>
      </c>
      <c r="C10" s="8">
        <f>B10/B11</f>
        <v>0.01215719536</v>
      </c>
    </row>
    <row r="11" ht="15.75" customHeight="1">
      <c r="A11" s="2" t="s">
        <v>10</v>
      </c>
      <c r="B11" s="3">
        <f t="shared" ref="B11:C11" si="1">SUM(B3:B10)</f>
        <v>3537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305.0</v>
      </c>
      <c r="C19" s="11">
        <f>B19/B27</f>
        <v>0.08960047004</v>
      </c>
    </row>
    <row r="20" ht="15.75" customHeight="1">
      <c r="A20" s="3" t="s">
        <v>31</v>
      </c>
      <c r="B20" s="18">
        <v>1556.0</v>
      </c>
      <c r="C20" s="11">
        <f>B20/B27</f>
        <v>0.4571092832</v>
      </c>
    </row>
    <row r="21" ht="15.75" customHeight="1">
      <c r="A21" s="3" t="s">
        <v>33</v>
      </c>
      <c r="B21" s="18">
        <v>1264.0</v>
      </c>
      <c r="C21" s="11">
        <f>B21/B27</f>
        <v>0.3713278496</v>
      </c>
    </row>
    <row r="22" ht="15.75" customHeight="1">
      <c r="A22" s="3" t="s">
        <v>34</v>
      </c>
      <c r="B22" s="17">
        <v>29.0</v>
      </c>
      <c r="C22" s="11">
        <f>B22/B27</f>
        <v>0.008519388954</v>
      </c>
    </row>
    <row r="23" ht="15.75" customHeight="1">
      <c r="A23" s="3" t="s">
        <v>35</v>
      </c>
      <c r="B23" s="17">
        <v>21.0</v>
      </c>
      <c r="C23" s="11">
        <f>B23/B27</f>
        <v>0.006169212691</v>
      </c>
    </row>
    <row r="24" ht="15.75" customHeight="1">
      <c r="A24" s="3" t="s">
        <v>36</v>
      </c>
      <c r="B24" s="17">
        <v>124.0</v>
      </c>
      <c r="C24" s="11">
        <f>B24/B27</f>
        <v>0.03642773208</v>
      </c>
    </row>
    <row r="25" ht="15.75" customHeight="1">
      <c r="A25" s="3" t="s">
        <v>37</v>
      </c>
      <c r="B25" s="17">
        <v>38.0</v>
      </c>
      <c r="C25" s="11">
        <f>B25/B27</f>
        <v>0.01116333725</v>
      </c>
    </row>
    <row r="26" ht="15.75" customHeight="1">
      <c r="A26" s="3" t="s">
        <v>38</v>
      </c>
      <c r="B26" s="17">
        <v>67.0</v>
      </c>
      <c r="C26" s="11">
        <f>B26/B27</f>
        <v>0.0196827262</v>
      </c>
    </row>
    <row r="27" ht="15.75" customHeight="1">
      <c r="A27" s="2" t="s">
        <v>10</v>
      </c>
      <c r="B27" s="7">
        <f t="shared" ref="B27:C27" si="3">SUM(B19:B26)</f>
        <v>3404</v>
      </c>
      <c r="C27" s="11">
        <f t="shared" si="3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7">SUM(B47:B48)</f>
        <v>0</v>
      </c>
      <c r="C49" s="22" t="str">
        <f t="shared" si="7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2082.0</v>
      </c>
      <c r="C52" s="11">
        <f>B52/B54</f>
        <v>0.6288130474</v>
      </c>
    </row>
    <row r="53" ht="15.75" customHeight="1">
      <c r="A53" s="3" t="s">
        <v>55</v>
      </c>
      <c r="B53" s="18">
        <v>1229.0</v>
      </c>
      <c r="C53" s="11">
        <f>B53/B54</f>
        <v>0.3711869526</v>
      </c>
    </row>
    <row r="54" ht="15.75" customHeight="1">
      <c r="A54" s="2" t="s">
        <v>10</v>
      </c>
      <c r="B54" s="13">
        <f t="shared" ref="B54:C54" si="8">SUM(B52:B53)</f>
        <v>3311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1739.0</v>
      </c>
      <c r="C57" s="11">
        <f>B57/B59</f>
        <v>0.6036098577</v>
      </c>
    </row>
    <row r="58" ht="15.75" customHeight="1">
      <c r="A58" s="3" t="s">
        <v>58</v>
      </c>
      <c r="B58" s="18">
        <v>1142.0</v>
      </c>
      <c r="C58" s="11">
        <f>B58/B59</f>
        <v>0.3963901423</v>
      </c>
    </row>
    <row r="59" ht="15.75" customHeight="1">
      <c r="A59" s="2" t="s">
        <v>10</v>
      </c>
      <c r="B59" s="13">
        <f t="shared" ref="B59:C59" si="9">SUM(B57:B58)</f>
        <v>2881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1565.0</v>
      </c>
      <c r="C62" s="11">
        <f>B62/B64</f>
        <v>0.5420852096</v>
      </c>
    </row>
    <row r="63" ht="15.75" customHeight="1">
      <c r="A63" s="3" t="s">
        <v>61</v>
      </c>
      <c r="B63" s="18">
        <v>1322.0</v>
      </c>
      <c r="C63" s="11">
        <f>B63/B64</f>
        <v>0.4579147904</v>
      </c>
    </row>
    <row r="64" ht="15.75" customHeight="1">
      <c r="A64" s="2" t="s">
        <v>10</v>
      </c>
      <c r="B64" s="13">
        <f t="shared" ref="B64:C64" si="10">SUM(B62:B63)</f>
        <v>2887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2621.0</v>
      </c>
      <c r="C67" s="11">
        <f>B67/B69</f>
        <v>0.7798274323</v>
      </c>
    </row>
    <row r="68" ht="15.75" customHeight="1">
      <c r="A68" s="3" t="s">
        <v>64</v>
      </c>
      <c r="B68" s="17">
        <v>740.0</v>
      </c>
      <c r="C68" s="11">
        <f>B68/B69</f>
        <v>0.2201725677</v>
      </c>
    </row>
    <row r="69" ht="15.75" customHeight="1">
      <c r="A69" s="2" t="s">
        <v>10</v>
      </c>
      <c r="B69" s="13">
        <f t="shared" ref="B69:C69" si="11">SUM(B67:B68)</f>
        <v>3361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63"/>
    <col customWidth="1" min="5" max="5" width="24.63"/>
    <col customWidth="1" min="6" max="6" width="12.63"/>
  </cols>
  <sheetData>
    <row r="1" ht="15.75" customHeight="1">
      <c r="D1" s="1" t="s">
        <v>412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107</v>
      </c>
      <c r="F2" s="3" t="s">
        <v>2</v>
      </c>
      <c r="G2" s="4" t="s">
        <v>3</v>
      </c>
    </row>
    <row r="3" ht="15.75" customHeight="1">
      <c r="A3" s="3" t="s">
        <v>5</v>
      </c>
      <c r="B3" s="17">
        <v>4.0</v>
      </c>
      <c r="C3" s="8">
        <f>B3/B11</f>
        <v>0.001006795872</v>
      </c>
      <c r="E3" s="3" t="s">
        <v>413</v>
      </c>
      <c r="F3" s="17">
        <v>525.0</v>
      </c>
      <c r="G3" s="11">
        <f>F3/F5</f>
        <v>0.487012987</v>
      </c>
    </row>
    <row r="4" ht="15.75" customHeight="1">
      <c r="A4" s="3" t="s">
        <v>7</v>
      </c>
      <c r="B4" s="17">
        <v>10.0</v>
      </c>
      <c r="C4" s="8">
        <f>B4/B11</f>
        <v>0.00251698968</v>
      </c>
      <c r="E4" s="3" t="s">
        <v>414</v>
      </c>
      <c r="F4" s="17">
        <v>553.0</v>
      </c>
      <c r="G4" s="11">
        <f>F4/F5</f>
        <v>0.512987013</v>
      </c>
    </row>
    <row r="5" ht="15.75" customHeight="1">
      <c r="A5" s="3" t="s">
        <v>9</v>
      </c>
      <c r="B5" s="17">
        <v>56.0</v>
      </c>
      <c r="C5" s="8">
        <f>B5/B11</f>
        <v>0.01409514221</v>
      </c>
      <c r="E5" s="2" t="s">
        <v>10</v>
      </c>
      <c r="F5" s="7">
        <f t="shared" ref="F5:G5" si="1">SUM(F3:F4)</f>
        <v>1078</v>
      </c>
      <c r="G5" s="11">
        <f t="shared" si="1"/>
        <v>1</v>
      </c>
    </row>
    <row r="6" ht="15.75" customHeight="1">
      <c r="A6" s="3" t="s">
        <v>11</v>
      </c>
      <c r="B6" s="17">
        <v>319.0</v>
      </c>
      <c r="C6" s="8">
        <f>B6/B11</f>
        <v>0.0802919708</v>
      </c>
      <c r="G6" s="11"/>
    </row>
    <row r="7" ht="15.75" customHeight="1">
      <c r="A7" s="3" t="s">
        <v>12</v>
      </c>
      <c r="B7" s="17">
        <v>11.0</v>
      </c>
      <c r="C7" s="8">
        <f>B7/B11</f>
        <v>0.002768688648</v>
      </c>
      <c r="E7" s="2" t="s">
        <v>157</v>
      </c>
      <c r="F7" s="3" t="s">
        <v>2</v>
      </c>
      <c r="G7" s="4" t="s">
        <v>3</v>
      </c>
    </row>
    <row r="8" ht="15.75" customHeight="1">
      <c r="A8" s="3" t="s">
        <v>14</v>
      </c>
      <c r="B8" s="17">
        <v>4.0</v>
      </c>
      <c r="C8" s="8">
        <f>B8/B11</f>
        <v>0.001006795872</v>
      </c>
      <c r="E8" s="3" t="s">
        <v>415</v>
      </c>
      <c r="G8" s="11">
        <f>F8/F10</f>
        <v>0</v>
      </c>
    </row>
    <row r="9" ht="15.75" customHeight="1">
      <c r="A9" s="3" t="s">
        <v>16</v>
      </c>
      <c r="B9" s="17">
        <v>3528.0</v>
      </c>
      <c r="C9" s="8">
        <f>B9/B11</f>
        <v>0.8879939592</v>
      </c>
      <c r="E9" s="3" t="s">
        <v>416</v>
      </c>
      <c r="F9" s="17">
        <v>406.0</v>
      </c>
      <c r="G9" s="11">
        <f>F9/F10</f>
        <v>0.7097902098</v>
      </c>
    </row>
    <row r="10" ht="15.75" customHeight="1">
      <c r="A10" s="3" t="s">
        <v>18</v>
      </c>
      <c r="B10" s="17">
        <v>41.0</v>
      </c>
      <c r="C10" s="8">
        <f>B10/B11</f>
        <v>0.01031965769</v>
      </c>
      <c r="E10" s="2" t="s">
        <v>10</v>
      </c>
      <c r="F10" s="17">
        <v>572.0</v>
      </c>
      <c r="G10" s="11">
        <f>SUM(G8:G9)</f>
        <v>0.7097902098</v>
      </c>
    </row>
    <row r="11" ht="15.75" customHeight="1">
      <c r="A11" s="2" t="s">
        <v>10</v>
      </c>
      <c r="B11" s="3">
        <f t="shared" ref="B11:C11" si="2">SUM(B3:B10)</f>
        <v>3973</v>
      </c>
      <c r="C11" s="8">
        <f t="shared" si="2"/>
        <v>1</v>
      </c>
      <c r="G11" s="11"/>
    </row>
    <row r="12" ht="15.75" customHeight="1">
      <c r="C12" s="11"/>
      <c r="E12" s="2" t="s">
        <v>83</v>
      </c>
      <c r="F12" s="3" t="s">
        <v>2</v>
      </c>
      <c r="G12" s="4" t="s">
        <v>3</v>
      </c>
    </row>
    <row r="13" ht="15.75" customHeight="1">
      <c r="A13" s="19" t="s">
        <v>21</v>
      </c>
      <c r="B13" s="14" t="s">
        <v>2</v>
      </c>
      <c r="C13" s="20" t="s">
        <v>3</v>
      </c>
      <c r="E13" s="3" t="s">
        <v>417</v>
      </c>
      <c r="F13" s="17">
        <v>408.0</v>
      </c>
      <c r="G13" s="11">
        <f>F13/F15</f>
        <v>0.6089552239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3" t="s">
        <v>418</v>
      </c>
      <c r="F14" s="17">
        <v>262.0</v>
      </c>
      <c r="G14" s="11">
        <f>F14/F15</f>
        <v>0.3910447761</v>
      </c>
    </row>
    <row r="15" ht="15.75" customHeight="1">
      <c r="A15" s="14" t="s">
        <v>25</v>
      </c>
      <c r="B15" s="21"/>
      <c r="C15" s="16" t="str">
        <f>B15/B16</f>
        <v>#DIV/0!</v>
      </c>
      <c r="E15" s="2" t="s">
        <v>10</v>
      </c>
      <c r="F15" s="7">
        <f t="shared" ref="F15:G15" si="3">SUM(F13:F14)</f>
        <v>670</v>
      </c>
      <c r="G15" s="11">
        <f t="shared" si="3"/>
        <v>1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G16" s="11"/>
    </row>
    <row r="17" ht="15.75" customHeight="1">
      <c r="A17" s="2"/>
      <c r="B17" s="3"/>
      <c r="C17" s="4"/>
      <c r="E17" s="2" t="s">
        <v>419</v>
      </c>
      <c r="F17" s="3" t="s">
        <v>2</v>
      </c>
      <c r="G17" s="4" t="s">
        <v>3</v>
      </c>
    </row>
    <row r="18" ht="15.75" customHeight="1">
      <c r="A18" s="19" t="s">
        <v>27</v>
      </c>
      <c r="B18" s="14" t="s">
        <v>2</v>
      </c>
      <c r="C18" s="20" t="s">
        <v>3</v>
      </c>
      <c r="E18" s="3" t="s">
        <v>420</v>
      </c>
      <c r="F18" s="17">
        <v>259.0</v>
      </c>
      <c r="G18" s="11">
        <f>F18/F20</f>
        <v>0.3930197269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  <c r="E19" s="3" t="s">
        <v>421</v>
      </c>
      <c r="F19" s="17">
        <v>400.0</v>
      </c>
      <c r="G19" s="11">
        <f>F19/F20</f>
        <v>0.6069802731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  <c r="E20" s="5" t="s">
        <v>10</v>
      </c>
      <c r="F20" s="7">
        <f t="shared" ref="F20:G20" si="5">SUM(F18:F19)</f>
        <v>659</v>
      </c>
      <c r="G20" s="11">
        <f t="shared" si="5"/>
        <v>1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6">SUM(B19:B26)</f>
        <v>0</v>
      </c>
      <c r="C27" s="16" t="str">
        <f t="shared" si="6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7">
        <v>235.0</v>
      </c>
      <c r="C30" s="11">
        <f>B30/B33</f>
        <v>0.06330818966</v>
      </c>
    </row>
    <row r="31" ht="15.75" customHeight="1">
      <c r="A31" s="3" t="s">
        <v>41</v>
      </c>
      <c r="B31" s="17">
        <v>575.0</v>
      </c>
      <c r="C31" s="11">
        <f>B31/B33</f>
        <v>0.1549030172</v>
      </c>
    </row>
    <row r="32" ht="15.75" customHeight="1">
      <c r="A32" s="3" t="s">
        <v>42</v>
      </c>
      <c r="B32" s="17">
        <v>2902.0</v>
      </c>
      <c r="C32" s="11">
        <f>B32/B33</f>
        <v>0.7817887931</v>
      </c>
    </row>
    <row r="33" ht="15.75" customHeight="1">
      <c r="A33" s="2" t="s">
        <v>10</v>
      </c>
      <c r="B33" s="7">
        <f t="shared" ref="B33:C33" si="7">SUM(B30:B32)</f>
        <v>3712</v>
      </c>
      <c r="C33" s="11">
        <f t="shared" si="7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8">SUM(B36:B37)</f>
        <v>0</v>
      </c>
      <c r="C38" s="22" t="str">
        <f t="shared" si="8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9">SUM(B41:B43)</f>
        <v>0</v>
      </c>
      <c r="C44" s="16" t="str">
        <f t="shared" si="9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0">SUM(B47:B48)</f>
        <v>0</v>
      </c>
      <c r="C49" s="22" t="str">
        <f t="shared" si="10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1647.0</v>
      </c>
      <c r="C52" s="11">
        <f>B52/B54</f>
        <v>0.4962338054</v>
      </c>
    </row>
    <row r="53" ht="15.75" customHeight="1">
      <c r="A53" s="3" t="s">
        <v>55</v>
      </c>
      <c r="B53" s="17">
        <v>1672.0</v>
      </c>
      <c r="C53" s="11">
        <f>B53/B54</f>
        <v>0.5037661946</v>
      </c>
    </row>
    <row r="54" ht="15.75" customHeight="1">
      <c r="A54" s="2" t="s">
        <v>10</v>
      </c>
      <c r="B54" s="3">
        <f t="shared" ref="B54:C54" si="11">SUM(B52:B53)</f>
        <v>3319</v>
      </c>
      <c r="C54" s="8">
        <f t="shared" si="11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1672.0</v>
      </c>
      <c r="C57" s="11">
        <f>B57/B59</f>
        <v>0.569870484</v>
      </c>
    </row>
    <row r="58" ht="15.75" customHeight="1">
      <c r="A58" s="3" t="s">
        <v>58</v>
      </c>
      <c r="B58" s="17">
        <v>1262.0</v>
      </c>
      <c r="C58" s="11">
        <f>B58/B59</f>
        <v>0.430129516</v>
      </c>
    </row>
    <row r="59" ht="15.75" customHeight="1">
      <c r="A59" s="2" t="s">
        <v>10</v>
      </c>
      <c r="B59" s="3">
        <f t="shared" ref="B59:C59" si="12">SUM(B57:B58)</f>
        <v>2934</v>
      </c>
      <c r="C59" s="8">
        <f t="shared" si="12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1702.0</v>
      </c>
      <c r="C62" s="11">
        <f>B62/B64</f>
        <v>0.5816814764</v>
      </c>
    </row>
    <row r="63" ht="15.75" customHeight="1">
      <c r="A63" s="3" t="s">
        <v>61</v>
      </c>
      <c r="B63" s="17">
        <v>1224.0</v>
      </c>
      <c r="C63" s="11">
        <f>B63/B64</f>
        <v>0.4183185236</v>
      </c>
    </row>
    <row r="64" ht="15.75" customHeight="1">
      <c r="A64" s="2" t="s">
        <v>10</v>
      </c>
      <c r="B64" s="3">
        <f t="shared" ref="B64:C64" si="13">SUM(B62:B63)</f>
        <v>2926</v>
      </c>
      <c r="C64" s="8">
        <f t="shared" si="13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1400.0</v>
      </c>
      <c r="C67" s="11">
        <f>B67/B69</f>
        <v>0.4118858488</v>
      </c>
    </row>
    <row r="68" ht="15.75" customHeight="1">
      <c r="A68" s="3" t="s">
        <v>64</v>
      </c>
      <c r="B68" s="17">
        <v>1999.0</v>
      </c>
      <c r="C68" s="11">
        <f>B68/B69</f>
        <v>0.5881141512</v>
      </c>
    </row>
    <row r="69" ht="15.75" customHeight="1">
      <c r="A69" s="2" t="s">
        <v>10</v>
      </c>
      <c r="B69" s="3">
        <f t="shared" ref="B69:C69" si="14">SUM(B67:B68)</f>
        <v>3399</v>
      </c>
      <c r="C69" s="8">
        <f t="shared" si="14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5">SUM(B72:B75)</f>
        <v>0</v>
      </c>
      <c r="C76" s="16" t="str">
        <f t="shared" si="15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6">SUM(B79:B81)</f>
        <v>0</v>
      </c>
      <c r="C82" s="16" t="str">
        <f t="shared" si="16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5"/>
    <col customWidth="1" min="5" max="5" width="24.63"/>
    <col customWidth="1" min="6" max="6" width="12.63"/>
  </cols>
  <sheetData>
    <row r="1" ht="15.75" customHeight="1">
      <c r="D1" s="1" t="s">
        <v>422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423</v>
      </c>
      <c r="F2" s="3" t="s">
        <v>2</v>
      </c>
      <c r="G2" s="4" t="s">
        <v>3</v>
      </c>
    </row>
    <row r="3" ht="15.75" customHeight="1">
      <c r="A3" s="3" t="s">
        <v>5</v>
      </c>
      <c r="B3" s="17">
        <v>3.0</v>
      </c>
      <c r="C3" s="8">
        <f>B3/B11</f>
        <v>0.001029866117</v>
      </c>
      <c r="E3" s="3" t="s">
        <v>424</v>
      </c>
      <c r="F3" s="17">
        <v>143.0</v>
      </c>
      <c r="G3" s="11">
        <f>F3/F5</f>
        <v>0.2734225621</v>
      </c>
    </row>
    <row r="4" ht="15.75" customHeight="1">
      <c r="A4" s="3" t="s">
        <v>7</v>
      </c>
      <c r="B4" s="17">
        <v>6.0</v>
      </c>
      <c r="C4" s="8">
        <f>B4/B11</f>
        <v>0.002059732235</v>
      </c>
      <c r="E4" s="3" t="s">
        <v>425</v>
      </c>
      <c r="F4" s="17">
        <v>380.0</v>
      </c>
      <c r="G4" s="11">
        <f>F4/F5</f>
        <v>0.7265774379</v>
      </c>
    </row>
    <row r="5" ht="15.75" customHeight="1">
      <c r="A5" s="3" t="s">
        <v>9</v>
      </c>
      <c r="B5" s="17">
        <v>40.0</v>
      </c>
      <c r="C5" s="8">
        <f>B5/B11</f>
        <v>0.01373154823</v>
      </c>
      <c r="E5" s="2" t="s">
        <v>10</v>
      </c>
      <c r="F5" s="7">
        <f t="shared" ref="F5:G5" si="1">SUM(F3:F4)</f>
        <v>523</v>
      </c>
      <c r="G5" s="11">
        <f t="shared" si="1"/>
        <v>1</v>
      </c>
    </row>
    <row r="6" ht="15.75" customHeight="1">
      <c r="A6" s="3" t="s">
        <v>11</v>
      </c>
      <c r="B6" s="17">
        <v>222.0</v>
      </c>
      <c r="C6" s="8">
        <f>B6/B11</f>
        <v>0.07621009269</v>
      </c>
    </row>
    <row r="7" ht="15.75" customHeight="1">
      <c r="A7" s="3" t="s">
        <v>12</v>
      </c>
      <c r="B7" s="17">
        <v>4.0</v>
      </c>
      <c r="C7" s="8">
        <f>B7/B11</f>
        <v>0.001373154823</v>
      </c>
    </row>
    <row r="8" ht="15.75" customHeight="1">
      <c r="A8" s="3" t="s">
        <v>14</v>
      </c>
      <c r="B8" s="17">
        <v>6.0</v>
      </c>
      <c r="C8" s="8">
        <f>B8/B11</f>
        <v>0.002059732235</v>
      </c>
    </row>
    <row r="9" ht="15.75" customHeight="1">
      <c r="A9" s="3" t="s">
        <v>16</v>
      </c>
      <c r="B9" s="17">
        <v>2595.0</v>
      </c>
      <c r="C9" s="8">
        <f>B9/B11</f>
        <v>0.8908341916</v>
      </c>
    </row>
    <row r="10" ht="15.75" customHeight="1">
      <c r="A10" s="3" t="s">
        <v>18</v>
      </c>
      <c r="B10" s="17">
        <v>37.0</v>
      </c>
      <c r="C10" s="8">
        <f>B10/B11</f>
        <v>0.01270168211</v>
      </c>
    </row>
    <row r="11" ht="15.75" customHeight="1">
      <c r="A11" s="2" t="s">
        <v>10</v>
      </c>
      <c r="B11" s="3">
        <f t="shared" ref="B11:C11" si="2">SUM(B3:B10)</f>
        <v>2913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732.0</v>
      </c>
      <c r="C19" s="11">
        <f>B19/B27</f>
        <v>0.2732362822</v>
      </c>
    </row>
    <row r="20" ht="15.75" customHeight="1">
      <c r="A20" s="3" t="s">
        <v>31</v>
      </c>
      <c r="B20" s="17">
        <v>954.0</v>
      </c>
      <c r="C20" s="11">
        <f>B20/B27</f>
        <v>0.3561030235</v>
      </c>
    </row>
    <row r="21" ht="15.75" customHeight="1">
      <c r="A21" s="3" t="s">
        <v>33</v>
      </c>
      <c r="B21" s="17">
        <v>602.0</v>
      </c>
      <c r="C21" s="11">
        <f>B21/B27</f>
        <v>0.224710713</v>
      </c>
    </row>
    <row r="22" ht="15.75" customHeight="1">
      <c r="A22" s="3" t="s">
        <v>34</v>
      </c>
      <c r="B22" s="17">
        <v>72.0</v>
      </c>
      <c r="C22" s="11">
        <f>B22/B27</f>
        <v>0.02687569989</v>
      </c>
    </row>
    <row r="23" ht="15.75" customHeight="1">
      <c r="A23" s="3" t="s">
        <v>35</v>
      </c>
      <c r="B23" s="17">
        <v>57.0</v>
      </c>
      <c r="C23" s="11">
        <f>B23/B27</f>
        <v>0.02127659574</v>
      </c>
    </row>
    <row r="24" ht="15.75" customHeight="1">
      <c r="A24" s="3" t="s">
        <v>36</v>
      </c>
      <c r="B24" s="17">
        <v>85.0</v>
      </c>
      <c r="C24" s="11">
        <f>B24/B27</f>
        <v>0.03172825681</v>
      </c>
    </row>
    <row r="25" ht="15.75" customHeight="1">
      <c r="A25" s="3" t="s">
        <v>37</v>
      </c>
      <c r="B25" s="17">
        <v>73.0</v>
      </c>
      <c r="C25" s="11">
        <f>B25/B27</f>
        <v>0.0272489735</v>
      </c>
    </row>
    <row r="26" ht="15.75" customHeight="1">
      <c r="A26" s="3" t="s">
        <v>38</v>
      </c>
      <c r="B26" s="17">
        <v>104.0</v>
      </c>
      <c r="C26" s="11">
        <f>B26/B27</f>
        <v>0.03882045539</v>
      </c>
    </row>
    <row r="27" ht="15.75" customHeight="1">
      <c r="A27" s="2" t="s">
        <v>10</v>
      </c>
      <c r="B27" s="7">
        <f t="shared" ref="B27:C27" si="4">SUM(B19:B26)</f>
        <v>2679</v>
      </c>
      <c r="C27" s="11">
        <f t="shared" si="4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6">SUM(B36:B37)</f>
        <v>0</v>
      </c>
      <c r="C38" s="22" t="str">
        <f t="shared" si="6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1267.0</v>
      </c>
      <c r="C52" s="11">
        <f>B52/B54</f>
        <v>0.4828506098</v>
      </c>
    </row>
    <row r="53" ht="15.75" customHeight="1">
      <c r="A53" s="3" t="s">
        <v>55</v>
      </c>
      <c r="B53" s="17">
        <v>1357.0</v>
      </c>
      <c r="C53" s="11">
        <f>B53/B54</f>
        <v>0.5171493902</v>
      </c>
    </row>
    <row r="54" ht="15.75" customHeight="1">
      <c r="A54" s="2" t="s">
        <v>10</v>
      </c>
      <c r="B54" s="3">
        <f t="shared" ref="B54:C54" si="9">SUM(B52:B53)</f>
        <v>2624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1447.0</v>
      </c>
      <c r="C57" s="11">
        <f>B57/B59</f>
        <v>0.5776447106</v>
      </c>
    </row>
    <row r="58" ht="15.75" customHeight="1">
      <c r="A58" s="3" t="s">
        <v>58</v>
      </c>
      <c r="B58" s="17">
        <v>1058.0</v>
      </c>
      <c r="C58" s="11">
        <f>B58/B59</f>
        <v>0.4223552894</v>
      </c>
    </row>
    <row r="59" ht="15.75" customHeight="1">
      <c r="A59" s="2" t="s">
        <v>10</v>
      </c>
      <c r="B59" s="3">
        <f t="shared" ref="B59:C59" si="10">SUM(B57:B58)</f>
        <v>2505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1495.0</v>
      </c>
      <c r="C62" s="11">
        <f>B62/B64</f>
        <v>0.5994386528</v>
      </c>
    </row>
    <row r="63" ht="15.75" customHeight="1">
      <c r="A63" s="3" t="s">
        <v>61</v>
      </c>
      <c r="B63" s="17">
        <v>999.0</v>
      </c>
      <c r="C63" s="11">
        <f>B63/B64</f>
        <v>0.4005613472</v>
      </c>
    </row>
    <row r="64" ht="15.75" customHeight="1">
      <c r="A64" s="2" t="s">
        <v>10</v>
      </c>
      <c r="B64" s="3">
        <f t="shared" ref="B64:C64" si="11">SUM(B62:B63)</f>
        <v>2494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1319.0</v>
      </c>
      <c r="C67" s="11">
        <f>B67/B69</f>
        <v>0.5007593014</v>
      </c>
    </row>
    <row r="68" ht="15.75" customHeight="1">
      <c r="A68" s="3" t="s">
        <v>64</v>
      </c>
      <c r="B68" s="17">
        <v>1315.0</v>
      </c>
      <c r="C68" s="11">
        <f>B68/B69</f>
        <v>0.4992406986</v>
      </c>
    </row>
    <row r="69" ht="15.75" customHeight="1">
      <c r="A69" s="2" t="s">
        <v>10</v>
      </c>
      <c r="B69" s="3">
        <f t="shared" ref="B69:C69" si="12">SUM(B67:B68)</f>
        <v>2634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8.5"/>
    <col customWidth="1" min="5" max="5" width="24.63"/>
    <col customWidth="1" min="6" max="6" width="12.63"/>
  </cols>
  <sheetData>
    <row r="1" ht="15.75" customHeight="1">
      <c r="D1" s="1" t="s">
        <v>426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ht="15.75" customHeight="1">
      <c r="A3" s="3" t="s">
        <v>5</v>
      </c>
      <c r="B3" s="17">
        <v>10.0</v>
      </c>
      <c r="C3" s="8">
        <f>B3/B11</f>
        <v>0.0007196315486</v>
      </c>
      <c r="E3" s="3" t="s">
        <v>427</v>
      </c>
      <c r="F3" s="17">
        <v>5198.0</v>
      </c>
      <c r="G3" s="11">
        <f>F3/F6</f>
        <v>0.4044821415</v>
      </c>
    </row>
    <row r="4" ht="15.75" customHeight="1">
      <c r="A4" s="3" t="s">
        <v>7</v>
      </c>
      <c r="B4" s="17">
        <v>18.0</v>
      </c>
      <c r="C4" s="8">
        <f>B4/B11</f>
        <v>0.001295336788</v>
      </c>
      <c r="E4" s="3" t="s">
        <v>428</v>
      </c>
      <c r="F4" s="17">
        <v>3432.0</v>
      </c>
      <c r="G4" s="11">
        <f>F4/F6</f>
        <v>0.2670609291</v>
      </c>
    </row>
    <row r="5" ht="15.75" customHeight="1">
      <c r="A5" s="3" t="s">
        <v>9</v>
      </c>
      <c r="B5" s="17">
        <v>159.0</v>
      </c>
      <c r="C5" s="8">
        <f>B5/B11</f>
        <v>0.01144214162</v>
      </c>
      <c r="E5" s="3" t="s">
        <v>429</v>
      </c>
      <c r="F5" s="17">
        <v>4221.0</v>
      </c>
      <c r="G5" s="11">
        <f>F5/F6</f>
        <v>0.3284569294</v>
      </c>
    </row>
    <row r="6" ht="15.75" customHeight="1">
      <c r="A6" s="3" t="s">
        <v>11</v>
      </c>
      <c r="B6" s="17">
        <v>1233.0</v>
      </c>
      <c r="C6" s="8">
        <f>B6/B11</f>
        <v>0.08873056995</v>
      </c>
      <c r="E6" s="2" t="s">
        <v>10</v>
      </c>
      <c r="F6" s="7">
        <f t="shared" ref="F6:G6" si="1">SUM(F3:F5)</f>
        <v>12851</v>
      </c>
      <c r="G6" s="11">
        <f t="shared" si="1"/>
        <v>1</v>
      </c>
    </row>
    <row r="7" ht="15.75" customHeight="1">
      <c r="A7" s="3" t="s">
        <v>12</v>
      </c>
      <c r="B7" s="17">
        <v>38.0</v>
      </c>
      <c r="C7" s="8">
        <f>B7/B11</f>
        <v>0.002734599885</v>
      </c>
      <c r="G7" s="11"/>
    </row>
    <row r="8" ht="15.75" customHeight="1">
      <c r="A8" s="3" t="s">
        <v>14</v>
      </c>
      <c r="B8" s="17">
        <v>18.0</v>
      </c>
      <c r="C8" s="8">
        <f>B8/B11</f>
        <v>0.001295336788</v>
      </c>
      <c r="E8" s="2" t="s">
        <v>83</v>
      </c>
      <c r="F8" s="3" t="s">
        <v>2</v>
      </c>
      <c r="G8" s="4" t="s">
        <v>3</v>
      </c>
    </row>
    <row r="9" ht="15.75" customHeight="1">
      <c r="A9" s="3" t="s">
        <v>16</v>
      </c>
      <c r="B9" s="17">
        <v>12224.0</v>
      </c>
      <c r="C9" s="8">
        <f>B9/B11</f>
        <v>0.8796776051</v>
      </c>
      <c r="E9" s="3" t="s">
        <v>430</v>
      </c>
      <c r="F9" s="17">
        <v>4708.0</v>
      </c>
      <c r="G9" s="11">
        <f>F9/F11</f>
        <v>0.3793714746</v>
      </c>
    </row>
    <row r="10" ht="15.75" customHeight="1">
      <c r="A10" s="3" t="s">
        <v>18</v>
      </c>
      <c r="B10" s="17">
        <v>196.0</v>
      </c>
      <c r="C10" s="8">
        <f>B10/B11</f>
        <v>0.01410477835</v>
      </c>
      <c r="E10" s="3" t="s">
        <v>431</v>
      </c>
      <c r="F10" s="17">
        <v>7702.0</v>
      </c>
      <c r="G10" s="11">
        <f>F10/F11</f>
        <v>0.6206285254</v>
      </c>
    </row>
    <row r="11" ht="15.75" customHeight="1">
      <c r="A11" s="2" t="s">
        <v>10</v>
      </c>
      <c r="B11" s="3">
        <f t="shared" ref="B11:C11" si="2">SUM(B3:B10)</f>
        <v>13896</v>
      </c>
      <c r="C11" s="8">
        <f t="shared" si="2"/>
        <v>1</v>
      </c>
      <c r="E11" s="2" t="s">
        <v>10</v>
      </c>
      <c r="F11" s="7">
        <f t="shared" ref="F11:G11" si="3">SUM(F9:F10)</f>
        <v>12410</v>
      </c>
      <c r="G11" s="11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7">
        <v>648.0</v>
      </c>
      <c r="C30" s="11">
        <f>B30/B33</f>
        <v>0.04934135384</v>
      </c>
    </row>
    <row r="31" ht="15.75" customHeight="1">
      <c r="A31" s="3" t="s">
        <v>41</v>
      </c>
      <c r="B31" s="17">
        <v>1993.0</v>
      </c>
      <c r="C31" s="11">
        <f>B31/B33</f>
        <v>0.1517551207</v>
      </c>
    </row>
    <row r="32" ht="15.75" customHeight="1">
      <c r="A32" s="3" t="s">
        <v>42</v>
      </c>
      <c r="B32" s="17">
        <v>10492.0</v>
      </c>
      <c r="C32" s="11">
        <f>B32/B33</f>
        <v>0.7989035255</v>
      </c>
    </row>
    <row r="33" ht="15.75" customHeight="1">
      <c r="A33" s="2" t="s">
        <v>10</v>
      </c>
      <c r="B33" s="7">
        <f t="shared" ref="B33:C33" si="6">SUM(B30:B32)</f>
        <v>13133</v>
      </c>
      <c r="C33" s="11">
        <f t="shared" si="6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8293.0</v>
      </c>
      <c r="C52" s="11">
        <f>B52/B54</f>
        <v>0.6365520418</v>
      </c>
    </row>
    <row r="53" ht="15.75" customHeight="1">
      <c r="A53" s="3" t="s">
        <v>55</v>
      </c>
      <c r="B53" s="17">
        <v>4735.0</v>
      </c>
      <c r="C53" s="11">
        <f>B53/B54</f>
        <v>0.3634479582</v>
      </c>
    </row>
    <row r="54" ht="15.75" customHeight="1">
      <c r="A54" s="2" t="s">
        <v>10</v>
      </c>
      <c r="B54" s="3">
        <f t="shared" ref="B54:C54" si="10">SUM(B52:B53)</f>
        <v>13028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6146.0</v>
      </c>
      <c r="C57" s="11">
        <f>B57/B59</f>
        <v>0.5331367106</v>
      </c>
    </row>
    <row r="58" ht="15.75" customHeight="1">
      <c r="A58" s="3" t="s">
        <v>58</v>
      </c>
      <c r="B58" s="17">
        <v>5382.0</v>
      </c>
      <c r="C58" s="11">
        <f>B58/B59</f>
        <v>0.4668632894</v>
      </c>
    </row>
    <row r="59" ht="15.75" customHeight="1">
      <c r="A59" s="2" t="s">
        <v>10</v>
      </c>
      <c r="B59" s="3">
        <f t="shared" ref="B59:C59" si="11">SUM(B57:B58)</f>
        <v>11528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5664.0</v>
      </c>
      <c r="C62" s="11">
        <f>B62/B64</f>
        <v>0.4864307798</v>
      </c>
    </row>
    <row r="63" ht="15.75" customHeight="1">
      <c r="A63" s="3" t="s">
        <v>61</v>
      </c>
      <c r="B63" s="17">
        <v>5980.0</v>
      </c>
      <c r="C63" s="11">
        <f>B63/B64</f>
        <v>0.5135692202</v>
      </c>
    </row>
    <row r="64" ht="15.75" customHeight="1">
      <c r="A64" s="2" t="s">
        <v>10</v>
      </c>
      <c r="B64" s="3">
        <f t="shared" ref="B64:C64" si="12">SUM(B62:B63)</f>
        <v>11644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7140.0</v>
      </c>
      <c r="C67" s="11">
        <f>B67/B69</f>
        <v>0.5498228862</v>
      </c>
    </row>
    <row r="68" ht="15.75" customHeight="1">
      <c r="A68" s="3" t="s">
        <v>64</v>
      </c>
      <c r="B68" s="17">
        <v>5846.0</v>
      </c>
      <c r="C68" s="11">
        <f>B68/B69</f>
        <v>0.4501771138</v>
      </c>
    </row>
    <row r="69" ht="15.75" customHeight="1">
      <c r="A69" s="2" t="s">
        <v>10</v>
      </c>
      <c r="B69" s="3">
        <f t="shared" ref="B69:C69" si="13">SUM(B67:B68)</f>
        <v>12986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63"/>
    <col customWidth="1" min="5" max="5" width="24.63"/>
    <col customWidth="1" min="6" max="6" width="12.63"/>
  </cols>
  <sheetData>
    <row r="1" ht="15.75" customHeight="1">
      <c r="D1" s="1" t="s">
        <v>102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83</v>
      </c>
      <c r="F2" s="3" t="s">
        <v>2</v>
      </c>
      <c r="G2" s="4" t="s">
        <v>3</v>
      </c>
    </row>
    <row r="3" ht="15.75" customHeight="1">
      <c r="A3" s="3" t="s">
        <v>5</v>
      </c>
      <c r="B3" s="17">
        <v>10.0</v>
      </c>
      <c r="C3" s="8">
        <f>B3/B11</f>
        <v>0.001034019233</v>
      </c>
      <c r="E3" s="3" t="s">
        <v>103</v>
      </c>
      <c r="F3" s="17">
        <v>1125.0</v>
      </c>
      <c r="G3" s="11">
        <f>F3/F5</f>
        <v>0.4387675507</v>
      </c>
    </row>
    <row r="4" ht="15.75" customHeight="1">
      <c r="A4" s="3" t="s">
        <v>7</v>
      </c>
      <c r="B4" s="17">
        <v>17.0</v>
      </c>
      <c r="C4" s="8">
        <f>B4/B11</f>
        <v>0.001757832696</v>
      </c>
      <c r="E4" s="3" t="s">
        <v>104</v>
      </c>
      <c r="F4" s="17">
        <v>1439.0</v>
      </c>
      <c r="G4" s="11">
        <f>F4/F5</f>
        <v>0.5612324493</v>
      </c>
    </row>
    <row r="5" ht="15.75" customHeight="1">
      <c r="A5" s="3" t="s">
        <v>9</v>
      </c>
      <c r="B5" s="17">
        <v>107.0</v>
      </c>
      <c r="C5" s="8">
        <f>B5/B11</f>
        <v>0.01106400579</v>
      </c>
      <c r="E5" s="2" t="s">
        <v>10</v>
      </c>
      <c r="F5" s="7">
        <f t="shared" ref="F5:G5" si="1">SUM(F3:F4)</f>
        <v>2564</v>
      </c>
      <c r="G5" s="11">
        <f t="shared" si="1"/>
        <v>1</v>
      </c>
    </row>
    <row r="6" ht="15.75" customHeight="1">
      <c r="A6" s="3" t="s">
        <v>11</v>
      </c>
      <c r="B6" s="17">
        <v>556.0</v>
      </c>
      <c r="C6" s="8">
        <f>B6/B11</f>
        <v>0.05749146934</v>
      </c>
    </row>
    <row r="7" ht="15.75" customHeight="1">
      <c r="A7" s="3" t="s">
        <v>12</v>
      </c>
      <c r="B7" s="17">
        <v>22.0</v>
      </c>
      <c r="C7" s="8">
        <f>B7/B11</f>
        <v>0.002274842312</v>
      </c>
    </row>
    <row r="8" ht="15.75" customHeight="1">
      <c r="A8" s="3" t="s">
        <v>14</v>
      </c>
      <c r="B8" s="17">
        <v>11.0</v>
      </c>
      <c r="C8" s="8">
        <f>B8/B11</f>
        <v>0.001137421156</v>
      </c>
    </row>
    <row r="9" ht="15.75" customHeight="1">
      <c r="A9" s="3" t="s">
        <v>16</v>
      </c>
      <c r="B9" s="17">
        <v>8834.0</v>
      </c>
      <c r="C9" s="8">
        <f>B9/B11</f>
        <v>0.9134525902</v>
      </c>
    </row>
    <row r="10" ht="15.75" customHeight="1">
      <c r="A10" s="3" t="s">
        <v>18</v>
      </c>
      <c r="B10" s="17">
        <v>114.0</v>
      </c>
      <c r="C10" s="8">
        <f>B10/B11</f>
        <v>0.01178781925</v>
      </c>
    </row>
    <row r="11" ht="15.75" customHeight="1">
      <c r="A11" s="2" t="s">
        <v>10</v>
      </c>
      <c r="B11" s="3">
        <f t="shared" ref="B11:C11" si="2">SUM(B3:B10)</f>
        <v>9671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7">
        <v>7167.0</v>
      </c>
      <c r="C36" s="11">
        <f>B36/B38</f>
        <v>0.7699000967</v>
      </c>
    </row>
    <row r="37" ht="15.75" customHeight="1">
      <c r="A37" s="3" t="s">
        <v>45</v>
      </c>
      <c r="B37" s="17">
        <v>2142.0</v>
      </c>
      <c r="C37" s="11">
        <f>B37/B38</f>
        <v>0.2300999033</v>
      </c>
    </row>
    <row r="38" ht="15.75" customHeight="1">
      <c r="A38" s="2" t="s">
        <v>10</v>
      </c>
      <c r="B38" s="3">
        <f t="shared" ref="B38:C38" si="6">SUM(B36:B37)</f>
        <v>9309</v>
      </c>
      <c r="C38" s="8">
        <f t="shared" si="6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8">SUM(B47:B48)</f>
        <v>0</v>
      </c>
      <c r="C49" s="22" t="str">
        <f t="shared" si="8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5790.0</v>
      </c>
      <c r="C52" s="11">
        <f>B52/B54</f>
        <v>0.6483762598</v>
      </c>
    </row>
    <row r="53" ht="15.75" customHeight="1">
      <c r="A53" s="3" t="s">
        <v>55</v>
      </c>
      <c r="B53" s="17">
        <v>3140.0</v>
      </c>
      <c r="C53" s="11">
        <f>B53/B54</f>
        <v>0.3516237402</v>
      </c>
    </row>
    <row r="54" ht="15.75" customHeight="1">
      <c r="A54" s="2" t="s">
        <v>10</v>
      </c>
      <c r="B54" s="3">
        <f t="shared" ref="B54:C54" si="9">SUM(B52:B53)</f>
        <v>8930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4308.0</v>
      </c>
      <c r="C57" s="11">
        <f>B57/B59</f>
        <v>0.6229034124</v>
      </c>
    </row>
    <row r="58" ht="15.75" customHeight="1">
      <c r="A58" s="3" t="s">
        <v>58</v>
      </c>
      <c r="B58" s="17">
        <v>2608.0</v>
      </c>
      <c r="C58" s="11">
        <f>B58/B59</f>
        <v>0.3770965876</v>
      </c>
    </row>
    <row r="59" ht="15.75" customHeight="1">
      <c r="A59" s="2" t="s">
        <v>10</v>
      </c>
      <c r="B59" s="3">
        <f t="shared" ref="B59:C59" si="10">SUM(B57:B58)</f>
        <v>6916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4330.0</v>
      </c>
      <c r="C62" s="11">
        <f>B62/B64</f>
        <v>0.5450654582</v>
      </c>
    </row>
    <row r="63" ht="15.75" customHeight="1">
      <c r="A63" s="3" t="s">
        <v>61</v>
      </c>
      <c r="B63" s="17">
        <v>3614.0</v>
      </c>
      <c r="C63" s="11">
        <f>B63/B64</f>
        <v>0.4549345418</v>
      </c>
    </row>
    <row r="64" ht="15.75" customHeight="1">
      <c r="A64" s="2" t="s">
        <v>10</v>
      </c>
      <c r="B64" s="3">
        <f t="shared" ref="B64:C64" si="11">SUM(B62:B63)</f>
        <v>7944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4635.0</v>
      </c>
      <c r="C67" s="11">
        <f>B67/B69</f>
        <v>0.5145426288</v>
      </c>
    </row>
    <row r="68" ht="15.75" customHeight="1">
      <c r="A68" s="3" t="s">
        <v>64</v>
      </c>
      <c r="B68" s="17">
        <v>4373.0</v>
      </c>
      <c r="C68" s="11">
        <f>B68/B69</f>
        <v>0.4854573712</v>
      </c>
    </row>
    <row r="69" ht="15.75" customHeight="1">
      <c r="A69" s="2" t="s">
        <v>10</v>
      </c>
      <c r="B69" s="3">
        <f t="shared" ref="B69:C69" si="12">SUM(B67:B68)</f>
        <v>9008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0"/>
    <col customWidth="1" min="5" max="6" width="12.63"/>
  </cols>
  <sheetData>
    <row r="1" ht="15.75" customHeight="1">
      <c r="D1" s="1" t="s">
        <v>432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ht="15.75" customHeight="1">
      <c r="A3" s="3" t="s">
        <v>5</v>
      </c>
      <c r="B3" s="17">
        <v>31.0</v>
      </c>
      <c r="C3" s="8">
        <f>B3/B11</f>
        <v>0.0009994196918</v>
      </c>
      <c r="E3" s="3" t="s">
        <v>433</v>
      </c>
      <c r="F3" s="18">
        <v>9418.0</v>
      </c>
      <c r="G3" s="11">
        <f>F3/F5</f>
        <v>0.3678331511</v>
      </c>
    </row>
    <row r="4" ht="15.75" customHeight="1">
      <c r="A4" s="3" t="s">
        <v>7</v>
      </c>
      <c r="B4" s="17">
        <v>89.0</v>
      </c>
      <c r="C4" s="8">
        <f>B4/B11</f>
        <v>0.002869301696</v>
      </c>
      <c r="E4" s="3" t="s">
        <v>434</v>
      </c>
      <c r="F4" s="18">
        <v>16186.0</v>
      </c>
      <c r="G4" s="11">
        <f>F4/F5</f>
        <v>0.6321668489</v>
      </c>
    </row>
    <row r="5" ht="15.75" customHeight="1">
      <c r="A5" s="3" t="s">
        <v>9</v>
      </c>
      <c r="B5" s="17">
        <v>615.0</v>
      </c>
      <c r="C5" s="8">
        <f>B5/B11</f>
        <v>0.01982719711</v>
      </c>
      <c r="E5" s="2" t="s">
        <v>10</v>
      </c>
      <c r="F5" s="10">
        <f t="shared" ref="F5:G5" si="1">SUM(F3:F4)</f>
        <v>25604</v>
      </c>
      <c r="G5" s="11">
        <f t="shared" si="1"/>
        <v>1</v>
      </c>
    </row>
    <row r="6" ht="15.75" customHeight="1">
      <c r="A6" s="3" t="s">
        <v>11</v>
      </c>
      <c r="B6" s="18">
        <v>5264.0</v>
      </c>
      <c r="C6" s="8">
        <f>B6/B11</f>
        <v>0.1697079115</v>
      </c>
    </row>
    <row r="7" ht="15.75" customHeight="1">
      <c r="A7" s="3" t="s">
        <v>12</v>
      </c>
      <c r="B7" s="17">
        <v>97.0</v>
      </c>
      <c r="C7" s="8">
        <f>B7/B11</f>
        <v>0.003127216455</v>
      </c>
    </row>
    <row r="8" ht="15.75" customHeight="1">
      <c r="A8" s="3" t="s">
        <v>14</v>
      </c>
      <c r="B8" s="17">
        <v>31.0</v>
      </c>
      <c r="C8" s="8">
        <f>B8/B11</f>
        <v>0.0009994196918</v>
      </c>
    </row>
    <row r="9" ht="15.75" customHeight="1">
      <c r="A9" s="3" t="s">
        <v>16</v>
      </c>
      <c r="B9" s="18">
        <v>24441.0</v>
      </c>
      <c r="C9" s="8">
        <f>B9/B11</f>
        <v>0.7879618286</v>
      </c>
    </row>
    <row r="10" ht="15.75" customHeight="1">
      <c r="A10" s="3" t="s">
        <v>18</v>
      </c>
      <c r="B10" s="17">
        <v>450.0</v>
      </c>
      <c r="C10" s="8">
        <f>B10/B11</f>
        <v>0.0145077052</v>
      </c>
    </row>
    <row r="11" ht="15.75" customHeight="1">
      <c r="A11" s="2" t="s">
        <v>10</v>
      </c>
      <c r="B11" s="3">
        <f t="shared" ref="B11:C11" si="2">SUM(B3:B10)</f>
        <v>31018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24">
        <v>0.0</v>
      </c>
      <c r="C38" s="22" t="str">
        <f>SUM(C36:C37)</f>
        <v>#DIV/0!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8">
        <v>1999.0</v>
      </c>
      <c r="C41" s="11">
        <f>B41/B44</f>
        <v>0.06733813919</v>
      </c>
    </row>
    <row r="42" ht="15.75" customHeight="1">
      <c r="A42" s="3" t="s">
        <v>48</v>
      </c>
      <c r="B42" s="18">
        <v>24692.0</v>
      </c>
      <c r="C42" s="11">
        <f>B42/B44</f>
        <v>0.8317725527</v>
      </c>
    </row>
    <row r="43" ht="15.75" customHeight="1">
      <c r="A43" s="3" t="s">
        <v>49</v>
      </c>
      <c r="B43" s="18">
        <v>2995.0</v>
      </c>
      <c r="C43" s="11">
        <f>B43/B44</f>
        <v>0.1008893081</v>
      </c>
    </row>
    <row r="44" ht="15.75" customHeight="1">
      <c r="A44" s="2" t="s">
        <v>10</v>
      </c>
      <c r="B44" s="10">
        <f t="shared" ref="B44:C44" si="6">SUM(B41:B43)</f>
        <v>29686</v>
      </c>
      <c r="C44" s="11">
        <f t="shared" si="6"/>
        <v>1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24">
        <v>0.0</v>
      </c>
      <c r="C49" s="22" t="str">
        <f>SUM(C47:C48)</f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16282.0</v>
      </c>
      <c r="C52" s="11">
        <f>B52/B54</f>
        <v>0.5735724099</v>
      </c>
    </row>
    <row r="53" ht="15.75" customHeight="1">
      <c r="A53" s="3" t="s">
        <v>55</v>
      </c>
      <c r="B53" s="18">
        <v>12105.0</v>
      </c>
      <c r="C53" s="11">
        <f>B53/B54</f>
        <v>0.4264275901</v>
      </c>
    </row>
    <row r="54" ht="15.75" customHeight="1">
      <c r="A54" s="2" t="s">
        <v>10</v>
      </c>
      <c r="B54" s="13">
        <f t="shared" ref="B54:C54" si="7">SUM(B52:B53)</f>
        <v>28387</v>
      </c>
      <c r="C54" s="8">
        <f t="shared" si="7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14674.0</v>
      </c>
      <c r="C57" s="11">
        <f>B57/B59</f>
        <v>0.6003845996</v>
      </c>
    </row>
    <row r="58" ht="15.75" customHeight="1">
      <c r="A58" s="3" t="s">
        <v>58</v>
      </c>
      <c r="B58" s="18">
        <v>9767.0</v>
      </c>
      <c r="C58" s="11">
        <f>B58/B59</f>
        <v>0.3996154004</v>
      </c>
    </row>
    <row r="59" ht="15.75" customHeight="1">
      <c r="A59" s="2" t="s">
        <v>10</v>
      </c>
      <c r="B59" s="13">
        <f t="shared" ref="B59:C59" si="8">SUM(B57:B58)</f>
        <v>24441</v>
      </c>
      <c r="C59" s="8">
        <f t="shared" si="8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11098.0</v>
      </c>
      <c r="C62" s="11">
        <f>B62/B64</f>
        <v>0.4455417721</v>
      </c>
    </row>
    <row r="63" ht="15.75" customHeight="1">
      <c r="A63" s="3" t="s">
        <v>61</v>
      </c>
      <c r="B63" s="18">
        <v>13811.0</v>
      </c>
      <c r="C63" s="11">
        <f>B63/B64</f>
        <v>0.5544582279</v>
      </c>
    </row>
    <row r="64" ht="15.75" customHeight="1">
      <c r="A64" s="2" t="s">
        <v>10</v>
      </c>
      <c r="B64" s="13">
        <f t="shared" ref="B64:C64" si="9">SUM(B62:B63)</f>
        <v>24909</v>
      </c>
      <c r="C64" s="8">
        <f t="shared" si="9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16347.0</v>
      </c>
      <c r="C67" s="11">
        <f>B67/B69</f>
        <v>0.5765527457</v>
      </c>
    </row>
    <row r="68" ht="15.75" customHeight="1">
      <c r="A68" s="3" t="s">
        <v>64</v>
      </c>
      <c r="B68" s="18">
        <v>12006.0</v>
      </c>
      <c r="C68" s="11">
        <f>B68/B69</f>
        <v>0.4234472543</v>
      </c>
    </row>
    <row r="69" ht="15.75" customHeight="1">
      <c r="A69" s="2" t="s">
        <v>10</v>
      </c>
      <c r="B69" s="13">
        <f t="shared" ref="B69:C69" si="10">SUM(B67:B68)</f>
        <v>28353</v>
      </c>
      <c r="C69" s="8">
        <f t="shared" si="10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8">
        <v>4071.0</v>
      </c>
      <c r="C72" s="11">
        <f>B72/B76</f>
        <v>0.1669811321</v>
      </c>
    </row>
    <row r="73" ht="15.75" customHeight="1">
      <c r="A73" s="3" t="s">
        <v>67</v>
      </c>
      <c r="B73" s="18">
        <v>4012.0</v>
      </c>
      <c r="C73" s="11">
        <f>B73/B76</f>
        <v>0.1645611157</v>
      </c>
    </row>
    <row r="74" ht="15.75" customHeight="1">
      <c r="A74" s="3" t="s">
        <v>68</v>
      </c>
      <c r="B74" s="18">
        <v>16297.0</v>
      </c>
      <c r="C74" s="11">
        <f>B74/B76</f>
        <v>0.6684577523</v>
      </c>
    </row>
    <row r="75" ht="15.75" customHeight="1">
      <c r="A75" s="14" t="s">
        <v>69</v>
      </c>
      <c r="B75" s="25">
        <v>2724.0</v>
      </c>
      <c r="C75" s="16"/>
    </row>
    <row r="76" ht="15.75" customHeight="1">
      <c r="A76" s="2" t="s">
        <v>10</v>
      </c>
      <c r="B76" s="10">
        <f t="shared" ref="B76:C76" si="11">SUM(B72:B74)</f>
        <v>24380</v>
      </c>
      <c r="C76" s="11">
        <f t="shared" si="11"/>
        <v>1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2">SUM(B79:B81)</f>
        <v>0</v>
      </c>
      <c r="C82" s="16" t="str">
        <f t="shared" si="12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5.38"/>
    <col customWidth="1" min="5" max="6" width="12.63"/>
  </cols>
  <sheetData>
    <row r="1" ht="15.75" customHeight="1">
      <c r="D1" s="1" t="s">
        <v>435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2.0</v>
      </c>
      <c r="C3" s="8">
        <f>B3/B11</f>
        <v>0.006172839506</v>
      </c>
    </row>
    <row r="4" ht="15.75" customHeight="1">
      <c r="A4" s="3" t="s">
        <v>7</v>
      </c>
      <c r="B4" s="17">
        <v>2.0</v>
      </c>
      <c r="C4" s="8">
        <f>B4/B11</f>
        <v>0.006172839506</v>
      </c>
    </row>
    <row r="5" ht="15.75" customHeight="1">
      <c r="A5" s="3" t="s">
        <v>9</v>
      </c>
      <c r="B5" s="17">
        <v>0.0</v>
      </c>
      <c r="C5" s="8">
        <f>B5/B11</f>
        <v>0</v>
      </c>
    </row>
    <row r="6" ht="15.75" customHeight="1">
      <c r="A6" s="3" t="s">
        <v>11</v>
      </c>
      <c r="B6" s="17">
        <v>30.0</v>
      </c>
      <c r="C6" s="8">
        <f>B6/B11</f>
        <v>0.09259259259</v>
      </c>
    </row>
    <row r="7" ht="15.75" customHeight="1">
      <c r="A7" s="3" t="s">
        <v>12</v>
      </c>
      <c r="B7" s="17">
        <v>0.0</v>
      </c>
      <c r="C7" s="8">
        <f>B7/B11</f>
        <v>0</v>
      </c>
    </row>
    <row r="8" ht="15.75" customHeight="1">
      <c r="A8" s="3" t="s">
        <v>14</v>
      </c>
      <c r="B8" s="17">
        <v>0.0</v>
      </c>
      <c r="C8" s="8">
        <f>B8/B11</f>
        <v>0</v>
      </c>
    </row>
    <row r="9" ht="15.75" customHeight="1">
      <c r="A9" s="3" t="s">
        <v>16</v>
      </c>
      <c r="B9" s="17">
        <v>289.0</v>
      </c>
      <c r="C9" s="8">
        <f>B9/B11</f>
        <v>0.8919753086</v>
      </c>
    </row>
    <row r="10" ht="15.75" customHeight="1">
      <c r="A10" s="3" t="s">
        <v>18</v>
      </c>
      <c r="B10" s="17">
        <v>1.0</v>
      </c>
      <c r="C10" s="8">
        <f>B10/B11</f>
        <v>0.003086419753</v>
      </c>
    </row>
    <row r="11" ht="15.75" customHeight="1">
      <c r="A11" s="2" t="s">
        <v>10</v>
      </c>
      <c r="B11" s="3">
        <f t="shared" ref="B11:C11" si="1">SUM(B3:B10)</f>
        <v>324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24">
        <v>0.0</v>
      </c>
      <c r="C38" s="22" t="str">
        <f>SUM(C36:C37)</f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5">SUM(B41:B43)</f>
        <v>0</v>
      </c>
      <c r="C44" s="16" t="str">
        <f t="shared" si="5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120.0</v>
      </c>
      <c r="C47" s="16"/>
    </row>
    <row r="48" ht="15.75" customHeight="1">
      <c r="A48" s="3" t="s">
        <v>52</v>
      </c>
      <c r="B48" s="17">
        <v>134.0</v>
      </c>
      <c r="C48" s="11">
        <f>B48/B49</f>
        <v>1</v>
      </c>
    </row>
    <row r="49" ht="15.75" customHeight="1">
      <c r="A49" s="2" t="s">
        <v>10</v>
      </c>
      <c r="B49" s="3">
        <f t="shared" ref="B49:C49" si="6">B48</f>
        <v>134</v>
      </c>
      <c r="C49" s="8">
        <f t="shared" si="6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143.0</v>
      </c>
      <c r="C52" s="11">
        <f>B52/B54</f>
        <v>0.5238095238</v>
      </c>
    </row>
    <row r="53" ht="15.75" customHeight="1">
      <c r="A53" s="3" t="s">
        <v>55</v>
      </c>
      <c r="B53" s="17">
        <v>130.0</v>
      </c>
      <c r="C53" s="11">
        <f>B53/B54</f>
        <v>0.4761904762</v>
      </c>
    </row>
    <row r="54" ht="15.75" customHeight="1">
      <c r="A54" s="2" t="s">
        <v>10</v>
      </c>
      <c r="B54" s="3">
        <f t="shared" ref="B54:C54" si="7">SUM(B52:B53)</f>
        <v>273</v>
      </c>
      <c r="C54" s="8">
        <f t="shared" si="7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167.0</v>
      </c>
      <c r="C57" s="11">
        <f>B57/B59</f>
        <v>0.6472868217</v>
      </c>
    </row>
    <row r="58" ht="15.75" customHeight="1">
      <c r="A58" s="3" t="s">
        <v>58</v>
      </c>
      <c r="B58" s="17">
        <v>91.0</v>
      </c>
      <c r="C58" s="11">
        <f>B58/B59</f>
        <v>0.3527131783</v>
      </c>
    </row>
    <row r="59" ht="15.75" customHeight="1">
      <c r="A59" s="2" t="s">
        <v>10</v>
      </c>
      <c r="B59" s="3">
        <f t="shared" ref="B59:C59" si="8">SUM(B57:B58)</f>
        <v>258</v>
      </c>
      <c r="C59" s="8">
        <f t="shared" si="8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162.0</v>
      </c>
      <c r="C62" s="11">
        <f>B62/B64</f>
        <v>0.6254826255</v>
      </c>
    </row>
    <row r="63" ht="15.75" customHeight="1">
      <c r="A63" s="3" t="s">
        <v>61</v>
      </c>
      <c r="B63" s="17">
        <v>97.0</v>
      </c>
      <c r="C63" s="11">
        <f>B63/B64</f>
        <v>0.3745173745</v>
      </c>
    </row>
    <row r="64" ht="15.75" customHeight="1">
      <c r="A64" s="2" t="s">
        <v>10</v>
      </c>
      <c r="B64" s="3">
        <f t="shared" ref="B64:C64" si="9">SUM(B62:B63)</f>
        <v>259</v>
      </c>
      <c r="C64" s="8">
        <f t="shared" si="9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120.0</v>
      </c>
      <c r="C67" s="11">
        <f>B67/B69</f>
        <v>0.4285714286</v>
      </c>
    </row>
    <row r="68" ht="15.75" customHeight="1">
      <c r="A68" s="3" t="s">
        <v>64</v>
      </c>
      <c r="B68" s="17">
        <v>160.0</v>
      </c>
      <c r="C68" s="11">
        <f>B68/B69</f>
        <v>0.5714285714</v>
      </c>
    </row>
    <row r="69" ht="15.75" customHeight="1">
      <c r="A69" s="2" t="s">
        <v>10</v>
      </c>
      <c r="B69" s="3">
        <f t="shared" ref="B69:C69" si="10">SUM(B67:B68)</f>
        <v>280</v>
      </c>
      <c r="C69" s="8">
        <f t="shared" si="10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1">SUM(B72:B75)</f>
        <v>0</v>
      </c>
      <c r="C76" s="16" t="str">
        <f t="shared" si="11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2">SUM(B79:B81)</f>
        <v>0</v>
      </c>
      <c r="C82" s="16" t="str">
        <f t="shared" si="12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5"/>
    <col customWidth="1" min="5" max="6" width="12.63"/>
  </cols>
  <sheetData>
    <row r="1" ht="15.75" customHeight="1">
      <c r="D1" s="1" t="s">
        <v>436</v>
      </c>
    </row>
    <row r="2" ht="15.75" customHeight="1">
      <c r="A2" s="2" t="s">
        <v>1</v>
      </c>
      <c r="B2" s="3" t="s">
        <v>2</v>
      </c>
      <c r="C2" s="4" t="s">
        <v>3</v>
      </c>
      <c r="G2" s="2"/>
    </row>
    <row r="3" ht="15.75" customHeight="1">
      <c r="A3" s="3" t="s">
        <v>5</v>
      </c>
      <c r="B3" s="17">
        <v>3.0</v>
      </c>
      <c r="C3" s="8">
        <f>B3/B11</f>
        <v>0.0003745318352</v>
      </c>
    </row>
    <row r="4" ht="15.75" customHeight="1">
      <c r="A4" s="3" t="s">
        <v>7</v>
      </c>
      <c r="B4" s="17">
        <v>8.0</v>
      </c>
      <c r="C4" s="8">
        <f>B4/B11</f>
        <v>0.0009987515605</v>
      </c>
    </row>
    <row r="5" ht="15.75" customHeight="1">
      <c r="A5" s="3" t="s">
        <v>9</v>
      </c>
      <c r="B5" s="17">
        <v>68.0</v>
      </c>
      <c r="C5" s="8">
        <f>B5/B11</f>
        <v>0.008489388265</v>
      </c>
    </row>
    <row r="6" ht="15.75" customHeight="1">
      <c r="A6" s="3" t="s">
        <v>11</v>
      </c>
      <c r="B6" s="17">
        <v>675.0</v>
      </c>
      <c r="C6" s="8">
        <f>B6/B11</f>
        <v>0.08426966292</v>
      </c>
    </row>
    <row r="7" ht="15.75" customHeight="1">
      <c r="A7" s="3" t="s">
        <v>12</v>
      </c>
      <c r="B7" s="17">
        <v>15.0</v>
      </c>
      <c r="C7" s="8">
        <f>B7/B11</f>
        <v>0.001872659176</v>
      </c>
    </row>
    <row r="8" ht="15.75" customHeight="1">
      <c r="A8" s="3" t="s">
        <v>14</v>
      </c>
      <c r="B8" s="17">
        <v>13.0</v>
      </c>
      <c r="C8" s="8">
        <f>B8/B11</f>
        <v>0.001622971286</v>
      </c>
    </row>
    <row r="9" ht="15.75" customHeight="1">
      <c r="A9" s="3" t="s">
        <v>16</v>
      </c>
      <c r="B9" s="18">
        <v>7150.0</v>
      </c>
      <c r="C9" s="8">
        <f>B9/B11</f>
        <v>0.8926342072</v>
      </c>
    </row>
    <row r="10" ht="15.75" customHeight="1">
      <c r="A10" s="3" t="s">
        <v>18</v>
      </c>
      <c r="B10" s="17">
        <v>78.0</v>
      </c>
      <c r="C10" s="8">
        <f>B10/B11</f>
        <v>0.009737827715</v>
      </c>
    </row>
    <row r="11" ht="15.75" customHeight="1">
      <c r="A11" s="2" t="s">
        <v>10</v>
      </c>
      <c r="B11" s="3">
        <f t="shared" ref="B11:C11" si="1">SUM(B3:B10)</f>
        <v>8010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7">
        <v>309.0</v>
      </c>
      <c r="C30" s="11">
        <f>B30/B33</f>
        <v>0.04153225806</v>
      </c>
    </row>
    <row r="31" ht="15.75" customHeight="1">
      <c r="A31" s="3" t="s">
        <v>41</v>
      </c>
      <c r="B31" s="17">
        <v>772.0</v>
      </c>
      <c r="C31" s="11">
        <f>B31/B33</f>
        <v>0.1037634409</v>
      </c>
    </row>
    <row r="32" ht="15.75" customHeight="1">
      <c r="A32" s="3" t="s">
        <v>42</v>
      </c>
      <c r="B32" s="18">
        <v>6359.0</v>
      </c>
      <c r="C32" s="11">
        <f>B32/B33</f>
        <v>0.8547043011</v>
      </c>
    </row>
    <row r="33" ht="15.75" customHeight="1">
      <c r="A33" s="2" t="s">
        <v>10</v>
      </c>
      <c r="B33" s="7">
        <f t="shared" ref="B33:C33" si="4">SUM(B30:B32)</f>
        <v>7440</v>
      </c>
      <c r="C33" s="11">
        <f t="shared" si="4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2" t="s">
        <v>46</v>
      </c>
      <c r="B40" s="3" t="s">
        <v>2</v>
      </c>
      <c r="C40" s="4" t="s">
        <v>3</v>
      </c>
    </row>
    <row r="41" ht="15.75" customHeight="1">
      <c r="A41" s="3" t="s">
        <v>47</v>
      </c>
      <c r="B41" s="17">
        <v>24.0</v>
      </c>
      <c r="C41" s="11">
        <f>B41/B44</f>
        <v>0.07272727273</v>
      </c>
    </row>
    <row r="42" ht="15.75" customHeight="1">
      <c r="A42" s="3" t="s">
        <v>48</v>
      </c>
      <c r="B42" s="17">
        <v>294.0</v>
      </c>
      <c r="C42" s="11">
        <f>B42/B44</f>
        <v>0.8909090909</v>
      </c>
    </row>
    <row r="43" ht="15.75" customHeight="1">
      <c r="A43" s="3" t="s">
        <v>49</v>
      </c>
      <c r="B43" s="17">
        <v>12.0</v>
      </c>
      <c r="C43" s="11">
        <f>B43/B44</f>
        <v>0.03636363636</v>
      </c>
    </row>
    <row r="44" ht="15.75" customHeight="1">
      <c r="A44" s="2" t="s">
        <v>10</v>
      </c>
      <c r="B44" s="7">
        <f t="shared" ref="B44:C44" si="6">SUM(B41:B43)</f>
        <v>330</v>
      </c>
      <c r="C44" s="11">
        <f t="shared" si="6"/>
        <v>1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7">SUM(B47:B48)</f>
        <v>0</v>
      </c>
      <c r="C49" s="22" t="str">
        <f t="shared" si="7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5005.0</v>
      </c>
      <c r="C52" s="11">
        <f>B52/B54</f>
        <v>0.6621246197</v>
      </c>
    </row>
    <row r="53" ht="15.75" customHeight="1">
      <c r="A53" s="3" t="s">
        <v>55</v>
      </c>
      <c r="B53" s="18">
        <v>2554.0</v>
      </c>
      <c r="C53" s="11">
        <f>B53/B54</f>
        <v>0.3378753803</v>
      </c>
    </row>
    <row r="54" ht="15.75" customHeight="1">
      <c r="A54" s="2" t="s">
        <v>10</v>
      </c>
      <c r="B54" s="13">
        <f t="shared" ref="B54:C54" si="8">SUM(B52:B53)</f>
        <v>7559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3855.0</v>
      </c>
      <c r="C57" s="11">
        <f>B57/B59</f>
        <v>0.571449748</v>
      </c>
    </row>
    <row r="58" ht="15.75" customHeight="1">
      <c r="A58" s="3" t="s">
        <v>58</v>
      </c>
      <c r="B58" s="18">
        <v>2891.0</v>
      </c>
      <c r="C58" s="11">
        <f>B58/B59</f>
        <v>0.428550252</v>
      </c>
    </row>
    <row r="59" ht="15.75" customHeight="1">
      <c r="A59" s="2" t="s">
        <v>10</v>
      </c>
      <c r="B59" s="13">
        <f t="shared" ref="B59:C59" si="9">SUM(B57:B58)</f>
        <v>6746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3511.0</v>
      </c>
      <c r="C62" s="11">
        <f>B62/B64</f>
        <v>0.5148093842</v>
      </c>
    </row>
    <row r="63" ht="15.75" customHeight="1">
      <c r="A63" s="3" t="s">
        <v>61</v>
      </c>
      <c r="B63" s="18">
        <v>3309.0</v>
      </c>
      <c r="C63" s="11">
        <f>B63/B64</f>
        <v>0.4851906158</v>
      </c>
    </row>
    <row r="64" ht="15.75" customHeight="1">
      <c r="A64" s="2" t="s">
        <v>10</v>
      </c>
      <c r="B64" s="13">
        <f t="shared" ref="B64:C64" si="10">SUM(B62:B63)</f>
        <v>6820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4713.0</v>
      </c>
      <c r="C67" s="11">
        <f>B67/B69</f>
        <v>0.6259795458</v>
      </c>
    </row>
    <row r="68" ht="15.75" customHeight="1">
      <c r="A68" s="3" t="s">
        <v>64</v>
      </c>
      <c r="B68" s="18">
        <v>2816.0</v>
      </c>
      <c r="C68" s="11">
        <f>B68/B69</f>
        <v>0.3740204542</v>
      </c>
    </row>
    <row r="69" ht="15.75" customHeight="1">
      <c r="A69" s="2" t="s">
        <v>10</v>
      </c>
      <c r="B69" s="13">
        <f t="shared" ref="B69:C69" si="11">SUM(B67:B68)</f>
        <v>7529</v>
      </c>
      <c r="C69" s="8">
        <f t="shared" si="11"/>
        <v>1</v>
      </c>
    </row>
    <row r="70" ht="15.75" customHeight="1">
      <c r="C70" s="11"/>
    </row>
    <row r="71" ht="15.75" customHeight="1">
      <c r="A71" s="2" t="s">
        <v>65</v>
      </c>
      <c r="B71" s="3" t="s">
        <v>2</v>
      </c>
      <c r="C71" s="4" t="s">
        <v>3</v>
      </c>
    </row>
    <row r="72" ht="15.75" customHeight="1">
      <c r="A72" s="3" t="s">
        <v>66</v>
      </c>
      <c r="B72" s="17">
        <v>190.0</v>
      </c>
      <c r="C72" s="11">
        <f>B72/B76</f>
        <v>0.1422155689</v>
      </c>
    </row>
    <row r="73" ht="15.75" customHeight="1">
      <c r="A73" s="3" t="s">
        <v>67</v>
      </c>
      <c r="B73" s="17">
        <v>233.0</v>
      </c>
      <c r="C73" s="11">
        <f>B73/B76</f>
        <v>0.1744011976</v>
      </c>
    </row>
    <row r="74" ht="15.75" customHeight="1">
      <c r="A74" s="3" t="s">
        <v>68</v>
      </c>
      <c r="B74" s="17">
        <v>913.0</v>
      </c>
      <c r="C74" s="11">
        <f>B74/B76</f>
        <v>0.6833832335</v>
      </c>
    </row>
    <row r="75" ht="15.75" customHeight="1">
      <c r="A75" s="14" t="s">
        <v>69</v>
      </c>
      <c r="B75" s="23">
        <v>167.0</v>
      </c>
      <c r="C75" s="16"/>
    </row>
    <row r="76" ht="15.75" customHeight="1">
      <c r="A76" s="2" t="s">
        <v>10</v>
      </c>
      <c r="B76" s="7">
        <f t="shared" ref="B76:C76" si="12">SUM(B72:B74)</f>
        <v>1336</v>
      </c>
      <c r="C76" s="11">
        <f t="shared" si="12"/>
        <v>1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8.63"/>
    <col customWidth="1" min="5" max="6" width="12.63"/>
  </cols>
  <sheetData>
    <row r="1" ht="15.75" customHeight="1">
      <c r="D1" s="1" t="s">
        <v>437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2.0</v>
      </c>
      <c r="C3" s="8">
        <f>B3/B11</f>
        <v>0.0003078343851</v>
      </c>
    </row>
    <row r="4" ht="15.75" customHeight="1">
      <c r="A4" s="3" t="s">
        <v>7</v>
      </c>
      <c r="B4" s="17">
        <v>14.0</v>
      </c>
      <c r="C4" s="8">
        <f>B4/B11</f>
        <v>0.002154840696</v>
      </c>
    </row>
    <row r="5" ht="15.75" customHeight="1">
      <c r="A5" s="3" t="s">
        <v>9</v>
      </c>
      <c r="B5" s="17">
        <v>49.0</v>
      </c>
      <c r="C5" s="8">
        <f>B5/B11</f>
        <v>0.007541942435</v>
      </c>
    </row>
    <row r="6" ht="15.75" customHeight="1">
      <c r="A6" s="3" t="s">
        <v>11</v>
      </c>
      <c r="B6" s="17">
        <v>673.0</v>
      </c>
      <c r="C6" s="8">
        <f>B6/B11</f>
        <v>0.1035862706</v>
      </c>
    </row>
    <row r="7" ht="15.75" customHeight="1">
      <c r="A7" s="3" t="s">
        <v>12</v>
      </c>
      <c r="B7" s="17">
        <v>11.0</v>
      </c>
      <c r="C7" s="8">
        <f>B7/B11</f>
        <v>0.001693089118</v>
      </c>
    </row>
    <row r="8" ht="15.75" customHeight="1">
      <c r="A8" s="3" t="s">
        <v>14</v>
      </c>
      <c r="B8" s="17">
        <v>4.0</v>
      </c>
      <c r="C8" s="8">
        <f>B8/B11</f>
        <v>0.0006156687702</v>
      </c>
    </row>
    <row r="9" ht="15.75" customHeight="1">
      <c r="A9" s="3" t="s">
        <v>16</v>
      </c>
      <c r="B9" s="17">
        <v>5677.0</v>
      </c>
      <c r="C9" s="8">
        <f>B9/B11</f>
        <v>0.8737879021</v>
      </c>
    </row>
    <row r="10" ht="15.75" customHeight="1">
      <c r="A10" s="3" t="s">
        <v>18</v>
      </c>
      <c r="B10" s="17">
        <v>67.0</v>
      </c>
      <c r="C10" s="8">
        <f>B10/B11</f>
        <v>0.0103124519</v>
      </c>
    </row>
    <row r="11" ht="15.75" customHeight="1">
      <c r="A11" s="2" t="s">
        <v>10</v>
      </c>
      <c r="B11" s="3">
        <f t="shared" ref="B11:C11" si="1">SUM(B3:B10)</f>
        <v>6497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7">
        <v>801.0</v>
      </c>
      <c r="C30" s="11">
        <f>B30/B33</f>
        <v>0.1280780301</v>
      </c>
    </row>
    <row r="31" ht="15.75" customHeight="1">
      <c r="A31" s="3" t="s">
        <v>41</v>
      </c>
      <c r="B31" s="17">
        <v>569.0</v>
      </c>
      <c r="C31" s="11">
        <f>B31/B33</f>
        <v>0.09098177167</v>
      </c>
    </row>
    <row r="32" ht="15.75" customHeight="1">
      <c r="A32" s="3" t="s">
        <v>42</v>
      </c>
      <c r="B32" s="17">
        <v>4884.0</v>
      </c>
      <c r="C32" s="11">
        <f>B32/B33</f>
        <v>0.7809401983</v>
      </c>
    </row>
    <row r="33" ht="15.75" customHeight="1">
      <c r="A33" s="2" t="s">
        <v>10</v>
      </c>
      <c r="B33" s="7">
        <f t="shared" ref="B33:C33" si="4">SUM(B30:B32)</f>
        <v>6254</v>
      </c>
      <c r="C33" s="11">
        <f t="shared" si="4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24">
        <v>0.0</v>
      </c>
      <c r="C38" s="22" t="str">
        <f>SUM(C36:C37)</f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5">SUM(B41:B43)</f>
        <v>0</v>
      </c>
      <c r="C44" s="16" t="str">
        <f t="shared" si="5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6">SUM(B47:B48)</f>
        <v>0</v>
      </c>
      <c r="C49" s="22" t="str">
        <f t="shared" si="6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3685.0</v>
      </c>
      <c r="C52" s="11">
        <f>B52/B54</f>
        <v>0.6188077246</v>
      </c>
    </row>
    <row r="53" ht="15.75" customHeight="1">
      <c r="A53" s="3" t="s">
        <v>55</v>
      </c>
      <c r="B53" s="17">
        <v>2270.0</v>
      </c>
      <c r="C53" s="11">
        <f>B53/B54</f>
        <v>0.3811922754</v>
      </c>
    </row>
    <row r="54" ht="15.75" customHeight="1">
      <c r="A54" s="2" t="s">
        <v>10</v>
      </c>
      <c r="B54" s="3">
        <f t="shared" ref="B54:C54" si="7">SUM(B52:B53)</f>
        <v>5955</v>
      </c>
      <c r="C54" s="8">
        <f t="shared" si="7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2928.0</v>
      </c>
      <c r="C57" s="11">
        <f>B57/B59</f>
        <v>0.5645969919</v>
      </c>
    </row>
    <row r="58" ht="15.75" customHeight="1">
      <c r="A58" s="3" t="s">
        <v>58</v>
      </c>
      <c r="B58" s="17">
        <v>2258.0</v>
      </c>
      <c r="C58" s="11">
        <f>B58/B59</f>
        <v>0.4354030081</v>
      </c>
    </row>
    <row r="59" ht="15.75" customHeight="1">
      <c r="A59" s="2" t="s">
        <v>10</v>
      </c>
      <c r="B59" s="3">
        <f t="shared" ref="B59:C59" si="8">SUM(B57:B58)</f>
        <v>5186</v>
      </c>
      <c r="C59" s="8">
        <f t="shared" si="8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2685.0</v>
      </c>
      <c r="C62" s="11">
        <f>B62/B64</f>
        <v>0.5156520069</v>
      </c>
    </row>
    <row r="63" ht="15.75" customHeight="1">
      <c r="A63" s="3" t="s">
        <v>61</v>
      </c>
      <c r="B63" s="17">
        <v>2522.0</v>
      </c>
      <c r="C63" s="11">
        <f>B63/B64</f>
        <v>0.4843479931</v>
      </c>
    </row>
    <row r="64" ht="15.75" customHeight="1">
      <c r="A64" s="2" t="s">
        <v>10</v>
      </c>
      <c r="B64" s="3">
        <f t="shared" ref="B64:C64" si="9">SUM(B62:B63)</f>
        <v>5207</v>
      </c>
      <c r="C64" s="8">
        <f t="shared" si="9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3967.0</v>
      </c>
      <c r="C67" s="11">
        <f>B67/B69</f>
        <v>0.6545124567</v>
      </c>
    </row>
    <row r="68" ht="15.75" customHeight="1">
      <c r="A68" s="3" t="s">
        <v>64</v>
      </c>
      <c r="B68" s="17">
        <v>2094.0</v>
      </c>
      <c r="C68" s="11">
        <f>B68/B69</f>
        <v>0.3454875433</v>
      </c>
    </row>
    <row r="69" ht="15.75" customHeight="1">
      <c r="A69" s="2" t="s">
        <v>10</v>
      </c>
      <c r="B69" s="3">
        <f t="shared" ref="B69:C69" si="10">SUM(B67:B68)</f>
        <v>6061</v>
      </c>
      <c r="C69" s="8">
        <f t="shared" si="10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1">SUM(B72:B75)</f>
        <v>0</v>
      </c>
      <c r="C76" s="16" t="str">
        <f t="shared" si="11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2">SUM(B79:B81)</f>
        <v>0</v>
      </c>
      <c r="C82" s="16" t="str">
        <f t="shared" si="12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9.13"/>
    <col customWidth="1" min="5" max="5" width="17.63"/>
    <col customWidth="1" min="6" max="6" width="12.63"/>
  </cols>
  <sheetData>
    <row r="1" ht="15.75" customHeight="1">
      <c r="D1" s="1" t="s">
        <v>438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2" t="s">
        <v>3</v>
      </c>
    </row>
    <row r="3" ht="15.75" customHeight="1">
      <c r="A3" s="3" t="s">
        <v>5</v>
      </c>
      <c r="B3" s="17">
        <v>6.0</v>
      </c>
      <c r="C3" s="8">
        <f>B3/B11</f>
        <v>0.000334001336</v>
      </c>
      <c r="E3" s="3" t="s">
        <v>439</v>
      </c>
      <c r="F3" s="18">
        <v>9643.0</v>
      </c>
      <c r="G3" s="11">
        <f>F3/F6</f>
        <v>0.5901107643</v>
      </c>
    </row>
    <row r="4" ht="15.75" customHeight="1">
      <c r="A4" s="3" t="s">
        <v>7</v>
      </c>
      <c r="B4" s="17">
        <v>50.0</v>
      </c>
      <c r="C4" s="8">
        <f>B4/B11</f>
        <v>0.002783344467</v>
      </c>
      <c r="E4" s="3" t="s">
        <v>440</v>
      </c>
      <c r="F4" s="18">
        <v>3017.0</v>
      </c>
      <c r="G4" s="11">
        <f>F4/F6</f>
        <v>0.1846276238</v>
      </c>
    </row>
    <row r="5" ht="15.75" customHeight="1">
      <c r="A5" s="3" t="s">
        <v>9</v>
      </c>
      <c r="B5" s="17">
        <v>216.0</v>
      </c>
      <c r="C5" s="8">
        <f>B5/B11</f>
        <v>0.0120240481</v>
      </c>
      <c r="E5" s="3" t="s">
        <v>441</v>
      </c>
      <c r="F5" s="18">
        <v>3681.0</v>
      </c>
      <c r="G5" s="11">
        <f>F5/F6</f>
        <v>0.2252616119</v>
      </c>
    </row>
    <row r="6" ht="15.75" customHeight="1">
      <c r="A6" s="3" t="s">
        <v>11</v>
      </c>
      <c r="B6" s="18">
        <v>2472.0</v>
      </c>
      <c r="C6" s="8">
        <f>B6/B11</f>
        <v>0.1376085504</v>
      </c>
      <c r="E6" s="2" t="s">
        <v>10</v>
      </c>
      <c r="F6" s="10">
        <f t="shared" ref="F6:G6" si="1">SUM(F3:F5)</f>
        <v>16341</v>
      </c>
      <c r="G6" s="11">
        <f t="shared" si="1"/>
        <v>1</v>
      </c>
    </row>
    <row r="7" ht="15.75" customHeight="1">
      <c r="A7" s="3" t="s">
        <v>12</v>
      </c>
      <c r="B7" s="17">
        <v>50.0</v>
      </c>
      <c r="C7" s="8">
        <f>B7/B11</f>
        <v>0.002783344467</v>
      </c>
    </row>
    <row r="8" ht="15.75" customHeight="1">
      <c r="A8" s="3" t="s">
        <v>14</v>
      </c>
      <c r="B8" s="17">
        <v>18.0</v>
      </c>
      <c r="C8" s="8">
        <f>B8/B11</f>
        <v>0.001002004008</v>
      </c>
    </row>
    <row r="9" ht="15.75" customHeight="1">
      <c r="A9" s="3" t="s">
        <v>16</v>
      </c>
      <c r="B9" s="18">
        <v>14937.0</v>
      </c>
      <c r="C9" s="8">
        <f>B9/B11</f>
        <v>0.831496326</v>
      </c>
    </row>
    <row r="10" ht="15.75" customHeight="1">
      <c r="A10" s="3" t="s">
        <v>18</v>
      </c>
      <c r="B10" s="17">
        <v>215.0</v>
      </c>
      <c r="C10" s="8">
        <f>B10/B11</f>
        <v>0.01196838121</v>
      </c>
    </row>
    <row r="11" ht="15.75" customHeight="1">
      <c r="A11" s="2" t="s">
        <v>10</v>
      </c>
      <c r="B11" s="3">
        <f t="shared" ref="B11:C11" si="2">SUM(B3:B10)</f>
        <v>17964</v>
      </c>
      <c r="C11" s="8">
        <f t="shared" si="2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1"/>
      <c r="C19" s="16" t="str">
        <f>B19/B27</f>
        <v>#DIV/0!</v>
      </c>
    </row>
    <row r="20" ht="15.75" customHeight="1">
      <c r="A20" s="14" t="s">
        <v>31</v>
      </c>
      <c r="B20" s="21"/>
      <c r="C20" s="16" t="str">
        <f>B20/B27</f>
        <v>#DIV/0!</v>
      </c>
    </row>
    <row r="21" ht="15.75" customHeight="1">
      <c r="A21" s="14" t="s">
        <v>33</v>
      </c>
      <c r="B21" s="21"/>
      <c r="C21" s="16" t="str">
        <f>B21/B27</f>
        <v>#DIV/0!</v>
      </c>
    </row>
    <row r="22" ht="15.75" customHeight="1">
      <c r="A22" s="14" t="s">
        <v>34</v>
      </c>
      <c r="B22" s="21"/>
      <c r="C22" s="16" t="str">
        <f>B22/B27</f>
        <v>#DIV/0!</v>
      </c>
    </row>
    <row r="23" ht="15.75" customHeight="1">
      <c r="A23" s="14" t="s">
        <v>35</v>
      </c>
      <c r="B23" s="21"/>
      <c r="C23" s="16" t="str">
        <f>B23/B27</f>
        <v>#DIV/0!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4">SUM(B19:B26)</f>
        <v>0</v>
      </c>
      <c r="C27" s="16" t="str">
        <f t="shared" si="4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5">SUM(B30:B32)</f>
        <v>0</v>
      </c>
      <c r="C33" s="16" t="str">
        <f t="shared" si="5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8">
        <v>7501.0</v>
      </c>
      <c r="C36" s="11">
        <f>B36/B38</f>
        <v>0.7775474241</v>
      </c>
    </row>
    <row r="37" ht="15.75" customHeight="1">
      <c r="A37" s="3" t="s">
        <v>45</v>
      </c>
      <c r="B37" s="18">
        <v>2146.0</v>
      </c>
      <c r="C37" s="11">
        <f>B37/B38</f>
        <v>0.2224525759</v>
      </c>
    </row>
    <row r="38" ht="15.75" customHeight="1">
      <c r="A38" s="2" t="s">
        <v>10</v>
      </c>
      <c r="B38" s="13">
        <f t="shared" ref="B38:C38" si="6">SUM(B36:B37)</f>
        <v>9647</v>
      </c>
      <c r="C38" s="8">
        <f t="shared" si="6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7">SUM(B41:B43)</f>
        <v>0</v>
      </c>
      <c r="C44" s="16" t="str">
        <f t="shared" si="7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5">
        <v>3910.0</v>
      </c>
      <c r="C47" s="16"/>
    </row>
    <row r="48" ht="15.75" customHeight="1">
      <c r="A48" s="3" t="s">
        <v>52</v>
      </c>
      <c r="B48" s="18">
        <v>2440.0</v>
      </c>
      <c r="C48" s="11">
        <f>B48/B49</f>
        <v>1</v>
      </c>
    </row>
    <row r="49" ht="15.75" customHeight="1">
      <c r="A49" s="2" t="s">
        <v>10</v>
      </c>
      <c r="B49" s="13">
        <f t="shared" ref="B49:C49" si="8">B48</f>
        <v>2440</v>
      </c>
      <c r="C49" s="8">
        <f t="shared" si="8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10746.0</v>
      </c>
      <c r="C52" s="11">
        <f>B52/B54</f>
        <v>0.6482084691</v>
      </c>
    </row>
    <row r="53" ht="15.75" customHeight="1">
      <c r="A53" s="3" t="s">
        <v>55</v>
      </c>
      <c r="B53" s="18">
        <v>5832.0</v>
      </c>
      <c r="C53" s="11">
        <f>B53/B54</f>
        <v>0.3517915309</v>
      </c>
    </row>
    <row r="54" ht="15.75" customHeight="1">
      <c r="A54" s="2" t="s">
        <v>10</v>
      </c>
      <c r="B54" s="13">
        <f t="shared" ref="B54:C54" si="9">SUM(B52:B53)</f>
        <v>16578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8153.0</v>
      </c>
      <c r="C57" s="11">
        <f>B57/B59</f>
        <v>0.561540051</v>
      </c>
    </row>
    <row r="58" ht="15.75" customHeight="1">
      <c r="A58" s="3" t="s">
        <v>58</v>
      </c>
      <c r="B58" s="18">
        <v>6366.0</v>
      </c>
      <c r="C58" s="11">
        <f>B58/B59</f>
        <v>0.438459949</v>
      </c>
    </row>
    <row r="59" ht="15.75" customHeight="1">
      <c r="A59" s="2" t="s">
        <v>10</v>
      </c>
      <c r="B59" s="13">
        <f t="shared" ref="B59:C59" si="10">SUM(B57:B58)</f>
        <v>14519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7562.0</v>
      </c>
      <c r="C62" s="11">
        <f>B62/B64</f>
        <v>0.5157901917</v>
      </c>
    </row>
    <row r="63" ht="15.75" customHeight="1">
      <c r="A63" s="3" t="s">
        <v>61</v>
      </c>
      <c r="B63" s="18">
        <v>7099.0</v>
      </c>
      <c r="C63" s="11">
        <f>B63/B64</f>
        <v>0.4842098083</v>
      </c>
    </row>
    <row r="64" ht="15.75" customHeight="1">
      <c r="A64" s="2" t="s">
        <v>10</v>
      </c>
      <c r="B64" s="13">
        <f t="shared" ref="B64:C64" si="11">SUM(B62:B63)</f>
        <v>14661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10159.0</v>
      </c>
      <c r="C67" s="11">
        <f>B67/B69</f>
        <v>0.6126892226</v>
      </c>
    </row>
    <row r="68" ht="15.75" customHeight="1">
      <c r="A68" s="3" t="s">
        <v>64</v>
      </c>
      <c r="B68" s="18">
        <v>6422.0</v>
      </c>
      <c r="C68" s="11">
        <f>B68/B69</f>
        <v>0.3873107774</v>
      </c>
    </row>
    <row r="69" ht="15.75" customHeight="1">
      <c r="A69" s="2" t="s">
        <v>10</v>
      </c>
      <c r="B69" s="13">
        <f t="shared" ref="B69:C69" si="12">SUM(B67:B68)</f>
        <v>16581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8">
        <v>1621.0</v>
      </c>
      <c r="C79" s="11">
        <f>B79/B82</f>
        <v>0.2905538627</v>
      </c>
    </row>
    <row r="80" ht="15.75" customHeight="1">
      <c r="A80" s="3" t="s">
        <v>72</v>
      </c>
      <c r="B80" s="18">
        <v>3520.0</v>
      </c>
      <c r="C80" s="11">
        <f>B80/B82</f>
        <v>0.630937444</v>
      </c>
    </row>
    <row r="81" ht="15.75" customHeight="1">
      <c r="A81" s="3" t="s">
        <v>73</v>
      </c>
      <c r="B81" s="17">
        <v>438.0</v>
      </c>
      <c r="C81" s="11">
        <f>B81/B82</f>
        <v>0.07850869331</v>
      </c>
    </row>
    <row r="82" ht="15.75" customHeight="1">
      <c r="A82" s="2" t="s">
        <v>10</v>
      </c>
      <c r="B82" s="10">
        <f t="shared" ref="B82:C82" si="14">SUM(B79:B81)</f>
        <v>5579</v>
      </c>
      <c r="C82" s="11">
        <f t="shared" si="14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75"/>
    <col customWidth="1" min="5" max="5" width="25.38"/>
    <col customWidth="1" min="6" max="6" width="12.63"/>
  </cols>
  <sheetData>
    <row r="1" ht="15.75" customHeight="1">
      <c r="D1" s="1" t="s">
        <v>442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226</v>
      </c>
      <c r="F2" s="3" t="s">
        <v>2</v>
      </c>
      <c r="G2" s="4" t="s">
        <v>3</v>
      </c>
    </row>
    <row r="3" ht="15.75" customHeight="1">
      <c r="A3" s="3" t="s">
        <v>5</v>
      </c>
      <c r="B3" s="17">
        <v>14.0</v>
      </c>
      <c r="C3" s="8">
        <f>B3/B11</f>
        <v>0.001168224299</v>
      </c>
      <c r="E3" s="3" t="s">
        <v>443</v>
      </c>
      <c r="F3" s="18">
        <v>3156.0</v>
      </c>
      <c r="G3" s="11">
        <f>F3/F6</f>
        <v>0.2684814972</v>
      </c>
    </row>
    <row r="4" ht="15.75" customHeight="1">
      <c r="A4" s="3" t="s">
        <v>7</v>
      </c>
      <c r="B4" s="17">
        <v>26.0</v>
      </c>
      <c r="C4" s="8">
        <f>B4/B11</f>
        <v>0.002169559413</v>
      </c>
      <c r="E4" s="3" t="s">
        <v>444</v>
      </c>
      <c r="F4" s="18">
        <v>2892.0</v>
      </c>
      <c r="G4" s="11">
        <f>F4/F6</f>
        <v>0.2460229689</v>
      </c>
    </row>
    <row r="5" ht="15.75" customHeight="1">
      <c r="A5" s="3" t="s">
        <v>9</v>
      </c>
      <c r="B5" s="17">
        <v>93.0</v>
      </c>
      <c r="C5" s="8">
        <f>B5/B11</f>
        <v>0.00776034713</v>
      </c>
      <c r="E5" s="3" t="s">
        <v>445</v>
      </c>
      <c r="F5" s="18">
        <v>5707.0</v>
      </c>
      <c r="G5" s="11">
        <f>F5/F6</f>
        <v>0.4854955338</v>
      </c>
    </row>
    <row r="6" ht="15.75" customHeight="1">
      <c r="A6" s="3" t="s">
        <v>11</v>
      </c>
      <c r="B6" s="17">
        <v>807.0</v>
      </c>
      <c r="C6" s="8">
        <f>B6/B11</f>
        <v>0.06733978638</v>
      </c>
      <c r="E6" s="2" t="s">
        <v>10</v>
      </c>
      <c r="F6" s="10">
        <f t="shared" ref="F6:G6" si="1">SUM(F3:F5)</f>
        <v>11755</v>
      </c>
      <c r="G6" s="11">
        <f t="shared" si="1"/>
        <v>1</v>
      </c>
    </row>
    <row r="7" ht="15.75" customHeight="1">
      <c r="A7" s="3" t="s">
        <v>12</v>
      </c>
      <c r="B7" s="17">
        <v>30.0</v>
      </c>
      <c r="C7" s="8">
        <f>B7/B11</f>
        <v>0.002503337784</v>
      </c>
      <c r="G7" s="11"/>
    </row>
    <row r="8" ht="15.75" customHeight="1">
      <c r="A8" s="3" t="s">
        <v>14</v>
      </c>
      <c r="B8" s="17">
        <v>20.0</v>
      </c>
      <c r="C8" s="8">
        <f>B8/B11</f>
        <v>0.001668891856</v>
      </c>
      <c r="E8" s="2" t="s">
        <v>107</v>
      </c>
      <c r="F8" s="3" t="s">
        <v>2</v>
      </c>
      <c r="G8" s="4" t="s">
        <v>3</v>
      </c>
    </row>
    <row r="9" ht="15.75" customHeight="1">
      <c r="A9" s="3" t="s">
        <v>16</v>
      </c>
      <c r="B9" s="18">
        <v>10793.0</v>
      </c>
      <c r="C9" s="8">
        <f>B9/B11</f>
        <v>0.90061749</v>
      </c>
      <c r="E9" s="3" t="s">
        <v>446</v>
      </c>
      <c r="F9" s="18">
        <v>1823.0</v>
      </c>
      <c r="G9" s="11">
        <f>F9/F11</f>
        <v>0.4947082768</v>
      </c>
    </row>
    <row r="10" ht="15.75" customHeight="1">
      <c r="A10" s="3" t="s">
        <v>18</v>
      </c>
      <c r="B10" s="17">
        <v>201.0</v>
      </c>
      <c r="C10" s="8">
        <f>B10/B11</f>
        <v>0.01677236315</v>
      </c>
      <c r="E10" s="3" t="s">
        <v>447</v>
      </c>
      <c r="F10" s="18">
        <v>1862.0</v>
      </c>
      <c r="G10" s="11">
        <f>F10/F11</f>
        <v>0.5052917232</v>
      </c>
    </row>
    <row r="11" ht="15.75" customHeight="1">
      <c r="A11" s="2" t="s">
        <v>10</v>
      </c>
      <c r="B11" s="3">
        <f t="shared" ref="B11:C11" si="2">SUM(B3:B10)</f>
        <v>11984</v>
      </c>
      <c r="C11" s="8">
        <f t="shared" si="2"/>
        <v>1</v>
      </c>
      <c r="E11" s="2" t="s">
        <v>10</v>
      </c>
      <c r="F11" s="10">
        <f t="shared" ref="F11:G11" si="3">SUM(F9:F10)</f>
        <v>3685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19" t="s">
        <v>21</v>
      </c>
      <c r="B13" s="14" t="s">
        <v>2</v>
      </c>
      <c r="C13" s="20" t="s">
        <v>3</v>
      </c>
      <c r="E13" s="2" t="s">
        <v>157</v>
      </c>
      <c r="F13" s="3" t="s">
        <v>2</v>
      </c>
      <c r="G13" s="4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3" t="s">
        <v>448</v>
      </c>
      <c r="F14" s="17">
        <v>1593.0</v>
      </c>
      <c r="G14" s="11">
        <f>F14/F16</f>
        <v>0.5752979415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  <c r="E15" s="3" t="s">
        <v>449</v>
      </c>
      <c r="F15" s="18">
        <v>1176.0</v>
      </c>
      <c r="G15" s="11">
        <f>F15/F16</f>
        <v>0.4247020585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2" t="s">
        <v>10</v>
      </c>
      <c r="F16" s="7">
        <f t="shared" ref="F16:G16" si="5">SUM(F14:F15)</f>
        <v>2769</v>
      </c>
      <c r="G16" s="11">
        <f t="shared" si="5"/>
        <v>1</v>
      </c>
    </row>
    <row r="17" ht="15.75" customHeight="1">
      <c r="A17" s="2"/>
      <c r="B17" s="3"/>
      <c r="C17" s="4"/>
      <c r="G17" s="11"/>
    </row>
    <row r="18" ht="15.75" customHeight="1">
      <c r="A18" s="19" t="s">
        <v>27</v>
      </c>
      <c r="B18" s="14" t="s">
        <v>2</v>
      </c>
      <c r="C18" s="20" t="s">
        <v>3</v>
      </c>
      <c r="E18" s="2" t="s">
        <v>206</v>
      </c>
      <c r="F18" s="3" t="s">
        <v>2</v>
      </c>
      <c r="G18" s="4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  <c r="E19" s="3" t="s">
        <v>450</v>
      </c>
      <c r="F19" s="17">
        <v>1326.0</v>
      </c>
      <c r="G19" s="11">
        <f>F19/F21</f>
        <v>0.5228706625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  <c r="E20" s="3" t="s">
        <v>451</v>
      </c>
      <c r="F20" s="18">
        <v>1210.0</v>
      </c>
      <c r="G20" s="11">
        <f>F20/F21</f>
        <v>0.4771293375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  <c r="E21" s="2" t="s">
        <v>10</v>
      </c>
      <c r="F21" s="7">
        <f t="shared" ref="F21:G21" si="6">SUM(F19:F20)</f>
        <v>2536</v>
      </c>
      <c r="G21" s="11">
        <f t="shared" si="6"/>
        <v>1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  <c r="G22" s="11"/>
    </row>
    <row r="23" ht="15.75" customHeight="1">
      <c r="A23" s="14" t="s">
        <v>35</v>
      </c>
      <c r="B23" s="23">
        <v>0.0</v>
      </c>
      <c r="C23" s="16" t="str">
        <f>B23/B27</f>
        <v>#DIV/0!</v>
      </c>
      <c r="E23" s="2" t="s">
        <v>452</v>
      </c>
      <c r="F23" s="3" t="s">
        <v>2</v>
      </c>
      <c r="G23" s="4" t="s">
        <v>3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  <c r="E24" s="3" t="s">
        <v>453</v>
      </c>
      <c r="F24" s="17">
        <v>188.0</v>
      </c>
      <c r="G24" s="11">
        <f>F24/F26</f>
        <v>0.6266666667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  <c r="E25" s="3" t="s">
        <v>454</v>
      </c>
      <c r="F25" s="17">
        <v>112.0</v>
      </c>
      <c r="G25" s="11">
        <f>F25/F26</f>
        <v>0.3733333333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  <c r="E26" s="2" t="s">
        <v>10</v>
      </c>
      <c r="F26" s="7">
        <f t="shared" ref="F26:G26" si="7">SUM(F24:F25)</f>
        <v>300</v>
      </c>
      <c r="G26" s="11">
        <f t="shared" si="7"/>
        <v>1</v>
      </c>
    </row>
    <row r="27" ht="15.75" customHeight="1">
      <c r="A27" s="19" t="s">
        <v>10</v>
      </c>
      <c r="B27" s="21">
        <f t="shared" ref="B27:C27" si="8">SUM(B19:B26)</f>
        <v>0</v>
      </c>
      <c r="C27" s="16" t="str">
        <f t="shared" si="8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9">SUM(B30:B32)</f>
        <v>0</v>
      </c>
      <c r="C33" s="16" t="str">
        <f t="shared" si="9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8">
        <v>9580.0</v>
      </c>
      <c r="C36" s="11">
        <f>B36/B38</f>
        <v>0.8153885437</v>
      </c>
    </row>
    <row r="37" ht="15.75" customHeight="1">
      <c r="A37" s="3" t="s">
        <v>45</v>
      </c>
      <c r="B37" s="18">
        <v>2169.0</v>
      </c>
      <c r="C37" s="11">
        <f>B37/B38</f>
        <v>0.1846114563</v>
      </c>
    </row>
    <row r="38" ht="15.75" customHeight="1">
      <c r="A38" s="2" t="s">
        <v>10</v>
      </c>
      <c r="B38" s="13">
        <f t="shared" ref="B38:C38" si="10">SUM(B36:B37)</f>
        <v>11749</v>
      </c>
      <c r="C38" s="8">
        <f t="shared" si="10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11">SUM(B41:B43)</f>
        <v>0</v>
      </c>
      <c r="C44" s="16" t="str">
        <f t="shared" si="11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24">
        <v>0.0</v>
      </c>
      <c r="C49" s="22" t="str">
        <f>SUM(C47:C48)</f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7654.0</v>
      </c>
      <c r="C52" s="11">
        <f>B52/B54</f>
        <v>0.6840035746</v>
      </c>
    </row>
    <row r="53" ht="15.75" customHeight="1">
      <c r="A53" s="3" t="s">
        <v>55</v>
      </c>
      <c r="B53" s="18">
        <v>3536.0</v>
      </c>
      <c r="C53" s="11">
        <f>B53/B54</f>
        <v>0.3159964254</v>
      </c>
    </row>
    <row r="54" ht="15.75" customHeight="1">
      <c r="A54" s="2" t="s">
        <v>10</v>
      </c>
      <c r="B54" s="13">
        <f t="shared" ref="B54:C54" si="12">SUM(B52:B53)</f>
        <v>11190</v>
      </c>
      <c r="C54" s="8">
        <f t="shared" si="12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4689.0</v>
      </c>
      <c r="C57" s="11">
        <f>B57/B59</f>
        <v>0.4788113959</v>
      </c>
    </row>
    <row r="58" ht="15.75" customHeight="1">
      <c r="A58" s="3" t="s">
        <v>58</v>
      </c>
      <c r="B58" s="18">
        <v>5104.0</v>
      </c>
      <c r="C58" s="11">
        <f>B58/B59</f>
        <v>0.5211886041</v>
      </c>
    </row>
    <row r="59" ht="15.75" customHeight="1">
      <c r="A59" s="2" t="s">
        <v>10</v>
      </c>
      <c r="B59" s="13">
        <f t="shared" ref="B59:C59" si="13">SUM(B57:B58)</f>
        <v>9793</v>
      </c>
      <c r="C59" s="8">
        <f t="shared" si="13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5391.0</v>
      </c>
      <c r="C62" s="11">
        <f>B62/B64</f>
        <v>0.5449858471</v>
      </c>
    </row>
    <row r="63" ht="15.75" customHeight="1">
      <c r="A63" s="3" t="s">
        <v>61</v>
      </c>
      <c r="B63" s="18">
        <v>4501.0</v>
      </c>
      <c r="C63" s="11">
        <f>B63/B64</f>
        <v>0.4550141529</v>
      </c>
    </row>
    <row r="64" ht="15.75" customHeight="1">
      <c r="A64" s="2" t="s">
        <v>10</v>
      </c>
      <c r="B64" s="13">
        <f t="shared" ref="B64:C64" si="14">SUM(B62:B63)</f>
        <v>9892</v>
      </c>
      <c r="C64" s="8">
        <f t="shared" si="14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6314.0</v>
      </c>
      <c r="C67" s="11">
        <f>B67/B69</f>
        <v>0.56375</v>
      </c>
    </row>
    <row r="68" ht="15.75" customHeight="1">
      <c r="A68" s="3" t="s">
        <v>64</v>
      </c>
      <c r="B68" s="18">
        <v>4886.0</v>
      </c>
      <c r="C68" s="11">
        <f>B68/B69</f>
        <v>0.43625</v>
      </c>
    </row>
    <row r="69" ht="15.75" customHeight="1">
      <c r="A69" s="2" t="s">
        <v>10</v>
      </c>
      <c r="B69" s="13">
        <f t="shared" ref="B69:C69" si="15">SUM(B67:B68)</f>
        <v>11200</v>
      </c>
      <c r="C69" s="8">
        <f t="shared" si="15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6">SUM(B72:B75)</f>
        <v>0</v>
      </c>
      <c r="C76" s="16" t="str">
        <f t="shared" si="16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8">
        <v>2719.0</v>
      </c>
      <c r="C79" s="11">
        <f>B79/B82</f>
        <v>0.2620975516</v>
      </c>
    </row>
    <row r="80" ht="15.75" customHeight="1">
      <c r="A80" s="3" t="s">
        <v>72</v>
      </c>
      <c r="B80" s="18">
        <v>6588.0</v>
      </c>
      <c r="C80" s="11">
        <f>B80/B82</f>
        <v>0.6350491614</v>
      </c>
    </row>
    <row r="81" ht="15.75" customHeight="1">
      <c r="A81" s="3" t="s">
        <v>73</v>
      </c>
      <c r="B81" s="18">
        <v>1067.0</v>
      </c>
      <c r="C81" s="11">
        <f>B81/B82</f>
        <v>0.1028532871</v>
      </c>
    </row>
    <row r="82" ht="15.75" customHeight="1">
      <c r="A82" s="2" t="s">
        <v>10</v>
      </c>
      <c r="B82" s="10">
        <f t="shared" ref="B82:C82" si="17">SUM(B79:B81)</f>
        <v>10374</v>
      </c>
      <c r="C82" s="11">
        <f t="shared" si="17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9.63"/>
    <col customWidth="1" min="5" max="5" width="24.63"/>
    <col customWidth="1" min="6" max="6" width="12.63"/>
  </cols>
  <sheetData>
    <row r="1" ht="15.75" customHeight="1">
      <c r="D1" s="1" t="s">
        <v>455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107</v>
      </c>
      <c r="F2" s="3" t="s">
        <v>2</v>
      </c>
      <c r="G2" s="4" t="s">
        <v>3</v>
      </c>
    </row>
    <row r="3" ht="15.75" customHeight="1">
      <c r="A3" s="3" t="s">
        <v>5</v>
      </c>
      <c r="B3" s="17">
        <v>1.0</v>
      </c>
      <c r="C3" s="8">
        <f>B3/B11</f>
        <v>0.0003167564143</v>
      </c>
      <c r="E3" s="3" t="s">
        <v>456</v>
      </c>
      <c r="F3" s="17">
        <v>49.0</v>
      </c>
      <c r="G3" s="11">
        <f>F3/F7</f>
        <v>0.0955165692</v>
      </c>
    </row>
    <row r="4" ht="15.75" customHeight="1">
      <c r="A4" s="3" t="s">
        <v>7</v>
      </c>
      <c r="B4" s="17">
        <v>9.0</v>
      </c>
      <c r="C4" s="8">
        <f>B4/B11</f>
        <v>0.002850807729</v>
      </c>
      <c r="E4" s="3" t="s">
        <v>457</v>
      </c>
      <c r="F4" s="17">
        <v>89.0</v>
      </c>
      <c r="G4" s="11">
        <f>F4/F7</f>
        <v>0.1734892788</v>
      </c>
    </row>
    <row r="5" ht="15.75" customHeight="1">
      <c r="A5" s="3" t="s">
        <v>9</v>
      </c>
      <c r="B5" s="17">
        <v>42.0</v>
      </c>
      <c r="C5" s="8">
        <f>B5/B11</f>
        <v>0.0133037694</v>
      </c>
      <c r="E5" s="3" t="s">
        <v>458</v>
      </c>
      <c r="F5" s="17">
        <v>151.0</v>
      </c>
      <c r="G5" s="11">
        <f>F5/F7</f>
        <v>0.2943469786</v>
      </c>
    </row>
    <row r="6" ht="15.75" customHeight="1">
      <c r="A6" s="3" t="s">
        <v>11</v>
      </c>
      <c r="B6" s="17">
        <v>164.0</v>
      </c>
      <c r="C6" s="8">
        <f>B6/B11</f>
        <v>0.05194805195</v>
      </c>
      <c r="E6" s="3" t="s">
        <v>459</v>
      </c>
      <c r="F6" s="17">
        <v>224.0</v>
      </c>
      <c r="G6" s="11">
        <f>F6/F7</f>
        <v>0.4366471735</v>
      </c>
    </row>
    <row r="7" ht="15.75" customHeight="1">
      <c r="A7" s="3" t="s">
        <v>12</v>
      </c>
      <c r="B7" s="17">
        <v>6.0</v>
      </c>
      <c r="C7" s="8">
        <f>B7/B11</f>
        <v>0.001900538486</v>
      </c>
      <c r="E7" s="2" t="s">
        <v>10</v>
      </c>
      <c r="F7" s="7">
        <f t="shared" ref="F7:G7" si="1">SUM(F3:F6)</f>
        <v>513</v>
      </c>
      <c r="G7" s="11">
        <f t="shared" si="1"/>
        <v>1</v>
      </c>
    </row>
    <row r="8" ht="15.75" customHeight="1">
      <c r="A8" s="3" t="s">
        <v>14</v>
      </c>
      <c r="B8" s="17">
        <v>1.0</v>
      </c>
      <c r="C8" s="8">
        <f>B8/B11</f>
        <v>0.0003167564143</v>
      </c>
      <c r="G8" s="11"/>
    </row>
    <row r="9" ht="15.75" customHeight="1">
      <c r="A9" s="3" t="s">
        <v>16</v>
      </c>
      <c r="B9" s="18">
        <v>2889.0</v>
      </c>
      <c r="C9" s="8">
        <f>B9/B11</f>
        <v>0.915109281</v>
      </c>
      <c r="E9" s="2" t="s">
        <v>80</v>
      </c>
      <c r="F9" s="3" t="s">
        <v>2</v>
      </c>
      <c r="G9" s="4" t="s">
        <v>3</v>
      </c>
    </row>
    <row r="10" ht="15.75" customHeight="1">
      <c r="A10" s="3" t="s">
        <v>18</v>
      </c>
      <c r="B10" s="17">
        <v>45.0</v>
      </c>
      <c r="C10" s="8">
        <f>B10/B11</f>
        <v>0.01425403864</v>
      </c>
      <c r="E10" s="3" t="s">
        <v>460</v>
      </c>
      <c r="F10" s="17">
        <v>345.0</v>
      </c>
      <c r="G10" s="11">
        <f>F10/F13</f>
        <v>0.3920454545</v>
      </c>
    </row>
    <row r="11" ht="15.75" customHeight="1">
      <c r="A11" s="2" t="s">
        <v>10</v>
      </c>
      <c r="B11" s="3">
        <f t="shared" ref="B11:C11" si="2">SUM(B3:B10)</f>
        <v>3157</v>
      </c>
      <c r="C11" s="8">
        <f t="shared" si="2"/>
        <v>1</v>
      </c>
      <c r="E11" s="3" t="s">
        <v>461</v>
      </c>
      <c r="F11" s="17">
        <v>173.0</v>
      </c>
      <c r="G11" s="11">
        <f>F11/F13</f>
        <v>0.1965909091</v>
      </c>
    </row>
    <row r="12" ht="15.75" customHeight="1">
      <c r="C12" s="11"/>
      <c r="E12" s="3" t="s">
        <v>462</v>
      </c>
      <c r="F12" s="17">
        <v>362.0</v>
      </c>
      <c r="G12" s="11">
        <f>F12/F13</f>
        <v>0.4113636364</v>
      </c>
    </row>
    <row r="13" ht="15.75" customHeight="1">
      <c r="A13" s="19" t="s">
        <v>21</v>
      </c>
      <c r="B13" s="14" t="s">
        <v>2</v>
      </c>
      <c r="C13" s="20" t="s">
        <v>3</v>
      </c>
      <c r="E13" s="2" t="s">
        <v>10</v>
      </c>
      <c r="F13" s="7">
        <f t="shared" ref="F13:G13" si="3">SUM(F10:F12)</f>
        <v>880</v>
      </c>
      <c r="G13" s="11">
        <f t="shared" si="3"/>
        <v>1</v>
      </c>
    </row>
    <row r="14" ht="15.75" customHeight="1">
      <c r="A14" s="14" t="s">
        <v>23</v>
      </c>
      <c r="B14" s="21"/>
      <c r="C14" s="16" t="str">
        <f>B14/B16</f>
        <v>#DIV/0!</v>
      </c>
      <c r="G14" s="11"/>
    </row>
    <row r="15" ht="15.75" customHeight="1">
      <c r="A15" s="14" t="s">
        <v>25</v>
      </c>
      <c r="B15" s="21"/>
      <c r="C15" s="16" t="str">
        <f>B15/B16</f>
        <v>#DIV/0!</v>
      </c>
      <c r="E15" s="2" t="s">
        <v>192</v>
      </c>
      <c r="F15" s="3" t="s">
        <v>2</v>
      </c>
      <c r="G15" s="4" t="s">
        <v>3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3" t="s">
        <v>463</v>
      </c>
      <c r="F16" s="17">
        <v>265.0</v>
      </c>
      <c r="G16" s="11">
        <f>F16/F18</f>
        <v>0.3388746803</v>
      </c>
    </row>
    <row r="17" ht="15.75" customHeight="1">
      <c r="A17" s="2"/>
      <c r="B17" s="3"/>
      <c r="C17" s="4"/>
      <c r="E17" s="3" t="s">
        <v>464</v>
      </c>
      <c r="F17" s="17">
        <v>517.0</v>
      </c>
      <c r="G17" s="11">
        <f>F17/F18</f>
        <v>0.6611253197</v>
      </c>
    </row>
    <row r="18" ht="15.75" customHeight="1">
      <c r="A18" s="2" t="s">
        <v>27</v>
      </c>
      <c r="B18" s="3" t="s">
        <v>2</v>
      </c>
      <c r="C18" s="4" t="s">
        <v>3</v>
      </c>
      <c r="E18" s="2" t="s">
        <v>10</v>
      </c>
      <c r="F18" s="7">
        <f t="shared" ref="F18:G18" si="5">SUM(F16:F17)</f>
        <v>782</v>
      </c>
      <c r="G18" s="11">
        <f t="shared" si="5"/>
        <v>1</v>
      </c>
    </row>
    <row r="19" ht="15.75" customHeight="1">
      <c r="A19" s="3" t="s">
        <v>29</v>
      </c>
      <c r="B19" s="18">
        <v>1773.0</v>
      </c>
      <c r="C19" s="11">
        <f>B19/B27</f>
        <v>0.5945674044</v>
      </c>
      <c r="G19" s="11"/>
    </row>
    <row r="20" ht="15.75" customHeight="1">
      <c r="A20" s="3" t="s">
        <v>31</v>
      </c>
      <c r="B20" s="17">
        <v>604.0</v>
      </c>
      <c r="C20" s="11">
        <f>B20/B27</f>
        <v>0.2025486251</v>
      </c>
      <c r="E20" s="2" t="s">
        <v>342</v>
      </c>
      <c r="F20" s="3" t="s">
        <v>2</v>
      </c>
      <c r="G20" s="4" t="s">
        <v>3</v>
      </c>
    </row>
    <row r="21" ht="15.75" customHeight="1">
      <c r="A21" s="3" t="s">
        <v>33</v>
      </c>
      <c r="B21" s="17">
        <v>350.0</v>
      </c>
      <c r="C21" s="11">
        <f>B21/B27</f>
        <v>0.117370892</v>
      </c>
      <c r="E21" s="3" t="s">
        <v>465</v>
      </c>
      <c r="F21" s="17">
        <v>471.0</v>
      </c>
      <c r="G21" s="11">
        <f>F21/F23</f>
        <v>0.5946969697</v>
      </c>
    </row>
    <row r="22" ht="15.75" customHeight="1">
      <c r="A22" s="3" t="s">
        <v>34</v>
      </c>
      <c r="B22" s="17">
        <v>12.0</v>
      </c>
      <c r="C22" s="11">
        <f>B22/B27</f>
        <v>0.004024144869</v>
      </c>
      <c r="E22" s="3" t="s">
        <v>466</v>
      </c>
      <c r="F22" s="17">
        <v>321.0</v>
      </c>
      <c r="G22" s="11">
        <f>F22/F23</f>
        <v>0.4053030303</v>
      </c>
    </row>
    <row r="23" ht="15.75" customHeight="1">
      <c r="A23" s="3" t="s">
        <v>35</v>
      </c>
      <c r="B23" s="17">
        <v>62.0</v>
      </c>
      <c r="C23" s="11">
        <f>B23/B27</f>
        <v>0.02079141516</v>
      </c>
      <c r="E23" s="2" t="s">
        <v>10</v>
      </c>
      <c r="F23" s="7">
        <f t="shared" ref="F23:G23" si="6">SUM(F21:F22)</f>
        <v>792</v>
      </c>
      <c r="G23" s="11">
        <f t="shared" si="6"/>
        <v>1</v>
      </c>
    </row>
    <row r="24" ht="15.75" customHeight="1">
      <c r="A24" s="3" t="s">
        <v>36</v>
      </c>
      <c r="B24" s="17">
        <v>45.0</v>
      </c>
      <c r="C24" s="11">
        <f>B24/B27</f>
        <v>0.01509054326</v>
      </c>
    </row>
    <row r="25" ht="15.75" customHeight="1">
      <c r="A25" s="3" t="s">
        <v>37</v>
      </c>
      <c r="B25" s="17">
        <v>72.0</v>
      </c>
      <c r="C25" s="11">
        <f>B25/B27</f>
        <v>0.02414486922</v>
      </c>
    </row>
    <row r="26" ht="15.75" customHeight="1">
      <c r="A26" s="3" t="s">
        <v>38</v>
      </c>
      <c r="B26" s="17">
        <v>64.0</v>
      </c>
      <c r="C26" s="11">
        <f>B26/B27</f>
        <v>0.02146210597</v>
      </c>
    </row>
    <row r="27" ht="15.75" customHeight="1">
      <c r="A27" s="2" t="s">
        <v>10</v>
      </c>
      <c r="B27" s="10">
        <f t="shared" ref="B27:C27" si="7">SUM(B19:B26)</f>
        <v>2982</v>
      </c>
      <c r="C27" s="11">
        <f t="shared" si="7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8">SUM(B30:B32)</f>
        <v>0</v>
      </c>
      <c r="C33" s="16" t="str">
        <f t="shared" si="8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9">SUM(B36:B37)</f>
        <v>0</v>
      </c>
      <c r="C38" s="22" t="str">
        <f t="shared" si="9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10">SUM(B41:B43)</f>
        <v>0</v>
      </c>
      <c r="C44" s="16" t="str">
        <f t="shared" si="10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11">SUM(B47:B48)</f>
        <v>0</v>
      </c>
      <c r="C49" s="22" t="str">
        <f t="shared" si="11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1732.0</v>
      </c>
      <c r="C52" s="11">
        <f>B52/B54</f>
        <v>0.6179093828</v>
      </c>
    </row>
    <row r="53" ht="15.75" customHeight="1">
      <c r="A53" s="3" t="s">
        <v>55</v>
      </c>
      <c r="B53" s="18">
        <v>1071.0</v>
      </c>
      <c r="C53" s="11">
        <f>B53/B54</f>
        <v>0.3820906172</v>
      </c>
    </row>
    <row r="54" ht="15.75" customHeight="1">
      <c r="A54" s="2" t="s">
        <v>10</v>
      </c>
      <c r="B54" s="13">
        <f t="shared" ref="B54:C54" si="12">SUM(B52:B53)</f>
        <v>2803</v>
      </c>
      <c r="C54" s="8">
        <f t="shared" si="12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1447.0</v>
      </c>
      <c r="C57" s="11">
        <f>B57/B59</f>
        <v>0.5969471947</v>
      </c>
    </row>
    <row r="58" ht="15.75" customHeight="1">
      <c r="A58" s="3" t="s">
        <v>58</v>
      </c>
      <c r="B58" s="17">
        <v>977.0</v>
      </c>
      <c r="C58" s="11">
        <f>B58/B59</f>
        <v>0.4030528053</v>
      </c>
    </row>
    <row r="59" ht="15.75" customHeight="1">
      <c r="A59" s="2" t="s">
        <v>10</v>
      </c>
      <c r="B59" s="13">
        <f t="shared" ref="B59:C59" si="13">SUM(B57:B58)</f>
        <v>2424</v>
      </c>
      <c r="C59" s="8">
        <f t="shared" si="13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1667.0</v>
      </c>
      <c r="C62" s="11">
        <f>B62/B64</f>
        <v>0.6894127378</v>
      </c>
    </row>
    <row r="63" ht="15.75" customHeight="1">
      <c r="A63" s="3" t="s">
        <v>61</v>
      </c>
      <c r="B63" s="17">
        <v>751.0</v>
      </c>
      <c r="C63" s="11">
        <f>B63/B64</f>
        <v>0.3105872622</v>
      </c>
    </row>
    <row r="64" ht="15.75" customHeight="1">
      <c r="A64" s="2" t="s">
        <v>10</v>
      </c>
      <c r="B64" s="13">
        <f t="shared" ref="B64:C64" si="14">SUM(B62:B63)</f>
        <v>2418</v>
      </c>
      <c r="C64" s="8">
        <f t="shared" si="14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1640.0</v>
      </c>
      <c r="C67" s="11">
        <f>B67/B69</f>
        <v>0.6053894426</v>
      </c>
    </row>
    <row r="68" ht="15.75" customHeight="1">
      <c r="A68" s="3" t="s">
        <v>64</v>
      </c>
      <c r="B68" s="18">
        <v>1069.0</v>
      </c>
      <c r="C68" s="11">
        <f>B68/B69</f>
        <v>0.3946105574</v>
      </c>
    </row>
    <row r="69" ht="15.75" customHeight="1">
      <c r="A69" s="2" t="s">
        <v>10</v>
      </c>
      <c r="B69" s="13">
        <f t="shared" ref="B69:C69" si="15">SUM(B67:B68)</f>
        <v>2709</v>
      </c>
      <c r="C69" s="8">
        <f t="shared" si="15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6">SUM(B72:B75)</f>
        <v>0</v>
      </c>
      <c r="C76" s="16" t="str">
        <f t="shared" si="16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7">SUM(B79:B81)</f>
        <v>0</v>
      </c>
      <c r="C82" s="16" t="str">
        <f t="shared" si="17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75"/>
    <col customWidth="1" min="5" max="6" width="12.63"/>
  </cols>
  <sheetData>
    <row r="1" ht="15.75" customHeight="1">
      <c r="D1" s="1" t="s">
        <v>467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22.0</v>
      </c>
      <c r="C3" s="8">
        <f>B3/B11</f>
        <v>0.02746566792</v>
      </c>
    </row>
    <row r="4" ht="15.75" customHeight="1">
      <c r="A4" s="3" t="s">
        <v>7</v>
      </c>
      <c r="B4" s="17">
        <v>45.0</v>
      </c>
      <c r="C4" s="8">
        <f>B4/B11</f>
        <v>0.05617977528</v>
      </c>
    </row>
    <row r="5" ht="15.75" customHeight="1">
      <c r="A5" s="3" t="s">
        <v>9</v>
      </c>
      <c r="B5" s="17">
        <v>28.0</v>
      </c>
      <c r="C5" s="8">
        <f>B5/B11</f>
        <v>0.03495630462</v>
      </c>
    </row>
    <row r="6" ht="15.75" customHeight="1">
      <c r="A6" s="3" t="s">
        <v>11</v>
      </c>
      <c r="B6" s="17">
        <v>85.0</v>
      </c>
      <c r="C6" s="8">
        <f>B6/B11</f>
        <v>0.1061173533</v>
      </c>
    </row>
    <row r="7" ht="15.75" customHeight="1">
      <c r="A7" s="3" t="s">
        <v>12</v>
      </c>
      <c r="B7" s="17">
        <v>22.0</v>
      </c>
      <c r="C7" s="8">
        <f>B7/B11</f>
        <v>0.02746566792</v>
      </c>
    </row>
    <row r="8" ht="15.75" customHeight="1">
      <c r="A8" s="3" t="s">
        <v>14</v>
      </c>
      <c r="B8" s="17">
        <v>44.0</v>
      </c>
      <c r="C8" s="8">
        <f>B8/B11</f>
        <v>0.05493133583</v>
      </c>
    </row>
    <row r="9" ht="15.75" customHeight="1">
      <c r="A9" s="3" t="s">
        <v>16</v>
      </c>
      <c r="B9" s="17">
        <v>508.0</v>
      </c>
      <c r="C9" s="8">
        <f>B9/B11</f>
        <v>0.6342072409</v>
      </c>
    </row>
    <row r="10" ht="15.75" customHeight="1">
      <c r="A10" s="3" t="s">
        <v>18</v>
      </c>
      <c r="B10" s="17">
        <v>47.0</v>
      </c>
      <c r="C10" s="8">
        <f>B10/B11</f>
        <v>0.05867665418</v>
      </c>
    </row>
    <row r="11" ht="15.75" customHeight="1">
      <c r="A11" s="2" t="s">
        <v>10</v>
      </c>
      <c r="B11" s="3">
        <f t="shared" ref="B11:C11" si="1">SUM(B3:B10)</f>
        <v>801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19" t="s">
        <v>27</v>
      </c>
      <c r="B18" s="14" t="s">
        <v>2</v>
      </c>
      <c r="C18" s="20" t="s">
        <v>3</v>
      </c>
    </row>
    <row r="19" ht="15.75" customHeight="1">
      <c r="A19" s="14" t="s">
        <v>29</v>
      </c>
      <c r="B19" s="23">
        <v>0.0</v>
      </c>
      <c r="C19" s="16" t="str">
        <f>B19/B27</f>
        <v>#DIV/0!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3">SUM(B19:B26)</f>
        <v>0</v>
      </c>
      <c r="C27" s="16" t="str">
        <f t="shared" si="3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2" t="s">
        <v>50</v>
      </c>
      <c r="B46" s="3" t="s">
        <v>2</v>
      </c>
      <c r="C46" s="4" t="s">
        <v>3</v>
      </c>
    </row>
    <row r="47" ht="15.75" customHeight="1">
      <c r="A47" s="14" t="s">
        <v>51</v>
      </c>
      <c r="B47" s="23">
        <v>290.0</v>
      </c>
      <c r="C47" s="16"/>
    </row>
    <row r="48" ht="15.75" customHeight="1">
      <c r="A48" s="3" t="s">
        <v>52</v>
      </c>
      <c r="B48" s="17">
        <v>203.0</v>
      </c>
      <c r="C48" s="11">
        <f>B48/B49</f>
        <v>1</v>
      </c>
    </row>
    <row r="49" ht="15.75" customHeight="1">
      <c r="A49" s="2" t="s">
        <v>10</v>
      </c>
      <c r="B49" s="3">
        <f t="shared" ref="B49:C49" si="7">B48</f>
        <v>203</v>
      </c>
      <c r="C49" s="8">
        <f t="shared" si="7"/>
        <v>1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346.0</v>
      </c>
      <c r="C52" s="11">
        <f>B52/B54</f>
        <v>0.6145648313</v>
      </c>
    </row>
    <row r="53" ht="15.75" customHeight="1">
      <c r="A53" s="3" t="s">
        <v>55</v>
      </c>
      <c r="B53" s="17">
        <v>217.0</v>
      </c>
      <c r="C53" s="11">
        <f>B53/B54</f>
        <v>0.3854351687</v>
      </c>
    </row>
    <row r="54" ht="15.75" customHeight="1">
      <c r="A54" s="2" t="s">
        <v>10</v>
      </c>
      <c r="B54" s="3">
        <f t="shared" ref="B54:C54" si="8">SUM(B52:B53)</f>
        <v>563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260.0</v>
      </c>
      <c r="C57" s="11">
        <f>B57/B59</f>
        <v>0.5158730159</v>
      </c>
    </row>
    <row r="58" ht="15.75" customHeight="1">
      <c r="A58" s="3" t="s">
        <v>58</v>
      </c>
      <c r="B58" s="17">
        <v>244.0</v>
      </c>
      <c r="C58" s="11">
        <f>B58/B59</f>
        <v>0.4841269841</v>
      </c>
    </row>
    <row r="59" ht="15.75" customHeight="1">
      <c r="A59" s="2" t="s">
        <v>10</v>
      </c>
      <c r="B59" s="3">
        <f t="shared" ref="B59:C59" si="9">SUM(B57:B58)</f>
        <v>504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274.0</v>
      </c>
      <c r="C62" s="11">
        <f>B62/B64</f>
        <v>0.5447316103</v>
      </c>
    </row>
    <row r="63" ht="15.75" customHeight="1">
      <c r="A63" s="3" t="s">
        <v>61</v>
      </c>
      <c r="B63" s="17">
        <v>229.0</v>
      </c>
      <c r="C63" s="11">
        <f>B63/B64</f>
        <v>0.4552683897</v>
      </c>
    </row>
    <row r="64" ht="15.75" customHeight="1">
      <c r="A64" s="2" t="s">
        <v>10</v>
      </c>
      <c r="B64" s="3">
        <f t="shared" ref="B64:C64" si="10">SUM(B62:B63)</f>
        <v>503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368.0</v>
      </c>
      <c r="C67" s="11">
        <f>B67/B69</f>
        <v>0.6536412078</v>
      </c>
    </row>
    <row r="68" ht="15.75" customHeight="1">
      <c r="A68" s="3" t="s">
        <v>64</v>
      </c>
      <c r="B68" s="17">
        <v>195.0</v>
      </c>
      <c r="C68" s="11">
        <f>B68/B69</f>
        <v>0.3463587922</v>
      </c>
    </row>
    <row r="69" ht="15.75" customHeight="1">
      <c r="A69" s="2" t="s">
        <v>10</v>
      </c>
      <c r="B69" s="3">
        <f t="shared" ref="B69:C69" si="11">SUM(B67:B68)</f>
        <v>563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38"/>
    <col customWidth="1" min="5" max="5" width="25.38"/>
    <col customWidth="1" min="6" max="6" width="12.63"/>
  </cols>
  <sheetData>
    <row r="1" ht="15.75" customHeight="1">
      <c r="D1" s="1" t="s">
        <v>468</v>
      </c>
      <c r="E1" s="3" t="s">
        <v>10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226</v>
      </c>
      <c r="F2" s="3" t="s">
        <v>2</v>
      </c>
      <c r="G2" s="4" t="s">
        <v>3</v>
      </c>
    </row>
    <row r="3" ht="15.75" customHeight="1">
      <c r="A3" s="3" t="s">
        <v>5</v>
      </c>
      <c r="B3" s="17">
        <v>2.0</v>
      </c>
      <c r="C3" s="8">
        <f>B3/B11</f>
        <v>0.0003289473684</v>
      </c>
      <c r="E3" s="3" t="s">
        <v>469</v>
      </c>
      <c r="F3" s="17">
        <v>831.0</v>
      </c>
      <c r="G3" s="11">
        <f>F3/F6</f>
        <v>0.1403242148</v>
      </c>
    </row>
    <row r="4" ht="15.75" customHeight="1">
      <c r="A4" s="3" t="s">
        <v>7</v>
      </c>
      <c r="B4" s="17">
        <v>8.0</v>
      </c>
      <c r="C4" s="8">
        <f>B4/B11</f>
        <v>0.001315789474</v>
      </c>
      <c r="E4" s="3" t="s">
        <v>470</v>
      </c>
      <c r="F4" s="18">
        <v>2919.0</v>
      </c>
      <c r="G4" s="11">
        <f>F4/F6</f>
        <v>0.4929078014</v>
      </c>
    </row>
    <row r="5" ht="15.75" customHeight="1">
      <c r="A5" s="3" t="s">
        <v>9</v>
      </c>
      <c r="B5" s="17">
        <v>58.0</v>
      </c>
      <c r="C5" s="8">
        <f>B5/B11</f>
        <v>0.009539473684</v>
      </c>
      <c r="E5" s="3" t="s">
        <v>471</v>
      </c>
      <c r="F5" s="18">
        <v>2172.0</v>
      </c>
      <c r="G5" s="11">
        <f>F5/F6</f>
        <v>0.3667679838</v>
      </c>
    </row>
    <row r="6" ht="15.75" customHeight="1">
      <c r="A6" s="3" t="s">
        <v>11</v>
      </c>
      <c r="B6" s="17">
        <v>458.0</v>
      </c>
      <c r="C6" s="8">
        <f>B6/B11</f>
        <v>0.07532894737</v>
      </c>
      <c r="E6" s="2" t="s">
        <v>10</v>
      </c>
      <c r="F6" s="7">
        <f t="shared" ref="F6:G6" si="1">SUM(F3:F5)</f>
        <v>5922</v>
      </c>
      <c r="G6" s="11">
        <f t="shared" si="1"/>
        <v>1</v>
      </c>
    </row>
    <row r="7" ht="15.75" customHeight="1">
      <c r="A7" s="3" t="s">
        <v>12</v>
      </c>
      <c r="B7" s="17">
        <v>12.0</v>
      </c>
      <c r="C7" s="8">
        <f>B7/B11</f>
        <v>0.001973684211</v>
      </c>
      <c r="G7" s="11"/>
    </row>
    <row r="8" ht="15.75" customHeight="1">
      <c r="A8" s="3" t="s">
        <v>14</v>
      </c>
      <c r="B8" s="17">
        <v>8.0</v>
      </c>
      <c r="C8" s="8">
        <f>B8/B11</f>
        <v>0.001315789474</v>
      </c>
      <c r="E8" s="2" t="s">
        <v>136</v>
      </c>
      <c r="F8" s="3" t="s">
        <v>2</v>
      </c>
      <c r="G8" s="4" t="s">
        <v>3</v>
      </c>
    </row>
    <row r="9" ht="15.75" customHeight="1">
      <c r="A9" s="3" t="s">
        <v>16</v>
      </c>
      <c r="B9" s="18">
        <v>5434.0</v>
      </c>
      <c r="C9" s="8">
        <f>B9/B11</f>
        <v>0.89375</v>
      </c>
      <c r="E9" s="3" t="s">
        <v>472</v>
      </c>
      <c r="F9" s="18">
        <v>3557.0</v>
      </c>
      <c r="G9" s="11">
        <f>F9/F11</f>
        <v>0.6036999321</v>
      </c>
    </row>
    <row r="10" ht="15.75" customHeight="1">
      <c r="A10" s="3" t="s">
        <v>18</v>
      </c>
      <c r="B10" s="17">
        <v>100.0</v>
      </c>
      <c r="C10" s="8">
        <f>B10/B11</f>
        <v>0.01644736842</v>
      </c>
      <c r="E10" s="3" t="s">
        <v>473</v>
      </c>
      <c r="F10" s="18">
        <v>2335.0</v>
      </c>
      <c r="G10" s="11">
        <f>F10/F11</f>
        <v>0.3963000679</v>
      </c>
    </row>
    <row r="11" ht="15.75" customHeight="1">
      <c r="A11" s="2" t="s">
        <v>10</v>
      </c>
      <c r="B11" s="3">
        <f t="shared" ref="B11:C11" si="2">SUM(B3:B10)</f>
        <v>6080</v>
      </c>
      <c r="C11" s="8">
        <f t="shared" si="2"/>
        <v>1</v>
      </c>
      <c r="E11" s="2" t="s">
        <v>10</v>
      </c>
      <c r="F11" s="10">
        <f t="shared" ref="F11:G11" si="3">SUM(F9:F10)</f>
        <v>5892</v>
      </c>
      <c r="G11" s="11">
        <f t="shared" si="3"/>
        <v>1</v>
      </c>
    </row>
    <row r="12" ht="15.75" customHeight="1">
      <c r="C12" s="11"/>
      <c r="G12" s="11"/>
    </row>
    <row r="13" ht="15.75" customHeight="1">
      <c r="A13" s="19" t="s">
        <v>21</v>
      </c>
      <c r="B13" s="14" t="s">
        <v>2</v>
      </c>
      <c r="C13" s="20" t="s">
        <v>3</v>
      </c>
      <c r="E13" s="2" t="s">
        <v>192</v>
      </c>
      <c r="F13" s="3" t="s">
        <v>2</v>
      </c>
      <c r="G13" s="4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  <c r="E14" s="3" t="s">
        <v>474</v>
      </c>
      <c r="F14" s="17">
        <v>432.0</v>
      </c>
      <c r="G14" s="11">
        <f>F14/F17</f>
        <v>0.3409629045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  <c r="E15" s="3" t="s">
        <v>475</v>
      </c>
      <c r="F15" s="17">
        <v>590.0</v>
      </c>
      <c r="G15" s="11">
        <f>F15/F17</f>
        <v>0.4656669298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  <c r="E16" s="3" t="s">
        <v>476</v>
      </c>
      <c r="F16" s="17">
        <v>245.0</v>
      </c>
      <c r="G16" s="11">
        <f>F16/F17</f>
        <v>0.1933701657</v>
      </c>
    </row>
    <row r="17" ht="15.75" customHeight="1">
      <c r="A17" s="2"/>
      <c r="B17" s="3"/>
      <c r="C17" s="4"/>
      <c r="E17" s="2" t="s">
        <v>10</v>
      </c>
      <c r="F17" s="7">
        <f t="shared" ref="F17:G17" si="5">SUM(F14:F16)</f>
        <v>1267</v>
      </c>
      <c r="G17" s="11">
        <f t="shared" si="5"/>
        <v>1</v>
      </c>
    </row>
    <row r="18" ht="15.75" customHeight="1">
      <c r="A18" s="19" t="s">
        <v>27</v>
      </c>
      <c r="B18" s="14" t="s">
        <v>2</v>
      </c>
      <c r="C18" s="20" t="s">
        <v>3</v>
      </c>
      <c r="G18" s="11"/>
    </row>
    <row r="19" ht="15.75" customHeight="1">
      <c r="A19" s="14" t="s">
        <v>29</v>
      </c>
      <c r="B19" s="23">
        <v>0.0</v>
      </c>
      <c r="C19" s="16" t="str">
        <f>B19/B27</f>
        <v>#DIV/0!</v>
      </c>
      <c r="E19" s="2" t="s">
        <v>342</v>
      </c>
      <c r="F19" s="3" t="s">
        <v>2</v>
      </c>
      <c r="G19" s="4" t="s">
        <v>3</v>
      </c>
    </row>
    <row r="20" ht="15.75" customHeight="1">
      <c r="A20" s="14" t="s">
        <v>31</v>
      </c>
      <c r="B20" s="23">
        <v>0.0</v>
      </c>
      <c r="C20" s="16" t="str">
        <f>B20/B27</f>
        <v>#DIV/0!</v>
      </c>
      <c r="E20" s="3" t="s">
        <v>477</v>
      </c>
      <c r="F20" s="17">
        <v>402.0</v>
      </c>
      <c r="G20" s="11">
        <f>F20/F22</f>
        <v>0.3725671918</v>
      </c>
    </row>
    <row r="21" ht="15.75" customHeight="1">
      <c r="A21" s="14" t="s">
        <v>33</v>
      </c>
      <c r="B21" s="23">
        <v>0.0</v>
      </c>
      <c r="C21" s="16" t="str">
        <f>B21/B27</f>
        <v>#DIV/0!</v>
      </c>
      <c r="E21" s="3" t="s">
        <v>478</v>
      </c>
      <c r="F21" s="17">
        <v>677.0</v>
      </c>
      <c r="G21" s="11">
        <f>F21/F22</f>
        <v>0.6274328082</v>
      </c>
    </row>
    <row r="22" ht="15.75" customHeight="1">
      <c r="A22" s="14" t="s">
        <v>34</v>
      </c>
      <c r="B22" s="23">
        <v>0.0</v>
      </c>
      <c r="C22" s="16" t="str">
        <f>B22/B27</f>
        <v>#DIV/0!</v>
      </c>
      <c r="E22" s="2" t="s">
        <v>10</v>
      </c>
      <c r="F22" s="7">
        <f t="shared" ref="F22:G22" si="6">SUM(F20:F21)</f>
        <v>1079</v>
      </c>
      <c r="G22" s="11">
        <f t="shared" si="6"/>
        <v>1</v>
      </c>
    </row>
    <row r="23" ht="15.75" customHeight="1">
      <c r="A23" s="14" t="s">
        <v>35</v>
      </c>
      <c r="B23" s="23">
        <v>0.0</v>
      </c>
      <c r="C23" s="16" t="str">
        <f>B23/B27</f>
        <v>#DIV/0!</v>
      </c>
    </row>
    <row r="24" ht="15.75" customHeight="1">
      <c r="A24" s="14" t="s">
        <v>36</v>
      </c>
      <c r="B24" s="23">
        <v>0.0</v>
      </c>
      <c r="C24" s="16" t="str">
        <f>B24/B27</f>
        <v>#DIV/0!</v>
      </c>
    </row>
    <row r="25" ht="15.75" customHeight="1">
      <c r="A25" s="14" t="s">
        <v>37</v>
      </c>
      <c r="B25" s="23">
        <v>0.0</v>
      </c>
      <c r="C25" s="16" t="str">
        <f>B25/B27</f>
        <v>#DIV/0!</v>
      </c>
    </row>
    <row r="26" ht="15.75" customHeight="1">
      <c r="A26" s="14" t="s">
        <v>38</v>
      </c>
      <c r="B26" s="23">
        <v>0.0</v>
      </c>
      <c r="C26" s="16" t="str">
        <f>B26/B27</f>
        <v>#DIV/0!</v>
      </c>
    </row>
    <row r="27" ht="15.75" customHeight="1">
      <c r="A27" s="19" t="s">
        <v>10</v>
      </c>
      <c r="B27" s="21">
        <f t="shared" ref="B27:C27" si="7">SUM(B19:B26)</f>
        <v>0</v>
      </c>
      <c r="C27" s="16" t="str">
        <f t="shared" si="7"/>
        <v>#DIV/0!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8">SUM(B30:B32)</f>
        <v>0</v>
      </c>
      <c r="C33" s="16" t="str">
        <f t="shared" si="8"/>
        <v>#DIV/0!</v>
      </c>
    </row>
    <row r="34" ht="15.75" customHeight="1">
      <c r="A34" s="2"/>
      <c r="B34" s="3"/>
      <c r="C34" s="4"/>
    </row>
    <row r="35" ht="15.75" customHeight="1">
      <c r="A35" s="2" t="s">
        <v>43</v>
      </c>
      <c r="B35" s="3" t="s">
        <v>2</v>
      </c>
      <c r="C35" s="4" t="s">
        <v>3</v>
      </c>
    </row>
    <row r="36" ht="15.75" customHeight="1">
      <c r="A36" s="3" t="s">
        <v>44</v>
      </c>
      <c r="B36" s="18">
        <v>4866.0</v>
      </c>
      <c r="C36" s="11">
        <f>B36/B38</f>
        <v>0.8182276778</v>
      </c>
    </row>
    <row r="37" ht="15.75" customHeight="1">
      <c r="A37" s="3" t="s">
        <v>45</v>
      </c>
      <c r="B37" s="18">
        <v>1081.0</v>
      </c>
      <c r="C37" s="11">
        <f>B37/B38</f>
        <v>0.1817723222</v>
      </c>
    </row>
    <row r="38" ht="15.75" customHeight="1">
      <c r="A38" s="2" t="s">
        <v>10</v>
      </c>
      <c r="B38" s="13">
        <f t="shared" ref="B38:C38" si="9">SUM(B36:B37)</f>
        <v>5947</v>
      </c>
      <c r="C38" s="8">
        <f t="shared" si="9"/>
        <v>1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10">SUM(B41:B43)</f>
        <v>0</v>
      </c>
      <c r="C44" s="16" t="str">
        <f t="shared" si="10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14">
        <f t="shared" ref="B49:C49" si="11">SUM(B47:B48)</f>
        <v>0</v>
      </c>
      <c r="C49" s="22" t="str">
        <f t="shared" si="11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3570.0</v>
      </c>
      <c r="C52" s="11">
        <f>B52/B54</f>
        <v>0.6545654565</v>
      </c>
    </row>
    <row r="53" ht="15.75" customHeight="1">
      <c r="A53" s="3" t="s">
        <v>55</v>
      </c>
      <c r="B53" s="18">
        <v>1884.0</v>
      </c>
      <c r="C53" s="11">
        <f>B53/B54</f>
        <v>0.3454345435</v>
      </c>
    </row>
    <row r="54" ht="15.75" customHeight="1">
      <c r="A54" s="2" t="s">
        <v>10</v>
      </c>
      <c r="B54" s="13">
        <f t="shared" ref="B54:C54" si="12">SUM(B52:B53)</f>
        <v>5454</v>
      </c>
      <c r="C54" s="8">
        <f t="shared" si="12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2381.0</v>
      </c>
      <c r="C57" s="11">
        <f>B57/B59</f>
        <v>0.5039153439</v>
      </c>
    </row>
    <row r="58" ht="15.75" customHeight="1">
      <c r="A58" s="3" t="s">
        <v>58</v>
      </c>
      <c r="B58" s="18">
        <v>2344.0</v>
      </c>
      <c r="C58" s="11">
        <f>B58/B59</f>
        <v>0.4960846561</v>
      </c>
    </row>
    <row r="59" ht="15.75" customHeight="1">
      <c r="A59" s="2" t="s">
        <v>10</v>
      </c>
      <c r="B59" s="13">
        <f t="shared" ref="B59:C59" si="13">SUM(B57:B58)</f>
        <v>4725</v>
      </c>
      <c r="C59" s="8">
        <f t="shared" si="13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2507.0</v>
      </c>
      <c r="C62" s="11">
        <f>B62/B64</f>
        <v>0.5309191021</v>
      </c>
    </row>
    <row r="63" ht="15.75" customHeight="1">
      <c r="A63" s="3" t="s">
        <v>61</v>
      </c>
      <c r="B63" s="18">
        <v>2215.0</v>
      </c>
      <c r="C63" s="11">
        <f>B63/B64</f>
        <v>0.4690808979</v>
      </c>
    </row>
    <row r="64" ht="15.75" customHeight="1">
      <c r="A64" s="2" t="s">
        <v>10</v>
      </c>
      <c r="B64" s="13">
        <f t="shared" ref="B64:C64" si="14">SUM(B62:B63)</f>
        <v>4722</v>
      </c>
      <c r="C64" s="8">
        <f t="shared" si="14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3100.0</v>
      </c>
      <c r="C67" s="11">
        <f>B67/B69</f>
        <v>0.5731188759</v>
      </c>
    </row>
    <row r="68" ht="15.75" customHeight="1">
      <c r="A68" s="3" t="s">
        <v>64</v>
      </c>
      <c r="B68" s="18">
        <v>2309.0</v>
      </c>
      <c r="C68" s="11">
        <f>B68/B69</f>
        <v>0.4268811241</v>
      </c>
    </row>
    <row r="69" ht="15.75" customHeight="1">
      <c r="A69" s="2" t="s">
        <v>10</v>
      </c>
      <c r="B69" s="13">
        <f t="shared" ref="B69:C69" si="15">SUM(B67:B68)</f>
        <v>5409</v>
      </c>
      <c r="C69" s="8">
        <f t="shared" si="15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6">SUM(B72:B75)</f>
        <v>0</v>
      </c>
      <c r="C76" s="16" t="str">
        <f t="shared" si="16"/>
        <v>#DIV/0!</v>
      </c>
    </row>
    <row r="77" ht="15.75" customHeight="1">
      <c r="C77" s="11"/>
    </row>
    <row r="78" ht="15.75" customHeight="1">
      <c r="A78" s="2" t="s">
        <v>70</v>
      </c>
      <c r="B78" s="3" t="s">
        <v>2</v>
      </c>
      <c r="C78" s="4" t="s">
        <v>3</v>
      </c>
    </row>
    <row r="79" ht="15.75" customHeight="1">
      <c r="A79" s="3" t="s">
        <v>71</v>
      </c>
      <c r="B79" s="18">
        <v>1442.0</v>
      </c>
      <c r="C79" s="11">
        <f>B79/B82</f>
        <v>0.2843059937</v>
      </c>
    </row>
    <row r="80" ht="15.75" customHeight="1">
      <c r="A80" s="3" t="s">
        <v>72</v>
      </c>
      <c r="B80" s="18">
        <v>3114.0</v>
      </c>
      <c r="C80" s="11">
        <f>B80/B82</f>
        <v>0.6139589905</v>
      </c>
    </row>
    <row r="81" ht="15.75" customHeight="1">
      <c r="A81" s="3" t="s">
        <v>73</v>
      </c>
      <c r="B81" s="17">
        <v>516.0</v>
      </c>
      <c r="C81" s="11">
        <f>B81/B82</f>
        <v>0.1017350158</v>
      </c>
    </row>
    <row r="82" ht="15.75" customHeight="1">
      <c r="A82" s="2" t="s">
        <v>10</v>
      </c>
      <c r="B82" s="10">
        <f t="shared" ref="B82:C82" si="17">SUM(B79:B81)</f>
        <v>5072</v>
      </c>
      <c r="C82" s="11">
        <f t="shared" si="17"/>
        <v>1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7.25"/>
    <col customWidth="1" min="5" max="6" width="12.63"/>
  </cols>
  <sheetData>
    <row r="1" ht="15.75" customHeight="1">
      <c r="D1" s="1" t="s">
        <v>105</v>
      </c>
    </row>
    <row r="2" ht="15.75" customHeight="1">
      <c r="A2" s="2" t="s">
        <v>1</v>
      </c>
      <c r="B2" s="3" t="s">
        <v>2</v>
      </c>
      <c r="C2" s="4" t="s">
        <v>3</v>
      </c>
    </row>
    <row r="3" ht="15.75" customHeight="1">
      <c r="A3" s="3" t="s">
        <v>5</v>
      </c>
      <c r="B3" s="17">
        <v>0.0</v>
      </c>
      <c r="C3" s="8">
        <f>B3/B11</f>
        <v>0</v>
      </c>
    </row>
    <row r="4" ht="15.75" customHeight="1">
      <c r="A4" s="3" t="s">
        <v>7</v>
      </c>
      <c r="B4" s="17">
        <v>1.0</v>
      </c>
      <c r="C4" s="8">
        <f>B4/B11</f>
        <v>0.003144654088</v>
      </c>
    </row>
    <row r="5" ht="15.75" customHeight="1">
      <c r="A5" s="3" t="s">
        <v>9</v>
      </c>
      <c r="B5" s="17">
        <v>0.0</v>
      </c>
      <c r="C5" s="8">
        <f>B5/B11</f>
        <v>0</v>
      </c>
    </row>
    <row r="6" ht="15.75" customHeight="1">
      <c r="A6" s="3" t="s">
        <v>11</v>
      </c>
      <c r="B6" s="17">
        <v>23.0</v>
      </c>
      <c r="C6" s="8">
        <f>B6/B11</f>
        <v>0.07232704403</v>
      </c>
    </row>
    <row r="7" ht="15.75" customHeight="1">
      <c r="A7" s="3" t="s">
        <v>12</v>
      </c>
      <c r="B7" s="17">
        <v>0.0</v>
      </c>
      <c r="C7" s="8">
        <f>B7/B11</f>
        <v>0</v>
      </c>
    </row>
    <row r="8" ht="15.75" customHeight="1">
      <c r="A8" s="3" t="s">
        <v>14</v>
      </c>
      <c r="B8" s="17">
        <v>2.0</v>
      </c>
      <c r="C8" s="8">
        <f>B8/B11</f>
        <v>0.006289308176</v>
      </c>
    </row>
    <row r="9" ht="15.75" customHeight="1">
      <c r="A9" s="3" t="s">
        <v>16</v>
      </c>
      <c r="B9" s="17">
        <v>289.0</v>
      </c>
      <c r="C9" s="8">
        <f>B9/B11</f>
        <v>0.9088050314</v>
      </c>
    </row>
    <row r="10" ht="15.75" customHeight="1">
      <c r="A10" s="3" t="s">
        <v>18</v>
      </c>
      <c r="B10" s="17">
        <v>3.0</v>
      </c>
      <c r="C10" s="8">
        <f>B10/B11</f>
        <v>0.009433962264</v>
      </c>
    </row>
    <row r="11" ht="15.75" customHeight="1">
      <c r="A11" s="2" t="s">
        <v>10</v>
      </c>
      <c r="B11" s="3">
        <f t="shared" ref="B11:C11" si="1">SUM(B3:B10)</f>
        <v>318</v>
      </c>
      <c r="C11" s="8">
        <f t="shared" si="1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1"/>
      <c r="C14" s="16" t="str">
        <f>B14/B16</f>
        <v>#DIV/0!</v>
      </c>
    </row>
    <row r="15" ht="15.75" customHeight="1">
      <c r="A15" s="14" t="s">
        <v>25</v>
      </c>
      <c r="B15" s="21"/>
      <c r="C15" s="16" t="str">
        <f>B15/B16</f>
        <v>#DIV/0!</v>
      </c>
    </row>
    <row r="16" ht="15.75" customHeight="1">
      <c r="A16" s="19" t="s">
        <v>10</v>
      </c>
      <c r="B16" s="14">
        <f t="shared" ref="B16:C16" si="2">SUM(B14:B15)</f>
        <v>0</v>
      </c>
      <c r="C16" s="22" t="str">
        <f t="shared" si="2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17.0</v>
      </c>
      <c r="C19" s="11">
        <f>B19/B27</f>
        <v>0.05666666667</v>
      </c>
    </row>
    <row r="20" ht="15.75" customHeight="1">
      <c r="A20" s="3" t="s">
        <v>31</v>
      </c>
      <c r="B20" s="17">
        <v>141.0</v>
      </c>
      <c r="C20" s="11">
        <f>B20/B27</f>
        <v>0.47</v>
      </c>
    </row>
    <row r="21" ht="15.75" customHeight="1">
      <c r="A21" s="3" t="s">
        <v>33</v>
      </c>
      <c r="B21" s="17">
        <v>119.0</v>
      </c>
      <c r="C21" s="11">
        <f>B21/B27</f>
        <v>0.3966666667</v>
      </c>
    </row>
    <row r="22" ht="15.75" customHeight="1">
      <c r="A22" s="3" t="s">
        <v>34</v>
      </c>
      <c r="B22" s="17">
        <v>2.0</v>
      </c>
      <c r="C22" s="11">
        <f>B22/B27</f>
        <v>0.006666666667</v>
      </c>
    </row>
    <row r="23" ht="15.75" customHeight="1">
      <c r="A23" s="3" t="s">
        <v>35</v>
      </c>
      <c r="B23" s="17">
        <v>2.0</v>
      </c>
      <c r="C23" s="11">
        <f>B23/B27</f>
        <v>0.006666666667</v>
      </c>
    </row>
    <row r="24" ht="15.75" customHeight="1">
      <c r="A24" s="3" t="s">
        <v>36</v>
      </c>
      <c r="B24" s="17">
        <v>11.0</v>
      </c>
      <c r="C24" s="11">
        <f>B24/B27</f>
        <v>0.03666666667</v>
      </c>
    </row>
    <row r="25" ht="15.75" customHeight="1">
      <c r="A25" s="3" t="s">
        <v>37</v>
      </c>
      <c r="B25" s="17">
        <v>5.0</v>
      </c>
      <c r="C25" s="11">
        <f>B25/B27</f>
        <v>0.01666666667</v>
      </c>
    </row>
    <row r="26" ht="15.75" customHeight="1">
      <c r="A26" s="3" t="s">
        <v>38</v>
      </c>
      <c r="B26" s="17">
        <v>3.0</v>
      </c>
      <c r="C26" s="11">
        <f>B26/B27</f>
        <v>0.01</v>
      </c>
    </row>
    <row r="27" ht="15.75" customHeight="1">
      <c r="A27" s="2" t="s">
        <v>10</v>
      </c>
      <c r="B27" s="7">
        <f t="shared" ref="B27:C27" si="3">SUM(B19:B26)</f>
        <v>300</v>
      </c>
      <c r="C27" s="11">
        <f t="shared" si="3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1"/>
      <c r="C30" s="16" t="str">
        <f>B30/B33</f>
        <v>#DIV/0!</v>
      </c>
    </row>
    <row r="31" ht="15.75" customHeight="1">
      <c r="A31" s="14" t="s">
        <v>41</v>
      </c>
      <c r="B31" s="21"/>
      <c r="C31" s="16" t="str">
        <f>B31/B33</f>
        <v>#DIV/0!</v>
      </c>
    </row>
    <row r="32" ht="15.75" customHeight="1">
      <c r="A32" s="14" t="s">
        <v>42</v>
      </c>
      <c r="B32" s="21"/>
      <c r="C32" s="16" t="str">
        <f>B32/B33</f>
        <v>#DIV/0!</v>
      </c>
    </row>
    <row r="33" ht="15.75" customHeight="1">
      <c r="A33" s="19" t="s">
        <v>10</v>
      </c>
      <c r="B33" s="21">
        <f t="shared" ref="B33:C33" si="4">SUM(B30:B32)</f>
        <v>0</v>
      </c>
      <c r="C33" s="16" t="str">
        <f t="shared" si="4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5">SUM(B36:B37)</f>
        <v>0</v>
      </c>
      <c r="C38" s="22" t="str">
        <f t="shared" si="5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6">SUM(B41:B43)</f>
        <v>0</v>
      </c>
      <c r="C44" s="16" t="str">
        <f t="shared" si="6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7">SUM(B47:B48)</f>
        <v>0</v>
      </c>
      <c r="C49" s="22" t="str">
        <f t="shared" si="7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184.0</v>
      </c>
      <c r="C52" s="11">
        <f>B52/B54</f>
        <v>0.6433566434</v>
      </c>
    </row>
    <row r="53" ht="15.75" customHeight="1">
      <c r="A53" s="3" t="s">
        <v>55</v>
      </c>
      <c r="B53" s="17">
        <v>102.0</v>
      </c>
      <c r="C53" s="11">
        <f>B53/B54</f>
        <v>0.3566433566</v>
      </c>
    </row>
    <row r="54" ht="15.75" customHeight="1">
      <c r="A54" s="2" t="s">
        <v>10</v>
      </c>
      <c r="B54" s="3">
        <f t="shared" ref="B54:C54" si="8">SUM(B52:B53)</f>
        <v>286</v>
      </c>
      <c r="C54" s="8">
        <f t="shared" si="8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167.0</v>
      </c>
      <c r="C57" s="11">
        <f>B57/B59</f>
        <v>0.6761133603</v>
      </c>
    </row>
    <row r="58" ht="15.75" customHeight="1">
      <c r="A58" s="3" t="s">
        <v>58</v>
      </c>
      <c r="B58" s="17">
        <v>80.0</v>
      </c>
      <c r="C58" s="11">
        <f>B58/B59</f>
        <v>0.3238866397</v>
      </c>
    </row>
    <row r="59" ht="15.75" customHeight="1">
      <c r="A59" s="2" t="s">
        <v>10</v>
      </c>
      <c r="B59" s="3">
        <f t="shared" ref="B59:C59" si="9">SUM(B57:B58)</f>
        <v>247</v>
      </c>
      <c r="C59" s="8">
        <f t="shared" si="9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128.0</v>
      </c>
      <c r="C62" s="11">
        <f>B62/B64</f>
        <v>0.512</v>
      </c>
    </row>
    <row r="63" ht="15.75" customHeight="1">
      <c r="A63" s="3" t="s">
        <v>61</v>
      </c>
      <c r="B63" s="17">
        <v>122.0</v>
      </c>
      <c r="C63" s="11">
        <f>B63/B64</f>
        <v>0.488</v>
      </c>
    </row>
    <row r="64" ht="15.75" customHeight="1">
      <c r="A64" s="2" t="s">
        <v>10</v>
      </c>
      <c r="B64" s="3">
        <f t="shared" ref="B64:C64" si="10">SUM(B62:B63)</f>
        <v>250</v>
      </c>
      <c r="C64" s="8">
        <f t="shared" si="10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254.0</v>
      </c>
      <c r="C67" s="11">
        <f>B67/B69</f>
        <v>0.8552188552</v>
      </c>
    </row>
    <row r="68" ht="15.75" customHeight="1">
      <c r="A68" s="3" t="s">
        <v>64</v>
      </c>
      <c r="B68" s="17">
        <v>43.0</v>
      </c>
      <c r="C68" s="11">
        <f>B68/B69</f>
        <v>0.1447811448</v>
      </c>
    </row>
    <row r="69" ht="15.75" customHeight="1">
      <c r="A69" s="2" t="s">
        <v>10</v>
      </c>
      <c r="B69" s="3">
        <f t="shared" ref="B69:C69" si="11">SUM(B67:B68)</f>
        <v>297</v>
      </c>
      <c r="C69" s="8">
        <f t="shared" si="11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2">SUM(B72:B75)</f>
        <v>0</v>
      </c>
      <c r="C76" s="16" t="str">
        <f t="shared" si="12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3">SUM(B79:B81)</f>
        <v>0</v>
      </c>
      <c r="C82" s="16" t="str">
        <f t="shared" si="13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4.13"/>
    <col customWidth="1" min="5" max="5" width="27.5"/>
    <col customWidth="1" min="6" max="6" width="12.63"/>
  </cols>
  <sheetData>
    <row r="1" ht="15.75" customHeight="1">
      <c r="D1" s="1" t="s">
        <v>106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107</v>
      </c>
      <c r="F2" s="3" t="s">
        <v>2</v>
      </c>
      <c r="G2" s="2" t="s">
        <v>3</v>
      </c>
    </row>
    <row r="3" ht="15.75" customHeight="1">
      <c r="A3" s="3" t="s">
        <v>5</v>
      </c>
      <c r="B3" s="17">
        <v>2.0</v>
      </c>
      <c r="C3" s="8">
        <f>B3/B11</f>
        <v>0.0007651109411</v>
      </c>
      <c r="E3" s="3" t="s">
        <v>108</v>
      </c>
      <c r="F3" s="17">
        <v>463.0</v>
      </c>
      <c r="G3" s="11">
        <f>F3/F6</f>
        <v>0.5875634518</v>
      </c>
    </row>
    <row r="4" ht="15.75" customHeight="1">
      <c r="A4" s="3" t="s">
        <v>7</v>
      </c>
      <c r="B4" s="17">
        <v>2.0</v>
      </c>
      <c r="C4" s="8">
        <f>B4/B11</f>
        <v>0.0007651109411</v>
      </c>
      <c r="E4" s="3" t="s">
        <v>109</v>
      </c>
      <c r="F4" s="17">
        <v>58.0</v>
      </c>
      <c r="G4" s="11">
        <f>F4/F6</f>
        <v>0.07360406091</v>
      </c>
    </row>
    <row r="5" ht="15.75" customHeight="1">
      <c r="A5" s="3" t="s">
        <v>9</v>
      </c>
      <c r="B5" s="17">
        <v>26.0</v>
      </c>
      <c r="C5" s="8">
        <f>B5/B11</f>
        <v>0.009946442234</v>
      </c>
      <c r="E5" s="3" t="s">
        <v>110</v>
      </c>
      <c r="F5" s="17">
        <v>267.0</v>
      </c>
      <c r="G5" s="11">
        <f>F5/F6</f>
        <v>0.3388324873</v>
      </c>
    </row>
    <row r="6" ht="15.75" customHeight="1">
      <c r="A6" s="3" t="s">
        <v>11</v>
      </c>
      <c r="B6" s="17">
        <v>194.0</v>
      </c>
      <c r="C6" s="8">
        <f>B6/B11</f>
        <v>0.07421576129</v>
      </c>
      <c r="E6" s="2" t="s">
        <v>10</v>
      </c>
      <c r="F6" s="9">
        <f t="shared" ref="F6:G6" si="1">SUM(F3:F5)</f>
        <v>788</v>
      </c>
      <c r="G6" s="11">
        <f t="shared" si="1"/>
        <v>1</v>
      </c>
    </row>
    <row r="7" ht="15.75" customHeight="1">
      <c r="A7" s="3" t="s">
        <v>12</v>
      </c>
      <c r="B7" s="17">
        <v>1.0</v>
      </c>
      <c r="C7" s="8">
        <f>B7/B11</f>
        <v>0.0003825554705</v>
      </c>
      <c r="G7" s="11"/>
    </row>
    <row r="8" ht="15.75" customHeight="1">
      <c r="A8" s="3" t="s">
        <v>14</v>
      </c>
      <c r="B8" s="17">
        <v>4.0</v>
      </c>
      <c r="C8" s="8">
        <f>B8/B11</f>
        <v>0.001530221882</v>
      </c>
      <c r="E8" s="2" t="s">
        <v>94</v>
      </c>
      <c r="F8" s="3" t="s">
        <v>2</v>
      </c>
      <c r="G8" s="4" t="s">
        <v>3</v>
      </c>
    </row>
    <row r="9" ht="15.75" customHeight="1">
      <c r="A9" s="3" t="s">
        <v>16</v>
      </c>
      <c r="B9" s="17">
        <v>2357.0</v>
      </c>
      <c r="C9" s="8">
        <f>B9/B11</f>
        <v>0.9016832441</v>
      </c>
      <c r="E9" s="3" t="s">
        <v>111</v>
      </c>
      <c r="F9" s="17">
        <v>155.0</v>
      </c>
      <c r="G9" s="11">
        <f>F9/F11</f>
        <v>0.2807971014</v>
      </c>
    </row>
    <row r="10" ht="15.75" customHeight="1">
      <c r="A10" s="3" t="s">
        <v>18</v>
      </c>
      <c r="B10" s="17">
        <v>28.0</v>
      </c>
      <c r="C10" s="8">
        <f>B10/B11</f>
        <v>0.01071155318</v>
      </c>
      <c r="E10" s="3" t="s">
        <v>112</v>
      </c>
      <c r="F10" s="17">
        <v>397.0</v>
      </c>
      <c r="G10" s="11">
        <f>F10/F11</f>
        <v>0.7192028986</v>
      </c>
    </row>
    <row r="11" ht="15.75" customHeight="1">
      <c r="A11" s="2" t="s">
        <v>10</v>
      </c>
      <c r="B11" s="3">
        <f t="shared" ref="B11:C11" si="2">SUM(B3:B10)</f>
        <v>2614</v>
      </c>
      <c r="C11" s="8">
        <f t="shared" si="2"/>
        <v>1</v>
      </c>
      <c r="E11" s="2" t="s">
        <v>10</v>
      </c>
      <c r="F11" s="9">
        <f t="shared" ref="F11:G11" si="3">SUM(F9:F10)</f>
        <v>552</v>
      </c>
      <c r="G11" s="11">
        <f t="shared" si="3"/>
        <v>1</v>
      </c>
    </row>
    <row r="12" ht="15.75" customHeight="1">
      <c r="C12" s="11"/>
    </row>
    <row r="13" ht="15.75" customHeight="1">
      <c r="A13" s="19" t="s">
        <v>21</v>
      </c>
      <c r="B13" s="14" t="s">
        <v>2</v>
      </c>
      <c r="C13" s="20" t="s">
        <v>3</v>
      </c>
    </row>
    <row r="14" ht="15.75" customHeight="1">
      <c r="A14" s="14" t="s">
        <v>23</v>
      </c>
      <c r="B14" s="23">
        <v>0.0</v>
      </c>
      <c r="C14" s="16" t="str">
        <f>B14/B16</f>
        <v>#DIV/0!</v>
      </c>
    </row>
    <row r="15" ht="15.75" customHeight="1">
      <c r="A15" s="14" t="s">
        <v>25</v>
      </c>
      <c r="B15" s="23">
        <v>0.0</v>
      </c>
      <c r="C15" s="16" t="str">
        <f>B15/B16</f>
        <v>#DIV/0!</v>
      </c>
    </row>
    <row r="16" ht="15.75" customHeight="1">
      <c r="A16" s="19" t="s">
        <v>10</v>
      </c>
      <c r="B16" s="14">
        <f t="shared" ref="B16:C16" si="4">SUM(B14:B15)</f>
        <v>0</v>
      </c>
      <c r="C16" s="22" t="str">
        <f t="shared" si="4"/>
        <v>#DIV/0!</v>
      </c>
    </row>
    <row r="17" ht="15.75" customHeight="1">
      <c r="A17" s="2"/>
      <c r="B17" s="3"/>
      <c r="C17" s="4"/>
    </row>
    <row r="18" ht="15.75" customHeight="1">
      <c r="A18" s="2" t="s">
        <v>27</v>
      </c>
      <c r="B18" s="3" t="s">
        <v>2</v>
      </c>
      <c r="C18" s="4" t="s">
        <v>3</v>
      </c>
    </row>
    <row r="19" ht="15.75" customHeight="1">
      <c r="A19" s="3" t="s">
        <v>29</v>
      </c>
      <c r="B19" s="17">
        <v>348.0</v>
      </c>
      <c r="C19" s="11">
        <f>B19/B27</f>
        <v>0.1403791852</v>
      </c>
    </row>
    <row r="20" ht="15.75" customHeight="1">
      <c r="A20" s="3" t="s">
        <v>31</v>
      </c>
      <c r="B20" s="17">
        <v>985.0</v>
      </c>
      <c r="C20" s="11">
        <f>B20/B27</f>
        <v>0.3973376361</v>
      </c>
    </row>
    <row r="21" ht="15.75" customHeight="1">
      <c r="A21" s="3" t="s">
        <v>33</v>
      </c>
      <c r="B21" s="17">
        <v>937.0</v>
      </c>
      <c r="C21" s="11">
        <f>B21/B27</f>
        <v>0.3779749899</v>
      </c>
    </row>
    <row r="22" ht="15.75" customHeight="1">
      <c r="A22" s="3" t="s">
        <v>34</v>
      </c>
      <c r="B22" s="17">
        <v>21.0</v>
      </c>
      <c r="C22" s="11">
        <f>B22/B27</f>
        <v>0.008471157725</v>
      </c>
    </row>
    <row r="23" ht="15.75" customHeight="1">
      <c r="A23" s="3" t="s">
        <v>35</v>
      </c>
      <c r="B23" s="17">
        <v>25.0</v>
      </c>
      <c r="C23" s="11">
        <f>B23/B27</f>
        <v>0.01008471158</v>
      </c>
    </row>
    <row r="24" ht="15.75" customHeight="1">
      <c r="A24" s="3" t="s">
        <v>36</v>
      </c>
      <c r="B24" s="17">
        <v>103.0</v>
      </c>
      <c r="C24" s="11">
        <f>B24/B27</f>
        <v>0.0415490117</v>
      </c>
    </row>
    <row r="25" ht="15.75" customHeight="1">
      <c r="A25" s="3" t="s">
        <v>37</v>
      </c>
      <c r="B25" s="17">
        <v>27.0</v>
      </c>
      <c r="C25" s="11">
        <f>B25/B27</f>
        <v>0.0108914885</v>
      </c>
    </row>
    <row r="26" ht="15.75" customHeight="1">
      <c r="A26" s="3" t="s">
        <v>38</v>
      </c>
      <c r="B26" s="17">
        <v>33.0</v>
      </c>
      <c r="C26" s="11">
        <f>B26/B27</f>
        <v>0.01331181928</v>
      </c>
    </row>
    <row r="27" ht="15.75" customHeight="1">
      <c r="A27" s="2" t="s">
        <v>10</v>
      </c>
      <c r="B27" s="9">
        <f t="shared" ref="B27:C27" si="5">SUM(B19:B26)</f>
        <v>2479</v>
      </c>
      <c r="C27" s="11">
        <f t="shared" si="5"/>
        <v>1</v>
      </c>
    </row>
    <row r="28" ht="15.75" customHeight="1">
      <c r="A28" s="2"/>
      <c r="B28" s="3"/>
      <c r="C28" s="4"/>
    </row>
    <row r="29" ht="15.75" customHeight="1">
      <c r="A29" s="19" t="s">
        <v>39</v>
      </c>
      <c r="B29" s="14" t="s">
        <v>2</v>
      </c>
      <c r="C29" s="20" t="s">
        <v>3</v>
      </c>
    </row>
    <row r="30" ht="15.75" customHeight="1">
      <c r="A30" s="14" t="s">
        <v>40</v>
      </c>
      <c r="B30" s="23">
        <v>0.0</v>
      </c>
      <c r="C30" s="16" t="str">
        <f>B30/B33</f>
        <v>#DIV/0!</v>
      </c>
    </row>
    <row r="31" ht="15.75" customHeight="1">
      <c r="A31" s="14" t="s">
        <v>41</v>
      </c>
      <c r="B31" s="23">
        <v>0.0</v>
      </c>
      <c r="C31" s="16" t="str">
        <f>B31/B33</f>
        <v>#DIV/0!</v>
      </c>
    </row>
    <row r="32" ht="15.75" customHeight="1">
      <c r="A32" s="14" t="s">
        <v>42</v>
      </c>
      <c r="B32" s="23">
        <v>0.0</v>
      </c>
      <c r="C32" s="16" t="str">
        <f>B32/B33</f>
        <v>#DIV/0!</v>
      </c>
    </row>
    <row r="33" ht="15.75" customHeight="1">
      <c r="A33" s="19" t="s">
        <v>10</v>
      </c>
      <c r="B33" s="21">
        <f t="shared" ref="B33:C33" si="6">SUM(B30:B32)</f>
        <v>0</v>
      </c>
      <c r="C33" s="16" t="str">
        <f t="shared" si="6"/>
        <v>#DIV/0!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3">
        <v>0.0</v>
      </c>
      <c r="C36" s="16" t="str">
        <f>B36/B38</f>
        <v>#DIV/0!</v>
      </c>
    </row>
    <row r="37" ht="15.75" customHeight="1">
      <c r="A37" s="14" t="s">
        <v>45</v>
      </c>
      <c r="B37" s="23">
        <v>0.0</v>
      </c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3">
        <v>0.0</v>
      </c>
      <c r="C41" s="16" t="str">
        <f>B41/B44</f>
        <v>#DIV/0!</v>
      </c>
    </row>
    <row r="42" ht="15.75" customHeight="1">
      <c r="A42" s="14" t="s">
        <v>48</v>
      </c>
      <c r="B42" s="23">
        <v>0.0</v>
      </c>
      <c r="C42" s="16" t="str">
        <f>B42/B44</f>
        <v>#DIV/0!</v>
      </c>
    </row>
    <row r="43" ht="15.75" customHeight="1">
      <c r="A43" s="14" t="s">
        <v>49</v>
      </c>
      <c r="B43" s="23">
        <v>0.0</v>
      </c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3">
        <v>0.0</v>
      </c>
      <c r="C47" s="16" t="str">
        <f>B47/B49</f>
        <v>#DIV/0!</v>
      </c>
    </row>
    <row r="48" ht="15.75" customHeight="1">
      <c r="A48" s="14" t="s">
        <v>52</v>
      </c>
      <c r="B48" s="23">
        <v>0.0</v>
      </c>
      <c r="C48" s="16" t="str">
        <f>B48/B49</f>
        <v>#DIV/0!</v>
      </c>
    </row>
    <row r="49" ht="15.75" customHeight="1">
      <c r="A49" s="19" t="s">
        <v>10</v>
      </c>
      <c r="B49" s="24">
        <v>0.0</v>
      </c>
      <c r="C49" s="22" t="str">
        <f>SUM(C47:C48)</f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7">
        <v>1431.0</v>
      </c>
      <c r="C52" s="11">
        <f>B52/B54</f>
        <v>0.5967472894</v>
      </c>
    </row>
    <row r="53" ht="15.75" customHeight="1">
      <c r="A53" s="3" t="s">
        <v>55</v>
      </c>
      <c r="B53" s="17">
        <v>967.0</v>
      </c>
      <c r="C53" s="11">
        <f>B53/B54</f>
        <v>0.4032527106</v>
      </c>
    </row>
    <row r="54" ht="15.75" customHeight="1">
      <c r="A54" s="2" t="s">
        <v>10</v>
      </c>
      <c r="B54" s="3">
        <f t="shared" ref="B54:C54" si="9">SUM(B52:B53)</f>
        <v>2398</v>
      </c>
      <c r="C54" s="8">
        <f t="shared" si="9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7">
        <v>1136.0</v>
      </c>
      <c r="C57" s="11">
        <f>B57/B59</f>
        <v>0.5571358509</v>
      </c>
    </row>
    <row r="58" ht="15.75" customHeight="1">
      <c r="A58" s="3" t="s">
        <v>58</v>
      </c>
      <c r="B58" s="17">
        <v>903.0</v>
      </c>
      <c r="C58" s="11">
        <f>B58/B59</f>
        <v>0.4428641491</v>
      </c>
    </row>
    <row r="59" ht="15.75" customHeight="1">
      <c r="A59" s="2" t="s">
        <v>10</v>
      </c>
      <c r="B59" s="3">
        <f t="shared" ref="B59:C59" si="10">SUM(B57:B58)</f>
        <v>2039</v>
      </c>
      <c r="C59" s="8">
        <f t="shared" si="10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7">
        <v>1198.0</v>
      </c>
      <c r="C62" s="11">
        <f>B62/B64</f>
        <v>0.6005012531</v>
      </c>
    </row>
    <row r="63" ht="15.75" customHeight="1">
      <c r="A63" s="3" t="s">
        <v>61</v>
      </c>
      <c r="B63" s="17">
        <v>797.0</v>
      </c>
      <c r="C63" s="11">
        <f>B63/B64</f>
        <v>0.3994987469</v>
      </c>
    </row>
    <row r="64" ht="15.75" customHeight="1">
      <c r="A64" s="2" t="s">
        <v>10</v>
      </c>
      <c r="B64" s="3">
        <f t="shared" ref="B64:C64" si="11">SUM(B62:B63)</f>
        <v>1995</v>
      </c>
      <c r="C64" s="8">
        <f t="shared" si="11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7">
        <v>1887.0</v>
      </c>
      <c r="C67" s="11">
        <f>B67/B69</f>
        <v>0.7683224756</v>
      </c>
    </row>
    <row r="68" ht="15.75" customHeight="1">
      <c r="A68" s="3" t="s">
        <v>64</v>
      </c>
      <c r="B68" s="17">
        <v>569.0</v>
      </c>
      <c r="C68" s="11">
        <f>B68/B69</f>
        <v>0.2316775244</v>
      </c>
    </row>
    <row r="69" ht="15.75" customHeight="1">
      <c r="A69" s="2" t="s">
        <v>10</v>
      </c>
      <c r="B69" s="3">
        <f t="shared" ref="B69:C69" si="12">SUM(B67:B68)</f>
        <v>2456</v>
      </c>
      <c r="C69" s="8">
        <f t="shared" si="12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3">
        <v>0.0</v>
      </c>
      <c r="C72" s="16" t="str">
        <f>B72/B76</f>
        <v>#DIV/0!</v>
      </c>
    </row>
    <row r="73" ht="15.75" customHeight="1">
      <c r="A73" s="14" t="s">
        <v>67</v>
      </c>
      <c r="B73" s="23">
        <v>0.0</v>
      </c>
      <c r="C73" s="16" t="str">
        <f>B73/B76</f>
        <v>#DIV/0!</v>
      </c>
    </row>
    <row r="74" ht="15.75" customHeight="1">
      <c r="A74" s="14" t="s">
        <v>68</v>
      </c>
      <c r="B74" s="23">
        <v>0.0</v>
      </c>
      <c r="C74" s="16" t="str">
        <f>B74/B76</f>
        <v>#DIV/0!</v>
      </c>
    </row>
    <row r="75" ht="15.75" customHeight="1">
      <c r="A75" s="14" t="s">
        <v>69</v>
      </c>
      <c r="B75" s="23">
        <v>0.0</v>
      </c>
      <c r="C75" s="16" t="str">
        <f>B75/B76</f>
        <v>#DIV/0!</v>
      </c>
    </row>
    <row r="76" ht="15.75" customHeight="1">
      <c r="A76" s="19" t="s">
        <v>10</v>
      </c>
      <c r="B76" s="21">
        <f t="shared" ref="B76:C76" si="13">SUM(B72:B75)</f>
        <v>0</v>
      </c>
      <c r="C76" s="16" t="str">
        <f t="shared" si="13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3">
        <v>0.0</v>
      </c>
      <c r="C79" s="16" t="str">
        <f>B79/B82</f>
        <v>#DIV/0!</v>
      </c>
    </row>
    <row r="80" ht="15.75" customHeight="1">
      <c r="A80" s="14" t="s">
        <v>72</v>
      </c>
      <c r="B80" s="23">
        <v>0.0</v>
      </c>
      <c r="C80" s="16" t="str">
        <f>B80/B82</f>
        <v>#DIV/0!</v>
      </c>
    </row>
    <row r="81" ht="15.75" customHeight="1">
      <c r="A81" s="14" t="s">
        <v>73</v>
      </c>
      <c r="B81" s="23">
        <v>0.0</v>
      </c>
      <c r="C81" s="16" t="str">
        <f>B81/B82</f>
        <v>#DIV/0!</v>
      </c>
    </row>
    <row r="82" ht="15.75" customHeight="1">
      <c r="A82" s="19" t="s">
        <v>10</v>
      </c>
      <c r="B82" s="21">
        <f t="shared" ref="B82:C82" si="14">SUM(B79:B81)</f>
        <v>0</v>
      </c>
      <c r="C82" s="16" t="str">
        <f t="shared" si="14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5.75"/>
    <col customWidth="1" min="2" max="3" width="12.63"/>
    <col customWidth="1" min="4" max="4" width="16.5"/>
    <col customWidth="1" min="5" max="5" width="18.38"/>
    <col customWidth="1" min="6" max="6" width="12.63"/>
  </cols>
  <sheetData>
    <row r="1" ht="15.75" customHeight="1">
      <c r="D1" s="1" t="s">
        <v>113</v>
      </c>
    </row>
    <row r="2" ht="15.75" customHeight="1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ht="15.75" customHeight="1">
      <c r="A3" s="3" t="s">
        <v>5</v>
      </c>
      <c r="B3" s="17">
        <v>19.0</v>
      </c>
      <c r="C3" s="8">
        <f>B3/B11</f>
        <v>0.001240775811</v>
      </c>
      <c r="E3" s="3" t="s">
        <v>115</v>
      </c>
      <c r="F3" s="18">
        <v>4537.0</v>
      </c>
      <c r="G3" s="11">
        <f>F3/F6</f>
        <v>0.3133936589</v>
      </c>
    </row>
    <row r="4" ht="15.75" customHeight="1">
      <c r="A4" s="3" t="s">
        <v>7</v>
      </c>
      <c r="B4" s="17">
        <v>33.0</v>
      </c>
      <c r="C4" s="8">
        <f>B4/B11</f>
        <v>0.002155031672</v>
      </c>
      <c r="E4" s="3" t="s">
        <v>116</v>
      </c>
      <c r="F4" s="18">
        <v>4809.0</v>
      </c>
      <c r="G4" s="11">
        <f>F4/F6</f>
        <v>0.3321820819</v>
      </c>
    </row>
    <row r="5" ht="15.75" customHeight="1">
      <c r="A5" s="3" t="s">
        <v>9</v>
      </c>
      <c r="B5" s="17">
        <v>179.0</v>
      </c>
      <c r="C5" s="8">
        <f>B5/B11</f>
        <v>0.01168941422</v>
      </c>
      <c r="E5" s="3" t="s">
        <v>117</v>
      </c>
      <c r="F5" s="18">
        <v>5131.0</v>
      </c>
      <c r="G5" s="11">
        <f>F5/F6</f>
        <v>0.3544242592</v>
      </c>
    </row>
    <row r="6" ht="15.75" customHeight="1">
      <c r="A6" s="3" t="s">
        <v>11</v>
      </c>
      <c r="B6" s="18">
        <v>1491.0</v>
      </c>
      <c r="C6" s="8">
        <f>B6/B11</f>
        <v>0.0973682492</v>
      </c>
      <c r="E6" s="2" t="s">
        <v>10</v>
      </c>
      <c r="F6" s="10">
        <f t="shared" ref="F6:G6" si="1">SUM(F3:F5)</f>
        <v>14477</v>
      </c>
      <c r="G6" s="11">
        <f t="shared" si="1"/>
        <v>1</v>
      </c>
    </row>
    <row r="7" ht="15.75" customHeight="1">
      <c r="A7" s="3" t="s">
        <v>12</v>
      </c>
      <c r="B7" s="17">
        <v>45.0</v>
      </c>
      <c r="C7" s="8">
        <f>B7/B11</f>
        <v>0.002938679553</v>
      </c>
      <c r="G7" s="11"/>
    </row>
    <row r="8" ht="15.75" customHeight="1">
      <c r="A8" s="3" t="s">
        <v>14</v>
      </c>
      <c r="B8" s="17">
        <v>17.0</v>
      </c>
      <c r="C8" s="8">
        <f>B8/B11</f>
        <v>0.001110167831</v>
      </c>
      <c r="E8" s="2" t="s">
        <v>118</v>
      </c>
      <c r="F8" s="3" t="s">
        <v>2</v>
      </c>
      <c r="G8" s="4" t="s">
        <v>3</v>
      </c>
    </row>
    <row r="9" ht="15.75" customHeight="1">
      <c r="A9" s="3" t="s">
        <v>16</v>
      </c>
      <c r="B9" s="18">
        <v>13191.0</v>
      </c>
      <c r="C9" s="8">
        <f>B9/B11</f>
        <v>0.8614249331</v>
      </c>
      <c r="E9" s="3" t="s">
        <v>119</v>
      </c>
      <c r="F9" s="18">
        <v>4048.0</v>
      </c>
      <c r="G9" s="11">
        <f>F9/F23</f>
        <v>0.08230318803</v>
      </c>
    </row>
    <row r="10" ht="15.75" customHeight="1">
      <c r="A10" s="3" t="s">
        <v>18</v>
      </c>
      <c r="B10" s="17">
        <v>338.0</v>
      </c>
      <c r="C10" s="8">
        <f>B10/B11</f>
        <v>0.02207274864</v>
      </c>
      <c r="E10" s="3" t="s">
        <v>120</v>
      </c>
      <c r="F10" s="18">
        <v>3432.0</v>
      </c>
      <c r="G10" s="11">
        <f>F10/F23</f>
        <v>0.06977878985</v>
      </c>
    </row>
    <row r="11" ht="15.75" customHeight="1">
      <c r="A11" s="2" t="s">
        <v>10</v>
      </c>
      <c r="B11" s="3">
        <f t="shared" ref="B11:C11" si="2">SUM(B3:B10)</f>
        <v>15313</v>
      </c>
      <c r="C11" s="8">
        <f t="shared" si="2"/>
        <v>1</v>
      </c>
      <c r="E11" s="3" t="s">
        <v>121</v>
      </c>
      <c r="F11" s="18">
        <v>3702.0</v>
      </c>
      <c r="G11" s="11">
        <f>F11/F23</f>
        <v>0.07526837996</v>
      </c>
    </row>
    <row r="12" ht="15.75" customHeight="1">
      <c r="C12" s="11"/>
      <c r="E12" s="3" t="s">
        <v>122</v>
      </c>
      <c r="F12" s="18">
        <v>1736.0</v>
      </c>
      <c r="G12" s="11">
        <f>F12/F23</f>
        <v>0.03529603123</v>
      </c>
    </row>
    <row r="13" ht="15.75" customHeight="1">
      <c r="A13" s="19" t="s">
        <v>21</v>
      </c>
      <c r="B13" s="14" t="s">
        <v>2</v>
      </c>
      <c r="C13" s="20" t="s">
        <v>3</v>
      </c>
      <c r="E13" s="3" t="s">
        <v>123</v>
      </c>
      <c r="F13" s="18">
        <v>3749.0</v>
      </c>
      <c r="G13" s="11">
        <f>F13/F23</f>
        <v>0.07622397528</v>
      </c>
    </row>
    <row r="14" ht="15.75" customHeight="1">
      <c r="A14" s="14" t="s">
        <v>23</v>
      </c>
      <c r="B14" s="21"/>
      <c r="C14" s="16" t="str">
        <f>B14/B16</f>
        <v>#DIV/0!</v>
      </c>
      <c r="E14" s="3" t="s">
        <v>124</v>
      </c>
      <c r="F14" s="18">
        <v>2578.0</v>
      </c>
      <c r="G14" s="11">
        <f>F14/F23</f>
        <v>0.05241541965</v>
      </c>
    </row>
    <row r="15" ht="15.75" customHeight="1">
      <c r="A15" s="14" t="s">
        <v>25</v>
      </c>
      <c r="B15" s="21"/>
      <c r="C15" s="16" t="str">
        <f>B15/B16</f>
        <v>#DIV/0!</v>
      </c>
      <c r="E15" s="3" t="s">
        <v>125</v>
      </c>
      <c r="F15" s="18">
        <v>3050.0</v>
      </c>
      <c r="G15" s="11">
        <f>F15/F23</f>
        <v>0.06201203643</v>
      </c>
    </row>
    <row r="16" ht="15.75" customHeight="1">
      <c r="A16" s="19" t="s">
        <v>10</v>
      </c>
      <c r="B16" s="14">
        <f t="shared" ref="B16:C16" si="3">SUM(B14:B15)</f>
        <v>0</v>
      </c>
      <c r="C16" s="22" t="str">
        <f t="shared" si="3"/>
        <v>#DIV/0!</v>
      </c>
      <c r="E16" s="3" t="s">
        <v>126</v>
      </c>
      <c r="F16" s="18">
        <v>4159.0</v>
      </c>
      <c r="G16" s="11">
        <f>F16/F23</f>
        <v>0.08456001952</v>
      </c>
    </row>
    <row r="17" ht="15.75" customHeight="1">
      <c r="A17" s="2"/>
      <c r="B17" s="3"/>
      <c r="C17" s="4"/>
      <c r="E17" s="3" t="s">
        <v>127</v>
      </c>
      <c r="F17" s="18">
        <v>4176.0</v>
      </c>
      <c r="G17" s="11">
        <f>F17/F23</f>
        <v>0.08490566038</v>
      </c>
    </row>
    <row r="18" ht="15.75" customHeight="1">
      <c r="A18" s="19" t="s">
        <v>27</v>
      </c>
      <c r="B18" s="14" t="s">
        <v>2</v>
      </c>
      <c r="C18" s="20" t="s">
        <v>3</v>
      </c>
      <c r="E18" s="3" t="s">
        <v>128</v>
      </c>
      <c r="F18" s="18">
        <v>2788.0</v>
      </c>
      <c r="G18" s="11">
        <f>F18/F23</f>
        <v>0.05668510085</v>
      </c>
    </row>
    <row r="19" ht="15.75" customHeight="1">
      <c r="A19" s="14" t="s">
        <v>29</v>
      </c>
      <c r="B19" s="21"/>
      <c r="C19" s="16" t="str">
        <f>B19/B27</f>
        <v>#DIV/0!</v>
      </c>
      <c r="E19" s="3" t="s">
        <v>129</v>
      </c>
      <c r="F19" s="18">
        <v>4389.0</v>
      </c>
      <c r="G19" s="11">
        <f>F19/F23</f>
        <v>0.08923633702</v>
      </c>
    </row>
    <row r="20" ht="15.75" customHeight="1">
      <c r="A20" s="14" t="s">
        <v>31</v>
      </c>
      <c r="B20" s="21"/>
      <c r="C20" s="16" t="str">
        <f>B20/B27</f>
        <v>#DIV/0!</v>
      </c>
      <c r="E20" s="3" t="s">
        <v>130</v>
      </c>
      <c r="F20" s="18">
        <v>4737.0</v>
      </c>
      <c r="G20" s="11">
        <f>F20/F23</f>
        <v>0.09631180872</v>
      </c>
    </row>
    <row r="21" ht="15.75" customHeight="1">
      <c r="A21" s="14" t="s">
        <v>33</v>
      </c>
      <c r="B21" s="21"/>
      <c r="C21" s="16" t="str">
        <f>B21/B27</f>
        <v>#DIV/0!</v>
      </c>
      <c r="E21" s="3" t="s">
        <v>131</v>
      </c>
      <c r="F21" s="18">
        <v>3189.0</v>
      </c>
      <c r="G21" s="11">
        <f>F21/F23</f>
        <v>0.06483815875</v>
      </c>
    </row>
    <row r="22" ht="15.75" customHeight="1">
      <c r="A22" s="14" t="s">
        <v>34</v>
      </c>
      <c r="B22" s="21"/>
      <c r="C22" s="16" t="str">
        <f>B22/B27</f>
        <v>#DIV/0!</v>
      </c>
      <c r="E22" s="3" t="s">
        <v>132</v>
      </c>
      <c r="F22" s="18">
        <v>3451.0</v>
      </c>
      <c r="G22" s="11">
        <f>F22/F23</f>
        <v>0.07016509434</v>
      </c>
    </row>
    <row r="23" ht="15.75" customHeight="1">
      <c r="A23" s="14" t="s">
        <v>35</v>
      </c>
      <c r="B23" s="21"/>
      <c r="C23" s="16" t="str">
        <f>B23/B27</f>
        <v>#DIV/0!</v>
      </c>
      <c r="E23" s="2" t="s">
        <v>10</v>
      </c>
      <c r="F23" s="10">
        <f t="shared" ref="F23:G23" si="4">SUM(F9:F22)</f>
        <v>49184</v>
      </c>
      <c r="G23" s="11">
        <f t="shared" si="4"/>
        <v>1</v>
      </c>
    </row>
    <row r="24" ht="15.75" customHeight="1">
      <c r="A24" s="14" t="s">
        <v>36</v>
      </c>
      <c r="B24" s="21"/>
      <c r="C24" s="16" t="str">
        <f>B24/B27</f>
        <v>#DIV/0!</v>
      </c>
    </row>
    <row r="25" ht="15.75" customHeight="1">
      <c r="A25" s="14" t="s">
        <v>37</v>
      </c>
      <c r="B25" s="21"/>
      <c r="C25" s="16" t="str">
        <f>B25/B27</f>
        <v>#DIV/0!</v>
      </c>
    </row>
    <row r="26" ht="15.75" customHeight="1">
      <c r="A26" s="14" t="s">
        <v>38</v>
      </c>
      <c r="B26" s="21"/>
      <c r="C26" s="16" t="str">
        <f>B26/B27</f>
        <v>#DIV/0!</v>
      </c>
    </row>
    <row r="27" ht="15.75" customHeight="1">
      <c r="A27" s="19" t="s">
        <v>10</v>
      </c>
      <c r="B27" s="21">
        <f t="shared" ref="B27:C27" si="5">SUM(B19:B26)</f>
        <v>0</v>
      </c>
      <c r="C27" s="16" t="str">
        <f t="shared" si="5"/>
        <v>#DIV/0!</v>
      </c>
    </row>
    <row r="28" ht="15.75" customHeight="1">
      <c r="A28" s="2"/>
      <c r="B28" s="3"/>
      <c r="C28" s="4"/>
    </row>
    <row r="29" ht="15.75" customHeight="1">
      <c r="A29" s="2" t="s">
        <v>39</v>
      </c>
      <c r="B29" s="3" t="s">
        <v>2</v>
      </c>
      <c r="C29" s="4" t="s">
        <v>3</v>
      </c>
    </row>
    <row r="30" ht="15.75" customHeight="1">
      <c r="A30" s="3" t="s">
        <v>40</v>
      </c>
      <c r="B30" s="17">
        <v>600.0</v>
      </c>
      <c r="C30" s="11">
        <f>B30/B33</f>
        <v>0.04054327995</v>
      </c>
    </row>
    <row r="31" ht="15.75" customHeight="1">
      <c r="A31" s="3" t="s">
        <v>41</v>
      </c>
      <c r="B31" s="18">
        <v>2184.0</v>
      </c>
      <c r="C31" s="11">
        <f>B31/B33</f>
        <v>0.147577539</v>
      </c>
    </row>
    <row r="32" ht="15.75" customHeight="1">
      <c r="A32" s="3" t="s">
        <v>42</v>
      </c>
      <c r="B32" s="18">
        <v>12015.0</v>
      </c>
      <c r="C32" s="11">
        <f>B32/B33</f>
        <v>0.811879181</v>
      </c>
    </row>
    <row r="33" ht="15.75" customHeight="1">
      <c r="A33" s="2" t="s">
        <v>10</v>
      </c>
      <c r="B33" s="7">
        <f t="shared" ref="B33:C33" si="6">SUM(B30:B32)</f>
        <v>14799</v>
      </c>
      <c r="C33" s="11">
        <f t="shared" si="6"/>
        <v>1</v>
      </c>
    </row>
    <row r="34" ht="15.75" customHeight="1">
      <c r="A34" s="2"/>
      <c r="B34" s="3"/>
      <c r="C34" s="4"/>
    </row>
    <row r="35" ht="15.75" customHeight="1">
      <c r="A35" s="19" t="s">
        <v>43</v>
      </c>
      <c r="B35" s="14" t="s">
        <v>2</v>
      </c>
      <c r="C35" s="20" t="s">
        <v>3</v>
      </c>
    </row>
    <row r="36" ht="15.75" customHeight="1">
      <c r="A36" s="14" t="s">
        <v>44</v>
      </c>
      <c r="B36" s="21"/>
      <c r="C36" s="16" t="str">
        <f>B36/B38</f>
        <v>#DIV/0!</v>
      </c>
    </row>
    <row r="37" ht="15.75" customHeight="1">
      <c r="A37" s="14" t="s">
        <v>45</v>
      </c>
      <c r="B37" s="21"/>
      <c r="C37" s="16" t="str">
        <f>B37/B38</f>
        <v>#DIV/0!</v>
      </c>
    </row>
    <row r="38" ht="15.75" customHeight="1">
      <c r="A38" s="19" t="s">
        <v>10</v>
      </c>
      <c r="B38" s="14">
        <f t="shared" ref="B38:C38" si="7">SUM(B36:B37)</f>
        <v>0</v>
      </c>
      <c r="C38" s="22" t="str">
        <f t="shared" si="7"/>
        <v>#DIV/0!</v>
      </c>
    </row>
    <row r="39" ht="15.75" customHeight="1">
      <c r="A39" s="2"/>
      <c r="B39" s="3"/>
      <c r="C39" s="4"/>
    </row>
    <row r="40" ht="15.75" customHeight="1">
      <c r="A40" s="19" t="s">
        <v>46</v>
      </c>
      <c r="B40" s="14" t="s">
        <v>2</v>
      </c>
      <c r="C40" s="20" t="s">
        <v>3</v>
      </c>
    </row>
    <row r="41" ht="15.75" customHeight="1">
      <c r="A41" s="14" t="s">
        <v>47</v>
      </c>
      <c r="B41" s="21"/>
      <c r="C41" s="16" t="str">
        <f>B41/B44</f>
        <v>#DIV/0!</v>
      </c>
    </row>
    <row r="42" ht="15.75" customHeight="1">
      <c r="A42" s="14" t="s">
        <v>48</v>
      </c>
      <c r="B42" s="21"/>
      <c r="C42" s="16" t="str">
        <f>B42/B44</f>
        <v>#DIV/0!</v>
      </c>
    </row>
    <row r="43" ht="15.75" customHeight="1">
      <c r="A43" s="14" t="s">
        <v>49</v>
      </c>
      <c r="B43" s="21"/>
      <c r="C43" s="16" t="str">
        <f>B43/B44</f>
        <v>#DIV/0!</v>
      </c>
    </row>
    <row r="44" ht="15.75" customHeight="1">
      <c r="A44" s="19" t="s">
        <v>10</v>
      </c>
      <c r="B44" s="21">
        <f t="shared" ref="B44:C44" si="8">SUM(B41:B43)</f>
        <v>0</v>
      </c>
      <c r="C44" s="16" t="str">
        <f t="shared" si="8"/>
        <v>#DIV/0!</v>
      </c>
    </row>
    <row r="45" ht="15.75" customHeight="1">
      <c r="C45" s="11"/>
    </row>
    <row r="46" ht="15.75" customHeight="1">
      <c r="A46" s="19" t="s">
        <v>50</v>
      </c>
      <c r="B46" s="14" t="s">
        <v>2</v>
      </c>
      <c r="C46" s="20" t="s">
        <v>3</v>
      </c>
    </row>
    <row r="47" ht="15.75" customHeight="1">
      <c r="A47" s="14" t="s">
        <v>51</v>
      </c>
      <c r="B47" s="21"/>
      <c r="C47" s="16" t="str">
        <f>B47/B49</f>
        <v>#DIV/0!</v>
      </c>
    </row>
    <row r="48" ht="15.75" customHeight="1">
      <c r="A48" s="14" t="s">
        <v>52</v>
      </c>
      <c r="B48" s="21"/>
      <c r="C48" s="16" t="str">
        <f>B48/B49</f>
        <v>#DIV/0!</v>
      </c>
    </row>
    <row r="49" ht="15.75" customHeight="1">
      <c r="A49" s="19" t="s">
        <v>10</v>
      </c>
      <c r="B49" s="14">
        <f t="shared" ref="B49:C49" si="9">SUM(B47:B48)</f>
        <v>0</v>
      </c>
      <c r="C49" s="22" t="str">
        <f t="shared" si="9"/>
        <v>#DIV/0!</v>
      </c>
    </row>
    <row r="50" ht="15.75" customHeight="1">
      <c r="C50" s="11"/>
    </row>
    <row r="51" ht="15.75" customHeight="1">
      <c r="A51" s="2" t="s">
        <v>53</v>
      </c>
      <c r="B51" s="3" t="s">
        <v>2</v>
      </c>
      <c r="C51" s="4" t="s">
        <v>3</v>
      </c>
    </row>
    <row r="52" ht="15.75" customHeight="1">
      <c r="A52" s="3" t="s">
        <v>54</v>
      </c>
      <c r="B52" s="18">
        <v>8721.0</v>
      </c>
      <c r="C52" s="11">
        <f>B52/B54</f>
        <v>0.6349472151</v>
      </c>
    </row>
    <row r="53" ht="15.75" customHeight="1">
      <c r="A53" s="3" t="s">
        <v>55</v>
      </c>
      <c r="B53" s="18">
        <v>5014.0</v>
      </c>
      <c r="C53" s="11">
        <f>B53/B54</f>
        <v>0.3650527849</v>
      </c>
    </row>
    <row r="54" ht="15.75" customHeight="1">
      <c r="A54" s="2" t="s">
        <v>10</v>
      </c>
      <c r="B54" s="13">
        <f t="shared" ref="B54:C54" si="10">SUM(B52:B53)</f>
        <v>13735</v>
      </c>
      <c r="C54" s="8">
        <f t="shared" si="10"/>
        <v>1</v>
      </c>
    </row>
    <row r="55" ht="15.75" customHeight="1">
      <c r="C55" s="11"/>
    </row>
    <row r="56" ht="15.75" customHeight="1">
      <c r="A56" s="2" t="s">
        <v>56</v>
      </c>
      <c r="B56" s="3" t="s">
        <v>2</v>
      </c>
      <c r="C56" s="4" t="s">
        <v>3</v>
      </c>
    </row>
    <row r="57" ht="15.75" customHeight="1">
      <c r="A57" s="3" t="s">
        <v>57</v>
      </c>
      <c r="B57" s="18">
        <v>7071.0</v>
      </c>
      <c r="C57" s="11">
        <f>B57/B59</f>
        <v>0.5971119743</v>
      </c>
    </row>
    <row r="58" ht="15.75" customHeight="1">
      <c r="A58" s="3" t="s">
        <v>58</v>
      </c>
      <c r="B58" s="18">
        <v>4771.0</v>
      </c>
      <c r="C58" s="11">
        <f>B58/B59</f>
        <v>0.4028880257</v>
      </c>
    </row>
    <row r="59" ht="15.75" customHeight="1">
      <c r="A59" s="2" t="s">
        <v>10</v>
      </c>
      <c r="B59" s="13">
        <f t="shared" ref="B59:C59" si="11">SUM(B57:B58)</f>
        <v>11842</v>
      </c>
      <c r="C59" s="8">
        <f t="shared" si="11"/>
        <v>1</v>
      </c>
    </row>
    <row r="60" ht="15.75" customHeight="1">
      <c r="C60" s="11"/>
    </row>
    <row r="61" ht="15.75" customHeight="1">
      <c r="A61" s="2" t="s">
        <v>59</v>
      </c>
      <c r="B61" s="3" t="s">
        <v>2</v>
      </c>
      <c r="C61" s="4" t="s">
        <v>3</v>
      </c>
    </row>
    <row r="62" ht="15.75" customHeight="1">
      <c r="A62" s="3" t="s">
        <v>60</v>
      </c>
      <c r="B62" s="18">
        <v>6341.0</v>
      </c>
      <c r="C62" s="11">
        <f>B62/B64</f>
        <v>0.5323650407</v>
      </c>
    </row>
    <row r="63" ht="15.75" customHeight="1">
      <c r="A63" s="3" t="s">
        <v>61</v>
      </c>
      <c r="B63" s="18">
        <v>5570.0</v>
      </c>
      <c r="C63" s="11">
        <f>B63/B64</f>
        <v>0.4676349593</v>
      </c>
    </row>
    <row r="64" ht="15.75" customHeight="1">
      <c r="A64" s="2" t="s">
        <v>10</v>
      </c>
      <c r="B64" s="13">
        <f t="shared" ref="B64:C64" si="12">SUM(B62:B63)</f>
        <v>11911</v>
      </c>
      <c r="C64" s="8">
        <f t="shared" si="12"/>
        <v>1</v>
      </c>
    </row>
    <row r="65" ht="15.75" customHeight="1">
      <c r="C65" s="11"/>
    </row>
    <row r="66" ht="15.75" customHeight="1">
      <c r="A66" s="2" t="s">
        <v>62</v>
      </c>
      <c r="B66" s="3" t="s">
        <v>2</v>
      </c>
      <c r="C66" s="4" t="s">
        <v>3</v>
      </c>
    </row>
    <row r="67" ht="15.75" customHeight="1">
      <c r="A67" s="3" t="s">
        <v>63</v>
      </c>
      <c r="B67" s="18">
        <v>7669.0</v>
      </c>
      <c r="C67" s="11">
        <f>B67/B69</f>
        <v>0.5558051892</v>
      </c>
    </row>
    <row r="68" ht="15.75" customHeight="1">
      <c r="A68" s="3" t="s">
        <v>64</v>
      </c>
      <c r="B68" s="18">
        <v>6129.0</v>
      </c>
      <c r="C68" s="11">
        <f>B68/B69</f>
        <v>0.4441948108</v>
      </c>
    </row>
    <row r="69" ht="15.75" customHeight="1">
      <c r="A69" s="2" t="s">
        <v>10</v>
      </c>
      <c r="B69" s="13">
        <f t="shared" ref="B69:C69" si="13">SUM(B67:B68)</f>
        <v>13798</v>
      </c>
      <c r="C69" s="8">
        <f t="shared" si="13"/>
        <v>1</v>
      </c>
    </row>
    <row r="70" ht="15.75" customHeight="1">
      <c r="C70" s="11"/>
    </row>
    <row r="71" ht="15.75" customHeight="1">
      <c r="A71" s="19" t="s">
        <v>65</v>
      </c>
      <c r="B71" s="14" t="s">
        <v>2</v>
      </c>
      <c r="C71" s="20" t="s">
        <v>3</v>
      </c>
    </row>
    <row r="72" ht="15.75" customHeight="1">
      <c r="A72" s="14" t="s">
        <v>66</v>
      </c>
      <c r="B72" s="21"/>
      <c r="C72" s="16" t="str">
        <f>B72/B76</f>
        <v>#DIV/0!</v>
      </c>
    </row>
    <row r="73" ht="15.75" customHeight="1">
      <c r="A73" s="14" t="s">
        <v>67</v>
      </c>
      <c r="B73" s="21"/>
      <c r="C73" s="16" t="str">
        <f>B73/B76</f>
        <v>#DIV/0!</v>
      </c>
    </row>
    <row r="74" ht="15.75" customHeight="1">
      <c r="A74" s="14" t="s">
        <v>68</v>
      </c>
      <c r="B74" s="21"/>
      <c r="C74" s="16" t="str">
        <f>B74/B76</f>
        <v>#DIV/0!</v>
      </c>
    </row>
    <row r="75" ht="15.75" customHeight="1">
      <c r="A75" s="14" t="s">
        <v>69</v>
      </c>
      <c r="B75" s="21"/>
      <c r="C75" s="16" t="str">
        <f>B75/B76</f>
        <v>#DIV/0!</v>
      </c>
    </row>
    <row r="76" ht="15.75" customHeight="1">
      <c r="A76" s="19" t="s">
        <v>10</v>
      </c>
      <c r="B76" s="21">
        <f t="shared" ref="B76:C76" si="14">SUM(B72:B75)</f>
        <v>0</v>
      </c>
      <c r="C76" s="16" t="str">
        <f t="shared" si="14"/>
        <v>#DIV/0!</v>
      </c>
    </row>
    <row r="77" ht="15.75" customHeight="1">
      <c r="C77" s="11"/>
    </row>
    <row r="78" ht="15.75" customHeight="1">
      <c r="A78" s="19" t="s">
        <v>70</v>
      </c>
      <c r="B78" s="14" t="s">
        <v>2</v>
      </c>
      <c r="C78" s="20" t="s">
        <v>3</v>
      </c>
    </row>
    <row r="79" ht="15.75" customHeight="1">
      <c r="A79" s="14" t="s">
        <v>71</v>
      </c>
      <c r="B79" s="21"/>
      <c r="C79" s="16" t="str">
        <f>B79/B82</f>
        <v>#DIV/0!</v>
      </c>
    </row>
    <row r="80" ht="15.75" customHeight="1">
      <c r="A80" s="14" t="s">
        <v>72</v>
      </c>
      <c r="B80" s="21"/>
      <c r="C80" s="16" t="str">
        <f>B80/B82</f>
        <v>#DIV/0!</v>
      </c>
    </row>
    <row r="81" ht="15.75" customHeight="1">
      <c r="A81" s="14" t="s">
        <v>73</v>
      </c>
      <c r="B81" s="21"/>
      <c r="C81" s="16" t="str">
        <f>B81/B82</f>
        <v>#DIV/0!</v>
      </c>
    </row>
    <row r="82" ht="15.75" customHeight="1">
      <c r="A82" s="19" t="s">
        <v>10</v>
      </c>
      <c r="B82" s="21">
        <f t="shared" ref="B82:C82" si="15">SUM(B79:B81)</f>
        <v>0</v>
      </c>
      <c r="C82" s="16" t="str">
        <f t="shared" si="15"/>
        <v>#DIV/0!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2024-02-21T22:02:28Z</dcterms:created>
  <dc:creator>pppp ffff</dc:creator>
</cp:coreProperties>
</file>