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eedphillips/Desktop/2020 Elections/Results/Primary/"/>
    </mc:Choice>
  </mc:AlternateContent>
  <xr:revisionPtr revIDLastSave="0" documentId="13_ncr:1_{BEF20883-8D5A-CE4E-9991-83D2B001F18B}" xr6:coauthVersionLast="45" xr6:coauthVersionMax="45" xr10:uidLastSave="{00000000-0000-0000-0000-000000000000}"/>
  <bookViews>
    <workbookView xWindow="0" yWindow="460" windowWidth="28800" windowHeight="17540" activeTab="1" xr2:uid="{1BEA025F-FE55-A040-B18D-794BDACC6598}"/>
  </bookViews>
  <sheets>
    <sheet name="ALL" sheetId="69" r:id="rId1"/>
    <sheet name="Autauga" sheetId="70" r:id="rId2"/>
    <sheet name="Bladwin" sheetId="77" r:id="rId3"/>
    <sheet name="Barbour" sheetId="76" r:id="rId4"/>
    <sheet name="Bibb" sheetId="75" r:id="rId5"/>
    <sheet name="Blount" sheetId="74" r:id="rId6"/>
    <sheet name="Bullock" sheetId="72" r:id="rId7"/>
    <sheet name="Butler" sheetId="73" r:id="rId8"/>
    <sheet name="Calhoun" sheetId="82" r:id="rId9"/>
    <sheet name="Chambers" sheetId="78" r:id="rId10"/>
    <sheet name="Cherokee" sheetId="84" r:id="rId11"/>
    <sheet name="Chilton" sheetId="85" r:id="rId12"/>
    <sheet name="Choctaw" sheetId="83" r:id="rId13"/>
    <sheet name="Clarke" sheetId="86" r:id="rId14"/>
    <sheet name="Clay" sheetId="87" r:id="rId15"/>
    <sheet name="Cleburne" sheetId="88" r:id="rId16"/>
    <sheet name="Coffee" sheetId="79" r:id="rId17"/>
    <sheet name="Colbert" sheetId="89" r:id="rId18"/>
    <sheet name="Conecuh" sheetId="90" r:id="rId19"/>
    <sheet name="Coosa" sheetId="91" r:id="rId20"/>
    <sheet name="Covington" sheetId="92" r:id="rId21"/>
    <sheet name="Crenshaw" sheetId="93" r:id="rId22"/>
    <sheet name="Cullman" sheetId="94" r:id="rId23"/>
    <sheet name="Dale" sheetId="95" r:id="rId24"/>
    <sheet name="Dallas" sheetId="96" r:id="rId25"/>
    <sheet name="DeKalb" sheetId="97" r:id="rId26"/>
    <sheet name="Elmore" sheetId="98" r:id="rId27"/>
    <sheet name="Escambia" sheetId="99" r:id="rId28"/>
    <sheet name="Etowah" sheetId="100" r:id="rId29"/>
    <sheet name="Fayette" sheetId="101" r:id="rId30"/>
    <sheet name="Franklin" sheetId="102" r:id="rId31"/>
    <sheet name="Geneva" sheetId="103" r:id="rId32"/>
    <sheet name="Greene" sheetId="104" r:id="rId33"/>
    <sheet name="Hale" sheetId="105" r:id="rId34"/>
    <sheet name="Henry" sheetId="106" r:id="rId35"/>
    <sheet name="Houston" sheetId="107" r:id="rId36"/>
    <sheet name="Jackson" sheetId="108" r:id="rId37"/>
    <sheet name="Jefferson" sheetId="110" r:id="rId38"/>
    <sheet name="Lamar" sheetId="111" r:id="rId39"/>
    <sheet name="Lauderdale" sheetId="112" r:id="rId40"/>
    <sheet name="Lawrence" sheetId="113" r:id="rId41"/>
    <sheet name="Lee" sheetId="114" r:id="rId42"/>
    <sheet name="Limestone" sheetId="115" r:id="rId43"/>
    <sheet name="Lowndes" sheetId="116" r:id="rId44"/>
    <sheet name="Macon" sheetId="117" r:id="rId45"/>
    <sheet name="Madison" sheetId="118" r:id="rId46"/>
    <sheet name="Marengo" sheetId="120" r:id="rId47"/>
    <sheet name="Marion" sheetId="119" r:id="rId48"/>
    <sheet name="Marshall" sheetId="121" r:id="rId49"/>
    <sheet name="Mobile" sheetId="122" r:id="rId50"/>
    <sheet name="Monroe" sheetId="123" r:id="rId51"/>
    <sheet name="Montgomery" sheetId="124" r:id="rId52"/>
    <sheet name="Morgan" sheetId="125" r:id="rId53"/>
    <sheet name="Perry" sheetId="126" r:id="rId54"/>
    <sheet name="Pickens" sheetId="128" r:id="rId55"/>
    <sheet name="Pike" sheetId="127" r:id="rId56"/>
    <sheet name="Randolph" sheetId="129" r:id="rId57"/>
    <sheet name="Russell" sheetId="130" r:id="rId58"/>
    <sheet name="Shelby" sheetId="131" r:id="rId59"/>
    <sheet name="St.Clair" sheetId="132" r:id="rId60"/>
    <sheet name="Sumter" sheetId="133" r:id="rId61"/>
    <sheet name="Talladega" sheetId="134" r:id="rId62"/>
    <sheet name="Tallapoosa" sheetId="141" r:id="rId63"/>
    <sheet name="Tuscaloosa" sheetId="135" r:id="rId64"/>
    <sheet name="Walker" sheetId="136" r:id="rId65"/>
    <sheet name="Washington" sheetId="137" r:id="rId66"/>
    <sheet name="Wilcox" sheetId="138" r:id="rId67"/>
    <sheet name="Winston" sheetId="139" r:id="rId68"/>
  </sheets>
  <externalReferences>
    <externalReference r:id="rId6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5" i="89" l="1"/>
  <c r="C64" i="89" s="1"/>
  <c r="F60" i="89"/>
  <c r="G59" i="89" s="1"/>
  <c r="B60" i="89"/>
  <c r="C59" i="89" s="1"/>
  <c r="C58" i="89"/>
  <c r="J57" i="89"/>
  <c r="N56" i="89"/>
  <c r="O55" i="89" s="1"/>
  <c r="K56" i="89"/>
  <c r="K55" i="89"/>
  <c r="F55" i="89"/>
  <c r="G54" i="89" s="1"/>
  <c r="K54" i="89"/>
  <c r="K57" i="89" s="1"/>
  <c r="C54" i="89"/>
  <c r="B54" i="89"/>
  <c r="G53" i="89"/>
  <c r="C53" i="89"/>
  <c r="G52" i="89"/>
  <c r="G55" i="89" s="1"/>
  <c r="C52" i="89"/>
  <c r="N51" i="89"/>
  <c r="J51" i="89"/>
  <c r="O50" i="89"/>
  <c r="K50" i="89"/>
  <c r="O49" i="89"/>
  <c r="K49" i="89"/>
  <c r="F49" i="89"/>
  <c r="B49" i="89"/>
  <c r="O48" i="89"/>
  <c r="O51" i="89" s="1"/>
  <c r="K48" i="89"/>
  <c r="K51" i="89" s="1"/>
  <c r="G48" i="89"/>
  <c r="C48" i="89"/>
  <c r="G47" i="89"/>
  <c r="C47" i="89"/>
  <c r="C49" i="89" s="1"/>
  <c r="G46" i="89"/>
  <c r="N45" i="89"/>
  <c r="J45" i="89"/>
  <c r="K44" i="89" s="1"/>
  <c r="G45" i="89"/>
  <c r="O44" i="89"/>
  <c r="G44" i="89"/>
  <c r="B44" i="89"/>
  <c r="C42" i="89" s="1"/>
  <c r="C44" i="89" s="1"/>
  <c r="O43" i="89"/>
  <c r="K43" i="89"/>
  <c r="G43" i="89"/>
  <c r="G49" i="89" s="1"/>
  <c r="C43" i="89"/>
  <c r="O42" i="89"/>
  <c r="K42" i="89"/>
  <c r="O41" i="89"/>
  <c r="O45" i="89" s="1"/>
  <c r="K41" i="89"/>
  <c r="K45" i="89" s="1"/>
  <c r="F40" i="89"/>
  <c r="G39" i="89"/>
  <c r="N38" i="89"/>
  <c r="J38" i="89"/>
  <c r="K36" i="89" s="1"/>
  <c r="G38" i="89"/>
  <c r="G40" i="89" s="1"/>
  <c r="O37" i="89"/>
  <c r="O36" i="89"/>
  <c r="O35" i="89"/>
  <c r="F35" i="89"/>
  <c r="O34" i="89"/>
  <c r="O38" i="89" s="1"/>
  <c r="G34" i="89"/>
  <c r="J33" i="89"/>
  <c r="K31" i="89" s="1"/>
  <c r="G33" i="89"/>
  <c r="G35" i="89" s="1"/>
  <c r="N31" i="89"/>
  <c r="O30" i="89" s="1"/>
  <c r="F30" i="89"/>
  <c r="G28" i="89" s="1"/>
  <c r="O29" i="89"/>
  <c r="G29" i="89"/>
  <c r="O28" i="89"/>
  <c r="O31" i="89" s="1"/>
  <c r="K28" i="89"/>
  <c r="G27" i="89"/>
  <c r="G26" i="89"/>
  <c r="N25" i="89"/>
  <c r="J25" i="89"/>
  <c r="K23" i="89" s="1"/>
  <c r="G25" i="89"/>
  <c r="O24" i="89"/>
  <c r="K24" i="89"/>
  <c r="O23" i="89"/>
  <c r="O22" i="89"/>
  <c r="K22" i="89"/>
  <c r="F22" i="89"/>
  <c r="G20" i="89" s="1"/>
  <c r="O21" i="89"/>
  <c r="O25" i="89" s="1"/>
  <c r="G21" i="89"/>
  <c r="R20" i="89"/>
  <c r="S19" i="89"/>
  <c r="J19" i="89"/>
  <c r="K18" i="89" s="1"/>
  <c r="S18" i="89"/>
  <c r="N18" i="89"/>
  <c r="O17" i="89" s="1"/>
  <c r="S17" i="89"/>
  <c r="S20" i="89" s="1"/>
  <c r="K17" i="89"/>
  <c r="B17" i="89"/>
  <c r="O16" i="89"/>
  <c r="K16" i="89"/>
  <c r="F16" i="89"/>
  <c r="G15" i="89" s="1"/>
  <c r="C16" i="89"/>
  <c r="K15" i="89"/>
  <c r="C15" i="89"/>
  <c r="R14" i="89"/>
  <c r="S13" i="89" s="1"/>
  <c r="C14" i="89"/>
  <c r="N13" i="89"/>
  <c r="C13" i="89"/>
  <c r="O12" i="89"/>
  <c r="J12" i="89"/>
  <c r="C12" i="89"/>
  <c r="V11" i="89"/>
  <c r="S11" i="89"/>
  <c r="O11" i="89"/>
  <c r="O13" i="89" s="1"/>
  <c r="K11" i="89"/>
  <c r="F11" i="89"/>
  <c r="C11" i="89"/>
  <c r="W10" i="89"/>
  <c r="W11" i="89" s="1"/>
  <c r="K10" i="89"/>
  <c r="G10" i="89"/>
  <c r="C10" i="89"/>
  <c r="C17" i="89" s="1"/>
  <c r="W9" i="89"/>
  <c r="K9" i="89"/>
  <c r="K12" i="89" s="1"/>
  <c r="G9" i="89"/>
  <c r="G11" i="89" s="1"/>
  <c r="N8" i="89"/>
  <c r="R7" i="89"/>
  <c r="S6" i="89" s="1"/>
  <c r="O7" i="89"/>
  <c r="B7" i="89"/>
  <c r="C5" i="89" s="1"/>
  <c r="V6" i="89"/>
  <c r="O6" i="89"/>
  <c r="J6" i="89"/>
  <c r="K5" i="89" s="1"/>
  <c r="F6" i="89"/>
  <c r="C6" i="89"/>
  <c r="W5" i="89"/>
  <c r="O5" i="89"/>
  <c r="G5" i="89"/>
  <c r="W4" i="89"/>
  <c r="W6" i="89" s="1"/>
  <c r="S4" i="89"/>
  <c r="O4" i="89"/>
  <c r="O8" i="89" s="1"/>
  <c r="G4" i="89"/>
  <c r="G6" i="89" s="1"/>
  <c r="C4" i="89"/>
  <c r="C7" i="89" s="1"/>
  <c r="B65" i="114"/>
  <c r="C64" i="114" s="1"/>
  <c r="F60" i="114"/>
  <c r="G59" i="114" s="1"/>
  <c r="B60" i="114"/>
  <c r="C59" i="114"/>
  <c r="G58" i="114"/>
  <c r="G60" i="114" s="1"/>
  <c r="C58" i="114"/>
  <c r="J57" i="114"/>
  <c r="K55" i="114" s="1"/>
  <c r="C57" i="114"/>
  <c r="C60" i="114" s="1"/>
  <c r="N56" i="114"/>
  <c r="K56" i="114"/>
  <c r="O55" i="114"/>
  <c r="F55" i="114"/>
  <c r="G54" i="114" s="1"/>
  <c r="O54" i="114"/>
  <c r="O56" i="114" s="1"/>
  <c r="B54" i="114"/>
  <c r="C53" i="114" s="1"/>
  <c r="G52" i="114"/>
  <c r="C52" i="114"/>
  <c r="C54" i="114" s="1"/>
  <c r="N51" i="114"/>
  <c r="J51" i="114"/>
  <c r="K50" i="114" s="1"/>
  <c r="O50" i="114"/>
  <c r="O49" i="114"/>
  <c r="K49" i="114"/>
  <c r="F49" i="114"/>
  <c r="B49" i="114"/>
  <c r="C47" i="114" s="1"/>
  <c r="C49" i="114" s="1"/>
  <c r="O48" i="114"/>
  <c r="O51" i="114" s="1"/>
  <c r="G48" i="114"/>
  <c r="C48" i="114"/>
  <c r="G47" i="114"/>
  <c r="G46" i="114"/>
  <c r="N45" i="114"/>
  <c r="O43" i="114" s="1"/>
  <c r="J45" i="114"/>
  <c r="K44" i="114" s="1"/>
  <c r="G45" i="114"/>
  <c r="O44" i="114"/>
  <c r="G44" i="114"/>
  <c r="B44" i="114"/>
  <c r="K43" i="114"/>
  <c r="G43" i="114"/>
  <c r="G49" i="114" s="1"/>
  <c r="C43" i="114"/>
  <c r="K42" i="114"/>
  <c r="C42" i="114"/>
  <c r="C44" i="114" s="1"/>
  <c r="O41" i="114"/>
  <c r="F40" i="114"/>
  <c r="G38" i="114" s="1"/>
  <c r="N38" i="114"/>
  <c r="O34" i="114" s="1"/>
  <c r="J38" i="114"/>
  <c r="K36" i="114" s="1"/>
  <c r="K38" i="114" s="1"/>
  <c r="O37" i="114"/>
  <c r="K37" i="114"/>
  <c r="O35" i="114"/>
  <c r="F35" i="114"/>
  <c r="G33" i="114" s="1"/>
  <c r="G35" i="114" s="1"/>
  <c r="G34" i="114"/>
  <c r="J33" i="114"/>
  <c r="K31" i="114" s="1"/>
  <c r="K32" i="114"/>
  <c r="N31" i="114"/>
  <c r="O28" i="114" s="1"/>
  <c r="O31" i="114" s="1"/>
  <c r="O30" i="114"/>
  <c r="K30" i="114"/>
  <c r="F30" i="114"/>
  <c r="O29" i="114"/>
  <c r="K29" i="114"/>
  <c r="G29" i="114"/>
  <c r="K28" i="114"/>
  <c r="G28" i="114"/>
  <c r="G27" i="114"/>
  <c r="G26" i="114"/>
  <c r="N25" i="114"/>
  <c r="O23" i="114" s="1"/>
  <c r="J25" i="114"/>
  <c r="G25" i="114"/>
  <c r="G30" i="114" s="1"/>
  <c r="O24" i="114"/>
  <c r="K24" i="114"/>
  <c r="K23" i="114"/>
  <c r="O22" i="114"/>
  <c r="K22" i="114"/>
  <c r="K25" i="114" s="1"/>
  <c r="F22" i="114"/>
  <c r="G21" i="114" s="1"/>
  <c r="O21" i="114"/>
  <c r="O25" i="114" s="1"/>
  <c r="R20" i="114"/>
  <c r="S19" i="114" s="1"/>
  <c r="G20" i="114"/>
  <c r="J19" i="114"/>
  <c r="K18" i="114" s="1"/>
  <c r="G19" i="114"/>
  <c r="G22" i="114" s="1"/>
  <c r="N18" i="114"/>
  <c r="O17" i="114" s="1"/>
  <c r="K17" i="114"/>
  <c r="B17" i="114"/>
  <c r="C16" i="114" s="1"/>
  <c r="K16" i="114"/>
  <c r="F16" i="114"/>
  <c r="K15" i="114"/>
  <c r="K19" i="114" s="1"/>
  <c r="G15" i="114"/>
  <c r="C15" i="114"/>
  <c r="R14" i="114"/>
  <c r="S13" i="114" s="1"/>
  <c r="G14" i="114"/>
  <c r="G16" i="114" s="1"/>
  <c r="C14" i="114"/>
  <c r="N13" i="114"/>
  <c r="C13" i="114"/>
  <c r="O12" i="114"/>
  <c r="J12" i="114"/>
  <c r="K10" i="114" s="1"/>
  <c r="O11" i="114"/>
  <c r="O13" i="114" s="1"/>
  <c r="K11" i="114"/>
  <c r="F11" i="114"/>
  <c r="G9" i="114" s="1"/>
  <c r="C11" i="114"/>
  <c r="C10" i="114"/>
  <c r="K9" i="114"/>
  <c r="K12" i="114" s="1"/>
  <c r="N8" i="114"/>
  <c r="O7" i="114" s="1"/>
  <c r="R7" i="114"/>
  <c r="B7" i="114"/>
  <c r="C6" i="114" s="1"/>
  <c r="V6" i="114"/>
  <c r="W4" i="114" s="1"/>
  <c r="W6" i="114" s="1"/>
  <c r="S6" i="114"/>
  <c r="J6" i="114"/>
  <c r="K5" i="114" s="1"/>
  <c r="G6" i="114"/>
  <c r="F6" i="114"/>
  <c r="W5" i="114"/>
  <c r="S5" i="114"/>
  <c r="S7" i="114" s="1"/>
  <c r="G5" i="114"/>
  <c r="C5" i="114"/>
  <c r="S4" i="114"/>
  <c r="O4" i="114"/>
  <c r="K4" i="114"/>
  <c r="K6" i="114" s="1"/>
  <c r="G4" i="114"/>
  <c r="K33" i="89" l="1"/>
  <c r="K19" i="89"/>
  <c r="O18" i="89"/>
  <c r="K25" i="89"/>
  <c r="S7" i="89"/>
  <c r="G30" i="89"/>
  <c r="C63" i="89"/>
  <c r="C65" i="89" s="1"/>
  <c r="K4" i="89"/>
  <c r="K6" i="89" s="1"/>
  <c r="S5" i="89"/>
  <c r="S10" i="89"/>
  <c r="G14" i="89"/>
  <c r="G16" i="89" s="1"/>
  <c r="G19" i="89"/>
  <c r="G22" i="89" s="1"/>
  <c r="K29" i="89"/>
  <c r="K30" i="89"/>
  <c r="K37" i="89"/>
  <c r="K38" i="89" s="1"/>
  <c r="O54" i="89"/>
  <c r="O56" i="89" s="1"/>
  <c r="C57" i="89"/>
  <c r="C60" i="89" s="1"/>
  <c r="G58" i="89"/>
  <c r="G60" i="89" s="1"/>
  <c r="K32" i="89"/>
  <c r="S12" i="89"/>
  <c r="G40" i="114"/>
  <c r="G11" i="114"/>
  <c r="K33" i="114"/>
  <c r="O38" i="114"/>
  <c r="O5" i="114"/>
  <c r="O8" i="114" s="1"/>
  <c r="O6" i="114"/>
  <c r="S10" i="114"/>
  <c r="S17" i="114"/>
  <c r="S18" i="114"/>
  <c r="O36" i="114"/>
  <c r="G39" i="114"/>
  <c r="G53" i="114"/>
  <c r="G55" i="114" s="1"/>
  <c r="K54" i="114"/>
  <c r="K57" i="114" s="1"/>
  <c r="C63" i="114"/>
  <c r="C65" i="114" s="1"/>
  <c r="S11" i="114"/>
  <c r="G10" i="114"/>
  <c r="C4" i="114"/>
  <c r="C7" i="114" s="1"/>
  <c r="C12" i="114"/>
  <c r="C17" i="114" s="1"/>
  <c r="S12" i="114"/>
  <c r="O16" i="114"/>
  <c r="O18" i="114" s="1"/>
  <c r="K41" i="114"/>
  <c r="K45" i="114" s="1"/>
  <c r="O42" i="114"/>
  <c r="O45" i="114" s="1"/>
  <c r="K48" i="114"/>
  <c r="K51" i="114" s="1"/>
  <c r="S14" i="89" l="1"/>
  <c r="S20" i="114"/>
  <c r="S14" i="114"/>
  <c r="B65" i="130" l="1"/>
  <c r="C64" i="130" s="1"/>
  <c r="C63" i="130"/>
  <c r="C65" i="130" s="1"/>
  <c r="F60" i="130"/>
  <c r="G59" i="130" s="1"/>
  <c r="B60" i="130"/>
  <c r="C59" i="130" s="1"/>
  <c r="J57" i="130"/>
  <c r="N56" i="130"/>
  <c r="O55" i="130" s="1"/>
  <c r="K56" i="130"/>
  <c r="K55" i="130"/>
  <c r="F55" i="130"/>
  <c r="G54" i="130" s="1"/>
  <c r="K54" i="130"/>
  <c r="K57" i="130" s="1"/>
  <c r="C54" i="130"/>
  <c r="B54" i="130"/>
  <c r="G53" i="130"/>
  <c r="C53" i="130"/>
  <c r="G52" i="130"/>
  <c r="C52" i="130"/>
  <c r="N51" i="130"/>
  <c r="J51" i="130"/>
  <c r="O50" i="130"/>
  <c r="K50" i="130"/>
  <c r="O49" i="130"/>
  <c r="K49" i="130"/>
  <c r="F49" i="130"/>
  <c r="B49" i="130"/>
  <c r="O48" i="130"/>
  <c r="O51" i="130" s="1"/>
  <c r="K48" i="130"/>
  <c r="K51" i="130" s="1"/>
  <c r="G48" i="130"/>
  <c r="C48" i="130"/>
  <c r="G47" i="130"/>
  <c r="G49" i="130" s="1"/>
  <c r="C47" i="130"/>
  <c r="C49" i="130" s="1"/>
  <c r="G46" i="130"/>
  <c r="N45" i="130"/>
  <c r="O43" i="130" s="1"/>
  <c r="J45" i="130"/>
  <c r="K44" i="130" s="1"/>
  <c r="G45" i="130"/>
  <c r="G44" i="130"/>
  <c r="B44" i="130"/>
  <c r="C43" i="130" s="1"/>
  <c r="K43" i="130"/>
  <c r="G43" i="130"/>
  <c r="K42" i="130"/>
  <c r="O41" i="130"/>
  <c r="K41" i="130"/>
  <c r="K45" i="130" s="1"/>
  <c r="F40" i="130"/>
  <c r="G39" i="130"/>
  <c r="N38" i="130"/>
  <c r="J38" i="130"/>
  <c r="K36" i="130" s="1"/>
  <c r="G38" i="130"/>
  <c r="G40" i="130" s="1"/>
  <c r="O37" i="130"/>
  <c r="O36" i="130"/>
  <c r="O35" i="130"/>
  <c r="F35" i="130"/>
  <c r="G33" i="130" s="1"/>
  <c r="O34" i="130"/>
  <c r="O38" i="130" s="1"/>
  <c r="J33" i="130"/>
  <c r="K31" i="130" s="1"/>
  <c r="N31" i="130"/>
  <c r="O28" i="130" s="1"/>
  <c r="F30" i="130"/>
  <c r="G29" i="130"/>
  <c r="G28" i="130"/>
  <c r="G27" i="130"/>
  <c r="G30" i="130" s="1"/>
  <c r="G26" i="130"/>
  <c r="N25" i="130"/>
  <c r="J25" i="130"/>
  <c r="G25" i="130"/>
  <c r="O24" i="130"/>
  <c r="K24" i="130"/>
  <c r="O23" i="130"/>
  <c r="K23" i="130"/>
  <c r="O22" i="130"/>
  <c r="K22" i="130"/>
  <c r="K25" i="130" s="1"/>
  <c r="F22" i="130"/>
  <c r="O21" i="130"/>
  <c r="O25" i="130" s="1"/>
  <c r="G21" i="130"/>
  <c r="R20" i="130"/>
  <c r="G20" i="130"/>
  <c r="S19" i="130"/>
  <c r="J19" i="130"/>
  <c r="K18" i="130" s="1"/>
  <c r="G19" i="130"/>
  <c r="G22" i="130" s="1"/>
  <c r="S18" i="130"/>
  <c r="N18" i="130"/>
  <c r="O17" i="130" s="1"/>
  <c r="S17" i="130"/>
  <c r="S20" i="130" s="1"/>
  <c r="K17" i="130"/>
  <c r="B17" i="130"/>
  <c r="C16" i="130" s="1"/>
  <c r="K16" i="130"/>
  <c r="F16" i="130"/>
  <c r="G15" i="130" s="1"/>
  <c r="K15" i="130"/>
  <c r="R14" i="130"/>
  <c r="S13" i="130" s="1"/>
  <c r="C14" i="130"/>
  <c r="N13" i="130"/>
  <c r="C13" i="130"/>
  <c r="O12" i="130"/>
  <c r="J12" i="130"/>
  <c r="K10" i="130" s="1"/>
  <c r="S11" i="130"/>
  <c r="O11" i="130"/>
  <c r="O13" i="130" s="1"/>
  <c r="F11" i="130"/>
  <c r="G9" i="130" s="1"/>
  <c r="G11" i="130" s="1"/>
  <c r="S10" i="130"/>
  <c r="G10" i="130"/>
  <c r="K9" i="130"/>
  <c r="N8" i="130"/>
  <c r="R7" i="130"/>
  <c r="O7" i="130"/>
  <c r="B7" i="130"/>
  <c r="C4" i="130" s="1"/>
  <c r="S6" i="130"/>
  <c r="O6" i="130"/>
  <c r="J6" i="130"/>
  <c r="K5" i="130" s="1"/>
  <c r="F6" i="130"/>
  <c r="S5" i="130"/>
  <c r="S7" i="130" s="1"/>
  <c r="O5" i="130"/>
  <c r="G5" i="130"/>
  <c r="C5" i="130"/>
  <c r="S4" i="130"/>
  <c r="O4" i="130"/>
  <c r="O8" i="130" s="1"/>
  <c r="G4" i="130"/>
  <c r="G6" i="130" s="1"/>
  <c r="K19" i="130" l="1"/>
  <c r="G55" i="130"/>
  <c r="C15" i="130"/>
  <c r="K4" i="130"/>
  <c r="K6" i="130" s="1"/>
  <c r="C6" i="130"/>
  <c r="C7" i="130" s="1"/>
  <c r="C10" i="130"/>
  <c r="C11" i="130"/>
  <c r="G14" i="130"/>
  <c r="G16" i="130" s="1"/>
  <c r="K29" i="130"/>
  <c r="K30" i="130"/>
  <c r="K37" i="130"/>
  <c r="K38" i="130" s="1"/>
  <c r="C42" i="130"/>
  <c r="C44" i="130" s="1"/>
  <c r="O54" i="130"/>
  <c r="O56" i="130" s="1"/>
  <c r="C57" i="130"/>
  <c r="G58" i="130"/>
  <c r="G60" i="130" s="1"/>
  <c r="O44" i="130"/>
  <c r="C58" i="130"/>
  <c r="K28" i="130"/>
  <c r="O29" i="130"/>
  <c r="O31" i="130" s="1"/>
  <c r="O30" i="130"/>
  <c r="K32" i="130"/>
  <c r="G34" i="130"/>
  <c r="G35" i="130" s="1"/>
  <c r="K11" i="130"/>
  <c r="K12" i="130" s="1"/>
  <c r="C12" i="130"/>
  <c r="S12" i="130"/>
  <c r="S14" i="130" s="1"/>
  <c r="O16" i="130"/>
  <c r="O18" i="130" s="1"/>
  <c r="O42" i="130"/>
  <c r="O45" i="130" s="1"/>
  <c r="K33" i="130" l="1"/>
  <c r="C60" i="130"/>
  <c r="C17" i="130"/>
  <c r="B65" i="126" l="1"/>
  <c r="C64" i="126" s="1"/>
  <c r="F60" i="126"/>
  <c r="G58" i="126" s="1"/>
  <c r="G60" i="126" s="1"/>
  <c r="B60" i="126"/>
  <c r="C57" i="126" s="1"/>
  <c r="C60" i="126" s="1"/>
  <c r="G59" i="126"/>
  <c r="C59" i="126"/>
  <c r="C58" i="126"/>
  <c r="K57" i="126"/>
  <c r="J57" i="126"/>
  <c r="N56" i="126"/>
  <c r="O55" i="126" s="1"/>
  <c r="K56" i="126"/>
  <c r="K55" i="126"/>
  <c r="F55" i="126"/>
  <c r="K54" i="126"/>
  <c r="G54" i="126"/>
  <c r="B54" i="126"/>
  <c r="G53" i="126"/>
  <c r="C53" i="126"/>
  <c r="C54" i="126" s="1"/>
  <c r="G52" i="126"/>
  <c r="G55" i="126" s="1"/>
  <c r="C52" i="126"/>
  <c r="N51" i="126"/>
  <c r="O49" i="126" s="1"/>
  <c r="J51" i="126"/>
  <c r="K50" i="126"/>
  <c r="K49" i="126"/>
  <c r="F49" i="126"/>
  <c r="G48" i="126" s="1"/>
  <c r="B49" i="126"/>
  <c r="K48" i="126"/>
  <c r="K51" i="126" s="1"/>
  <c r="C48" i="126"/>
  <c r="C47" i="126"/>
  <c r="C49" i="126" s="1"/>
  <c r="N45" i="126"/>
  <c r="J45" i="126"/>
  <c r="O44" i="126"/>
  <c r="K44" i="126"/>
  <c r="G44" i="126"/>
  <c r="B44" i="126"/>
  <c r="C42" i="126" s="1"/>
  <c r="C44" i="126" s="1"/>
  <c r="O43" i="126"/>
  <c r="K43" i="126"/>
  <c r="C43" i="126"/>
  <c r="O42" i="126"/>
  <c r="K42" i="126"/>
  <c r="O41" i="126"/>
  <c r="O45" i="126" s="1"/>
  <c r="K41" i="126"/>
  <c r="K45" i="126" s="1"/>
  <c r="F40" i="126"/>
  <c r="G39" i="126"/>
  <c r="N38" i="126"/>
  <c r="J38" i="126"/>
  <c r="K37" i="126" s="1"/>
  <c r="G38" i="126"/>
  <c r="G40" i="126" s="1"/>
  <c r="O37" i="126"/>
  <c r="O36" i="126"/>
  <c r="K36" i="126"/>
  <c r="K38" i="126" s="1"/>
  <c r="O35" i="126"/>
  <c r="F35" i="126"/>
  <c r="G34" i="126" s="1"/>
  <c r="O34" i="126"/>
  <c r="O38" i="126" s="1"/>
  <c r="J33" i="126"/>
  <c r="K32" i="126" s="1"/>
  <c r="G33" i="126"/>
  <c r="G35" i="126" s="1"/>
  <c r="N31" i="126"/>
  <c r="O30" i="126" s="1"/>
  <c r="K31" i="126"/>
  <c r="F30" i="126"/>
  <c r="G25" i="126" s="1"/>
  <c r="O28" i="126"/>
  <c r="G26" i="126"/>
  <c r="N25" i="126"/>
  <c r="J25" i="126"/>
  <c r="K23" i="126" s="1"/>
  <c r="O24" i="126"/>
  <c r="O23" i="126"/>
  <c r="O25" i="126" s="1"/>
  <c r="O22" i="126"/>
  <c r="F22" i="126"/>
  <c r="O21" i="126"/>
  <c r="G21" i="126"/>
  <c r="G20" i="126"/>
  <c r="J19" i="126"/>
  <c r="G19" i="126"/>
  <c r="G22" i="126" s="1"/>
  <c r="N18" i="126"/>
  <c r="K18" i="126"/>
  <c r="O17" i="126"/>
  <c r="K17" i="126"/>
  <c r="B17" i="126"/>
  <c r="O16" i="126"/>
  <c r="O18" i="126" s="1"/>
  <c r="K16" i="126"/>
  <c r="F16" i="126"/>
  <c r="C16" i="126"/>
  <c r="K15" i="126"/>
  <c r="K19" i="126" s="1"/>
  <c r="G15" i="126"/>
  <c r="C15" i="126"/>
  <c r="G14" i="126"/>
  <c r="G16" i="126" s="1"/>
  <c r="C14" i="126"/>
  <c r="N13" i="126"/>
  <c r="C13" i="126"/>
  <c r="O12" i="126"/>
  <c r="J12" i="126"/>
  <c r="K11" i="126" s="1"/>
  <c r="C12" i="126"/>
  <c r="O11" i="126"/>
  <c r="O13" i="126" s="1"/>
  <c r="F11" i="126"/>
  <c r="G9" i="126" s="1"/>
  <c r="C11" i="126"/>
  <c r="K10" i="126"/>
  <c r="C10" i="126"/>
  <c r="C17" i="126" s="1"/>
  <c r="K9" i="126"/>
  <c r="N8" i="126"/>
  <c r="O7" i="126" s="1"/>
  <c r="B7" i="126"/>
  <c r="V6" i="126"/>
  <c r="W5" i="126" s="1"/>
  <c r="R6" i="126"/>
  <c r="O6" i="126"/>
  <c r="J6" i="126"/>
  <c r="F6" i="126"/>
  <c r="G5" i="126" s="1"/>
  <c r="C6" i="126"/>
  <c r="S5" i="126"/>
  <c r="O5" i="126"/>
  <c r="K5" i="126"/>
  <c r="K6" i="126" s="1"/>
  <c r="C5" i="126"/>
  <c r="W4" i="126"/>
  <c r="W6" i="126" s="1"/>
  <c r="S4" i="126"/>
  <c r="S6" i="126" s="1"/>
  <c r="K4" i="126"/>
  <c r="G4" i="126"/>
  <c r="C4" i="126"/>
  <c r="C7" i="126" s="1"/>
  <c r="B65" i="105"/>
  <c r="C64" i="105" s="1"/>
  <c r="F60" i="105"/>
  <c r="G58" i="105" s="1"/>
  <c r="G60" i="105" s="1"/>
  <c r="B60" i="105"/>
  <c r="C59" i="105" s="1"/>
  <c r="G59" i="105"/>
  <c r="C58" i="105"/>
  <c r="J57" i="105"/>
  <c r="N56" i="105"/>
  <c r="O55" i="105" s="1"/>
  <c r="K56" i="105"/>
  <c r="K55" i="105"/>
  <c r="F55" i="105"/>
  <c r="K54" i="105"/>
  <c r="K57" i="105" s="1"/>
  <c r="G54" i="105"/>
  <c r="B54" i="105"/>
  <c r="G53" i="105"/>
  <c r="C53" i="105"/>
  <c r="C54" i="105" s="1"/>
  <c r="G52" i="105"/>
  <c r="G55" i="105" s="1"/>
  <c r="C52" i="105"/>
  <c r="N51" i="105"/>
  <c r="O50" i="105" s="1"/>
  <c r="J51" i="105"/>
  <c r="K50" i="105"/>
  <c r="O49" i="105"/>
  <c r="K49" i="105"/>
  <c r="F49" i="105"/>
  <c r="G48" i="105" s="1"/>
  <c r="B49" i="105"/>
  <c r="O48" i="105"/>
  <c r="O51" i="105" s="1"/>
  <c r="K48" i="105"/>
  <c r="K51" i="105" s="1"/>
  <c r="C48" i="105"/>
  <c r="C47" i="105"/>
  <c r="C49" i="105" s="1"/>
  <c r="N45" i="105"/>
  <c r="J45" i="105"/>
  <c r="O44" i="105"/>
  <c r="K44" i="105"/>
  <c r="G44" i="105"/>
  <c r="B44" i="105"/>
  <c r="C42" i="105" s="1"/>
  <c r="C44" i="105" s="1"/>
  <c r="O43" i="105"/>
  <c r="K43" i="105"/>
  <c r="G43" i="105"/>
  <c r="C43" i="105"/>
  <c r="O42" i="105"/>
  <c r="K42" i="105"/>
  <c r="O41" i="105"/>
  <c r="O45" i="105" s="1"/>
  <c r="K41" i="105"/>
  <c r="K45" i="105" s="1"/>
  <c r="F40" i="105"/>
  <c r="G39" i="105"/>
  <c r="N38" i="105"/>
  <c r="J38" i="105"/>
  <c r="K37" i="105" s="1"/>
  <c r="G38" i="105"/>
  <c r="G40" i="105" s="1"/>
  <c r="O37" i="105"/>
  <c r="O36" i="105"/>
  <c r="K36" i="105"/>
  <c r="K38" i="105" s="1"/>
  <c r="O35" i="105"/>
  <c r="F35" i="105"/>
  <c r="G34" i="105" s="1"/>
  <c r="O34" i="105"/>
  <c r="O38" i="105" s="1"/>
  <c r="J33" i="105"/>
  <c r="K32" i="105" s="1"/>
  <c r="G33" i="105"/>
  <c r="N31" i="105"/>
  <c r="O30" i="105" s="1"/>
  <c r="K31" i="105"/>
  <c r="F30" i="105"/>
  <c r="G28" i="105" s="1"/>
  <c r="G29" i="105"/>
  <c r="O28" i="105"/>
  <c r="K28" i="105"/>
  <c r="G27" i="105"/>
  <c r="G26" i="105"/>
  <c r="N25" i="105"/>
  <c r="J25" i="105"/>
  <c r="K23" i="105" s="1"/>
  <c r="G25" i="105"/>
  <c r="G30" i="105" s="1"/>
  <c r="O24" i="105"/>
  <c r="O23" i="105"/>
  <c r="O22" i="105"/>
  <c r="K22" i="105"/>
  <c r="F22" i="105"/>
  <c r="O21" i="105"/>
  <c r="O25" i="105" s="1"/>
  <c r="G21" i="105"/>
  <c r="G20" i="105"/>
  <c r="J19" i="105"/>
  <c r="G19" i="105"/>
  <c r="G22" i="105" s="1"/>
  <c r="N18" i="105"/>
  <c r="K18" i="105"/>
  <c r="O17" i="105"/>
  <c r="K17" i="105"/>
  <c r="B17" i="105"/>
  <c r="O16" i="105"/>
  <c r="O18" i="105" s="1"/>
  <c r="K16" i="105"/>
  <c r="F16" i="105"/>
  <c r="C16" i="105"/>
  <c r="K15" i="105"/>
  <c r="K19" i="105" s="1"/>
  <c r="G15" i="105"/>
  <c r="C15" i="105"/>
  <c r="G14" i="105"/>
  <c r="G16" i="105" s="1"/>
  <c r="C14" i="105"/>
  <c r="N13" i="105"/>
  <c r="C13" i="105"/>
  <c r="O12" i="105"/>
  <c r="J12" i="105"/>
  <c r="K11" i="105" s="1"/>
  <c r="C12" i="105"/>
  <c r="O11" i="105"/>
  <c r="O13" i="105" s="1"/>
  <c r="F11" i="105"/>
  <c r="G9" i="105" s="1"/>
  <c r="C11" i="105"/>
  <c r="K10" i="105"/>
  <c r="C10" i="105"/>
  <c r="C17" i="105" s="1"/>
  <c r="K9" i="105"/>
  <c r="K12" i="105" s="1"/>
  <c r="N8" i="105"/>
  <c r="O7" i="105" s="1"/>
  <c r="B7" i="105"/>
  <c r="R6" i="105"/>
  <c r="J6" i="105"/>
  <c r="K5" i="105" s="1"/>
  <c r="F6" i="105"/>
  <c r="C6" i="105"/>
  <c r="S5" i="105"/>
  <c r="O5" i="105"/>
  <c r="G5" i="105"/>
  <c r="C5" i="105"/>
  <c r="S4" i="105"/>
  <c r="S6" i="105" s="1"/>
  <c r="O4" i="105"/>
  <c r="K4" i="105"/>
  <c r="G4" i="105"/>
  <c r="G6" i="105" s="1"/>
  <c r="C4" i="105"/>
  <c r="C7" i="105" s="1"/>
  <c r="B65" i="70"/>
  <c r="C64" i="70" s="1"/>
  <c r="C63" i="70"/>
  <c r="F60" i="70"/>
  <c r="G59" i="70" s="1"/>
  <c r="B60" i="70"/>
  <c r="C59" i="70" s="1"/>
  <c r="C58" i="70"/>
  <c r="J57" i="70"/>
  <c r="N56" i="70"/>
  <c r="O55" i="70" s="1"/>
  <c r="K56" i="70"/>
  <c r="K55" i="70"/>
  <c r="F55" i="70"/>
  <c r="G54" i="70" s="1"/>
  <c r="K54" i="70"/>
  <c r="K57" i="70" s="1"/>
  <c r="C54" i="70"/>
  <c r="B54" i="70"/>
  <c r="G53" i="70"/>
  <c r="C53" i="70"/>
  <c r="G52" i="70"/>
  <c r="G55" i="70" s="1"/>
  <c r="C52" i="70"/>
  <c r="N51" i="70"/>
  <c r="J51" i="70"/>
  <c r="O50" i="70"/>
  <c r="K50" i="70"/>
  <c r="O49" i="70"/>
  <c r="K49" i="70"/>
  <c r="F49" i="70"/>
  <c r="B49" i="70"/>
  <c r="O48" i="70"/>
  <c r="O51" i="70" s="1"/>
  <c r="K48" i="70"/>
  <c r="K51" i="70" s="1"/>
  <c r="G48" i="70"/>
  <c r="C48" i="70"/>
  <c r="G47" i="70"/>
  <c r="G49" i="70" s="1"/>
  <c r="C47" i="70"/>
  <c r="C49" i="70" s="1"/>
  <c r="G46" i="70"/>
  <c r="N45" i="70"/>
  <c r="O43" i="70" s="1"/>
  <c r="J45" i="70"/>
  <c r="K44" i="70" s="1"/>
  <c r="G45" i="70"/>
  <c r="O44" i="70"/>
  <c r="G44" i="70"/>
  <c r="B44" i="70"/>
  <c r="C43" i="70" s="1"/>
  <c r="K43" i="70"/>
  <c r="G43" i="70"/>
  <c r="K42" i="70"/>
  <c r="O41" i="70"/>
  <c r="K41" i="70"/>
  <c r="F40" i="70"/>
  <c r="G39" i="70"/>
  <c r="N38" i="70"/>
  <c r="O34" i="70" s="1"/>
  <c r="O38" i="70" s="1"/>
  <c r="J38" i="70"/>
  <c r="K36" i="70" s="1"/>
  <c r="G38" i="70"/>
  <c r="G40" i="70" s="1"/>
  <c r="O37" i="70"/>
  <c r="O36" i="70"/>
  <c r="O35" i="70"/>
  <c r="F35" i="70"/>
  <c r="B35" i="70"/>
  <c r="C34" i="70" s="1"/>
  <c r="G34" i="70"/>
  <c r="J33" i="70"/>
  <c r="G33" i="70"/>
  <c r="G35" i="70" s="1"/>
  <c r="K32" i="70"/>
  <c r="N31" i="70"/>
  <c r="K31" i="70"/>
  <c r="O30" i="70"/>
  <c r="O31" i="70" s="1"/>
  <c r="K30" i="70"/>
  <c r="F30" i="70"/>
  <c r="C30" i="70"/>
  <c r="O29" i="70"/>
  <c r="K29" i="70"/>
  <c r="G29" i="70"/>
  <c r="C29" i="70"/>
  <c r="O28" i="70"/>
  <c r="K28" i="70"/>
  <c r="K33" i="70" s="1"/>
  <c r="G28" i="70"/>
  <c r="C28" i="70"/>
  <c r="G27" i="70"/>
  <c r="G26" i="70"/>
  <c r="N25" i="70"/>
  <c r="O23" i="70" s="1"/>
  <c r="J25" i="70"/>
  <c r="K24" i="70" s="1"/>
  <c r="G25" i="70"/>
  <c r="G30" i="70" s="1"/>
  <c r="V23" i="70"/>
  <c r="W22" i="70"/>
  <c r="K22" i="70"/>
  <c r="F22" i="70"/>
  <c r="G21" i="70" s="1"/>
  <c r="W21" i="70"/>
  <c r="W23" i="70" s="1"/>
  <c r="G20" i="70"/>
  <c r="J19" i="70"/>
  <c r="K18" i="70" s="1"/>
  <c r="V18" i="70"/>
  <c r="R18" i="70"/>
  <c r="N18" i="70"/>
  <c r="W17" i="70"/>
  <c r="S17" i="70"/>
  <c r="O17" i="70"/>
  <c r="B17" i="70"/>
  <c r="C16" i="70" s="1"/>
  <c r="W16" i="70"/>
  <c r="S16" i="70"/>
  <c r="S18" i="70" s="1"/>
  <c r="O16" i="70"/>
  <c r="O18" i="70" s="1"/>
  <c r="F16" i="70"/>
  <c r="G14" i="70" s="1"/>
  <c r="W15" i="70"/>
  <c r="W18" i="70" s="1"/>
  <c r="C15" i="70"/>
  <c r="C14" i="70"/>
  <c r="R13" i="70"/>
  <c r="N13" i="70"/>
  <c r="C13" i="70"/>
  <c r="V12" i="70"/>
  <c r="S12" i="70"/>
  <c r="O12" i="70"/>
  <c r="J12" i="70"/>
  <c r="C12" i="70"/>
  <c r="W11" i="70"/>
  <c r="S11" i="70"/>
  <c r="O11" i="70"/>
  <c r="O13" i="70" s="1"/>
  <c r="K11" i="70"/>
  <c r="G11" i="70"/>
  <c r="F11" i="70"/>
  <c r="C11" i="70"/>
  <c r="W10" i="70"/>
  <c r="W12" i="70" s="1"/>
  <c r="S10" i="70"/>
  <c r="S13" i="70" s="1"/>
  <c r="K10" i="70"/>
  <c r="G10" i="70"/>
  <c r="C10" i="70"/>
  <c r="C17" i="70" s="1"/>
  <c r="K9" i="70"/>
  <c r="K12" i="70" s="1"/>
  <c r="G9" i="70"/>
  <c r="N8" i="70"/>
  <c r="W7" i="70"/>
  <c r="V7" i="70"/>
  <c r="R7" i="70"/>
  <c r="O7" i="70"/>
  <c r="B7" i="70"/>
  <c r="W6" i="70"/>
  <c r="S6" i="70"/>
  <c r="O6" i="70"/>
  <c r="J6" i="70"/>
  <c r="K5" i="70" s="1"/>
  <c r="G6" i="70"/>
  <c r="F6" i="70"/>
  <c r="C6" i="70"/>
  <c r="W5" i="70"/>
  <c r="S5" i="70"/>
  <c r="O5" i="70"/>
  <c r="G5" i="70"/>
  <c r="C5" i="70"/>
  <c r="W4" i="70"/>
  <c r="S4" i="70"/>
  <c r="S7" i="70" s="1"/>
  <c r="O4" i="70"/>
  <c r="O8" i="70" s="1"/>
  <c r="K4" i="70"/>
  <c r="K6" i="70" s="1"/>
  <c r="G4" i="70"/>
  <c r="C4" i="70"/>
  <c r="C7" i="70" s="1"/>
  <c r="B65" i="111"/>
  <c r="C64" i="111" s="1"/>
  <c r="C63" i="111"/>
  <c r="F60" i="111"/>
  <c r="G58" i="111" s="1"/>
  <c r="G60" i="111" s="1"/>
  <c r="B60" i="111"/>
  <c r="C59" i="111" s="1"/>
  <c r="G59" i="111"/>
  <c r="C58" i="111"/>
  <c r="J57" i="111"/>
  <c r="N56" i="111"/>
  <c r="O55" i="111" s="1"/>
  <c r="K56" i="111"/>
  <c r="K55" i="111"/>
  <c r="F55" i="111"/>
  <c r="K54" i="111"/>
  <c r="K57" i="111" s="1"/>
  <c r="G54" i="111"/>
  <c r="B54" i="111"/>
  <c r="G53" i="111"/>
  <c r="G55" i="111" s="1"/>
  <c r="C53" i="111"/>
  <c r="C54" i="111" s="1"/>
  <c r="G52" i="111"/>
  <c r="C52" i="111"/>
  <c r="N51" i="111"/>
  <c r="O50" i="111" s="1"/>
  <c r="K50" i="111"/>
  <c r="O49" i="111"/>
  <c r="K49" i="111"/>
  <c r="F49" i="111"/>
  <c r="G48" i="111" s="1"/>
  <c r="B49" i="111"/>
  <c r="K48" i="111"/>
  <c r="K51" i="111" s="1"/>
  <c r="C48" i="111"/>
  <c r="C47" i="111"/>
  <c r="C49" i="111" s="1"/>
  <c r="N45" i="111"/>
  <c r="J45" i="111"/>
  <c r="O44" i="111"/>
  <c r="K44" i="111"/>
  <c r="G44" i="111"/>
  <c r="B44" i="111"/>
  <c r="O43" i="111"/>
  <c r="K43" i="111"/>
  <c r="C43" i="111"/>
  <c r="O42" i="111"/>
  <c r="K42" i="111"/>
  <c r="C42" i="111"/>
  <c r="C44" i="111" s="1"/>
  <c r="O41" i="111"/>
  <c r="O45" i="111" s="1"/>
  <c r="K41" i="111"/>
  <c r="K45" i="111" s="1"/>
  <c r="F40" i="111"/>
  <c r="G39" i="111"/>
  <c r="N38" i="111"/>
  <c r="O36" i="111" s="1"/>
  <c r="J38" i="111"/>
  <c r="K37" i="111" s="1"/>
  <c r="G38" i="111"/>
  <c r="G40" i="111" s="1"/>
  <c r="O37" i="111"/>
  <c r="K36" i="111"/>
  <c r="K38" i="111" s="1"/>
  <c r="O35" i="111"/>
  <c r="F35" i="111"/>
  <c r="O34" i="111"/>
  <c r="G34" i="111"/>
  <c r="J33" i="111"/>
  <c r="K30" i="111" s="1"/>
  <c r="G33" i="111"/>
  <c r="G35" i="111" s="1"/>
  <c r="K32" i="111"/>
  <c r="N31" i="111"/>
  <c r="K31" i="111"/>
  <c r="O30" i="111"/>
  <c r="F30" i="111"/>
  <c r="G28" i="111" s="1"/>
  <c r="O29" i="111"/>
  <c r="O28" i="111"/>
  <c r="O31" i="111" s="1"/>
  <c r="K28" i="111"/>
  <c r="G26" i="111"/>
  <c r="N25" i="111"/>
  <c r="J25" i="111"/>
  <c r="K23" i="111" s="1"/>
  <c r="G25" i="111"/>
  <c r="O24" i="111"/>
  <c r="O23" i="111"/>
  <c r="O25" i="111" s="1"/>
  <c r="O22" i="111"/>
  <c r="F22" i="111"/>
  <c r="G20" i="111" s="1"/>
  <c r="O21" i="111"/>
  <c r="R20" i="111"/>
  <c r="S19" i="111" s="1"/>
  <c r="J19" i="111"/>
  <c r="K18" i="111" s="1"/>
  <c r="N18" i="111"/>
  <c r="O17" i="111" s="1"/>
  <c r="K17" i="111"/>
  <c r="B17" i="111"/>
  <c r="K16" i="111"/>
  <c r="F16" i="111"/>
  <c r="G15" i="111" s="1"/>
  <c r="C16" i="111"/>
  <c r="K15" i="111"/>
  <c r="C15" i="111"/>
  <c r="R14" i="111"/>
  <c r="S10" i="111" s="1"/>
  <c r="C14" i="111"/>
  <c r="N13" i="111"/>
  <c r="C13" i="111"/>
  <c r="O12" i="111"/>
  <c r="O13" i="111" s="1"/>
  <c r="J12" i="111"/>
  <c r="C12" i="111"/>
  <c r="S11" i="111"/>
  <c r="O11" i="111"/>
  <c r="K11" i="111"/>
  <c r="F11" i="111"/>
  <c r="G9" i="111" s="1"/>
  <c r="G11" i="111" s="1"/>
  <c r="C11" i="111"/>
  <c r="K10" i="111"/>
  <c r="G10" i="111"/>
  <c r="C10" i="111"/>
  <c r="C17" i="111" s="1"/>
  <c r="K9" i="111"/>
  <c r="K12" i="111" s="1"/>
  <c r="N8" i="111"/>
  <c r="R7" i="111"/>
  <c r="S6" i="111" s="1"/>
  <c r="O7" i="111"/>
  <c r="B7" i="111"/>
  <c r="V6" i="111"/>
  <c r="W4" i="111" s="1"/>
  <c r="W6" i="111" s="1"/>
  <c r="O6" i="111"/>
  <c r="J6" i="111"/>
  <c r="K4" i="111" s="1"/>
  <c r="K6" i="111" s="1"/>
  <c r="F6" i="111"/>
  <c r="C6" i="111"/>
  <c r="W5" i="111"/>
  <c r="O5" i="111"/>
  <c r="K5" i="111"/>
  <c r="G5" i="111"/>
  <c r="C5" i="111"/>
  <c r="S4" i="111"/>
  <c r="O4" i="111"/>
  <c r="O8" i="111" s="1"/>
  <c r="G4" i="111"/>
  <c r="G6" i="111" s="1"/>
  <c r="C4" i="111"/>
  <c r="C7" i="111" s="1"/>
  <c r="B65" i="74"/>
  <c r="C64" i="74" s="1"/>
  <c r="C63" i="74"/>
  <c r="F60" i="74"/>
  <c r="G58" i="74" s="1"/>
  <c r="G60" i="74" s="1"/>
  <c r="B60" i="74"/>
  <c r="C59" i="74" s="1"/>
  <c r="G59" i="74"/>
  <c r="C58" i="74"/>
  <c r="J57" i="74"/>
  <c r="N56" i="74"/>
  <c r="O55" i="74" s="1"/>
  <c r="K56" i="74"/>
  <c r="K55" i="74"/>
  <c r="F55" i="74"/>
  <c r="K54" i="74"/>
  <c r="K57" i="74" s="1"/>
  <c r="G54" i="74"/>
  <c r="B54" i="74"/>
  <c r="G53" i="74"/>
  <c r="G55" i="74" s="1"/>
  <c r="C53" i="74"/>
  <c r="C54" i="74" s="1"/>
  <c r="G52" i="74"/>
  <c r="C52" i="74"/>
  <c r="N51" i="74"/>
  <c r="O49" i="74" s="1"/>
  <c r="J51" i="74"/>
  <c r="O50" i="74"/>
  <c r="K50" i="74"/>
  <c r="K49" i="74"/>
  <c r="F49" i="74"/>
  <c r="G48" i="74" s="1"/>
  <c r="B49" i="74"/>
  <c r="O48" i="74"/>
  <c r="K48" i="74"/>
  <c r="K51" i="74" s="1"/>
  <c r="C48" i="74"/>
  <c r="G47" i="74"/>
  <c r="C47" i="74"/>
  <c r="C49" i="74" s="1"/>
  <c r="N45" i="74"/>
  <c r="J45" i="74"/>
  <c r="O44" i="74"/>
  <c r="K44" i="74"/>
  <c r="B44" i="74"/>
  <c r="C42" i="74" s="1"/>
  <c r="C44" i="74" s="1"/>
  <c r="O43" i="74"/>
  <c r="K43" i="74"/>
  <c r="C43" i="74"/>
  <c r="O42" i="74"/>
  <c r="K42" i="74"/>
  <c r="O41" i="74"/>
  <c r="O45" i="74" s="1"/>
  <c r="K41" i="74"/>
  <c r="K45" i="74" s="1"/>
  <c r="F40" i="74"/>
  <c r="G39" i="74"/>
  <c r="N38" i="74"/>
  <c r="J38" i="74"/>
  <c r="K37" i="74" s="1"/>
  <c r="G38" i="74"/>
  <c r="G40" i="74" s="1"/>
  <c r="O37" i="74"/>
  <c r="O36" i="74"/>
  <c r="K36" i="74"/>
  <c r="K38" i="74" s="1"/>
  <c r="O35" i="74"/>
  <c r="F35" i="74"/>
  <c r="G34" i="74" s="1"/>
  <c r="O34" i="74"/>
  <c r="O38" i="74" s="1"/>
  <c r="J33" i="74"/>
  <c r="K32" i="74" s="1"/>
  <c r="G33" i="74"/>
  <c r="R31" i="74"/>
  <c r="N31" i="74"/>
  <c r="S30" i="74"/>
  <c r="O30" i="74"/>
  <c r="F30" i="74"/>
  <c r="G28" i="74" s="1"/>
  <c r="S29" i="74"/>
  <c r="S31" i="74" s="1"/>
  <c r="O29" i="74"/>
  <c r="G29" i="74"/>
  <c r="O28" i="74"/>
  <c r="O31" i="74" s="1"/>
  <c r="G27" i="74"/>
  <c r="R26" i="74"/>
  <c r="S25" i="74"/>
  <c r="N25" i="74"/>
  <c r="O24" i="74" s="1"/>
  <c r="J25" i="74"/>
  <c r="K23" i="74" s="1"/>
  <c r="G25" i="74"/>
  <c r="S24" i="74"/>
  <c r="K24" i="74"/>
  <c r="S23" i="74"/>
  <c r="S26" i="74" s="1"/>
  <c r="O23" i="74"/>
  <c r="O22" i="74"/>
  <c r="K22" i="74"/>
  <c r="F22" i="74"/>
  <c r="O21" i="74"/>
  <c r="G21" i="74"/>
  <c r="R20" i="74"/>
  <c r="G20" i="74"/>
  <c r="S19" i="74"/>
  <c r="J19" i="74"/>
  <c r="G19" i="74"/>
  <c r="G22" i="74" s="1"/>
  <c r="V18" i="74"/>
  <c r="S18" i="74"/>
  <c r="N18" i="74"/>
  <c r="O16" i="74" s="1"/>
  <c r="O18" i="74" s="1"/>
  <c r="K18" i="74"/>
  <c r="W17" i="74"/>
  <c r="S17" i="74"/>
  <c r="S20" i="74" s="1"/>
  <c r="O17" i="74"/>
  <c r="K17" i="74"/>
  <c r="B17" i="74"/>
  <c r="C15" i="74" s="1"/>
  <c r="W16" i="74"/>
  <c r="W18" i="74" s="1"/>
  <c r="K16" i="74"/>
  <c r="F16" i="74"/>
  <c r="K15" i="74"/>
  <c r="K19" i="74" s="1"/>
  <c r="G15" i="74"/>
  <c r="R14" i="74"/>
  <c r="G14" i="74"/>
  <c r="G16" i="74" s="1"/>
  <c r="C14" i="74"/>
  <c r="V13" i="74"/>
  <c r="W11" i="74" s="1"/>
  <c r="W13" i="74" s="1"/>
  <c r="S13" i="74"/>
  <c r="N13" i="74"/>
  <c r="W12" i="74"/>
  <c r="S12" i="74"/>
  <c r="O12" i="74"/>
  <c r="J12" i="74"/>
  <c r="K10" i="74" s="1"/>
  <c r="C12" i="74"/>
  <c r="S11" i="74"/>
  <c r="O11" i="74"/>
  <c r="O13" i="74" s="1"/>
  <c r="K11" i="74"/>
  <c r="F11" i="74"/>
  <c r="G9" i="74" s="1"/>
  <c r="G11" i="74" s="1"/>
  <c r="C11" i="74"/>
  <c r="S10" i="74"/>
  <c r="S14" i="74" s="1"/>
  <c r="G10" i="74"/>
  <c r="C10" i="74"/>
  <c r="K9" i="74"/>
  <c r="V8" i="74"/>
  <c r="W7" i="74" s="1"/>
  <c r="N8" i="74"/>
  <c r="R7" i="74"/>
  <c r="S6" i="74" s="1"/>
  <c r="O7" i="74"/>
  <c r="B7" i="74"/>
  <c r="C5" i="74" s="1"/>
  <c r="W6" i="74"/>
  <c r="O6" i="74"/>
  <c r="J6" i="74"/>
  <c r="K4" i="74" s="1"/>
  <c r="K6" i="74" s="1"/>
  <c r="F6" i="74"/>
  <c r="C6" i="74"/>
  <c r="W5" i="74"/>
  <c r="O5" i="74"/>
  <c r="K5" i="74"/>
  <c r="G5" i="74"/>
  <c r="S4" i="74"/>
  <c r="O4" i="74"/>
  <c r="O8" i="74" s="1"/>
  <c r="G4" i="74"/>
  <c r="G6" i="74" s="1"/>
  <c r="C4" i="74"/>
  <c r="C7" i="74" s="1"/>
  <c r="B65" i="88"/>
  <c r="C64" i="88" s="1"/>
  <c r="F60" i="88"/>
  <c r="G59" i="88" s="1"/>
  <c r="B60" i="88"/>
  <c r="C59" i="88"/>
  <c r="C58" i="88"/>
  <c r="J57" i="88"/>
  <c r="K55" i="88" s="1"/>
  <c r="C57" i="88"/>
  <c r="C60" i="88" s="1"/>
  <c r="N56" i="88"/>
  <c r="K56" i="88"/>
  <c r="O55" i="88"/>
  <c r="F55" i="88"/>
  <c r="G54" i="88" s="1"/>
  <c r="O54" i="88"/>
  <c r="O56" i="88" s="1"/>
  <c r="B54" i="88"/>
  <c r="C53" i="88" s="1"/>
  <c r="C54" i="88" s="1"/>
  <c r="G52" i="88"/>
  <c r="C52" i="88"/>
  <c r="N51" i="88"/>
  <c r="J51" i="88"/>
  <c r="K50" i="88" s="1"/>
  <c r="O50" i="88"/>
  <c r="O49" i="88"/>
  <c r="K49" i="88"/>
  <c r="F49" i="88"/>
  <c r="B49" i="88"/>
  <c r="C47" i="88" s="1"/>
  <c r="C49" i="88" s="1"/>
  <c r="O48" i="88"/>
  <c r="O51" i="88" s="1"/>
  <c r="G48" i="88"/>
  <c r="C48" i="88"/>
  <c r="G47" i="88"/>
  <c r="G46" i="88"/>
  <c r="N45" i="88"/>
  <c r="O43" i="88" s="1"/>
  <c r="J45" i="88"/>
  <c r="K44" i="88" s="1"/>
  <c r="G45" i="88"/>
  <c r="O44" i="88"/>
  <c r="G44" i="88"/>
  <c r="B44" i="88"/>
  <c r="K43" i="88"/>
  <c r="G43" i="88"/>
  <c r="G49" i="88" s="1"/>
  <c r="C43" i="88"/>
  <c r="K42" i="88"/>
  <c r="C42" i="88"/>
  <c r="C44" i="88" s="1"/>
  <c r="O41" i="88"/>
  <c r="F40" i="88"/>
  <c r="G38" i="88" s="1"/>
  <c r="N38" i="88"/>
  <c r="O34" i="88" s="1"/>
  <c r="J38" i="88"/>
  <c r="K36" i="88" s="1"/>
  <c r="K38" i="88" s="1"/>
  <c r="O37" i="88"/>
  <c r="K37" i="88"/>
  <c r="O35" i="88"/>
  <c r="F35" i="88"/>
  <c r="G33" i="88" s="1"/>
  <c r="G35" i="88" s="1"/>
  <c r="G34" i="88"/>
  <c r="J33" i="88"/>
  <c r="K31" i="88" s="1"/>
  <c r="K32" i="88"/>
  <c r="N31" i="88"/>
  <c r="O28" i="88" s="1"/>
  <c r="O31" i="88" s="1"/>
  <c r="O30" i="88"/>
  <c r="K30" i="88"/>
  <c r="F30" i="88"/>
  <c r="O29" i="88"/>
  <c r="K29" i="88"/>
  <c r="G29" i="88"/>
  <c r="K28" i="88"/>
  <c r="K33" i="88" s="1"/>
  <c r="G28" i="88"/>
  <c r="G27" i="88"/>
  <c r="G26" i="88"/>
  <c r="N25" i="88"/>
  <c r="O23" i="88" s="1"/>
  <c r="O25" i="88" s="1"/>
  <c r="J25" i="88"/>
  <c r="G25" i="88"/>
  <c r="G30" i="88" s="1"/>
  <c r="O24" i="88"/>
  <c r="K24" i="88"/>
  <c r="K23" i="88"/>
  <c r="O22" i="88"/>
  <c r="K22" i="88"/>
  <c r="K25" i="88" s="1"/>
  <c r="F22" i="88"/>
  <c r="G20" i="88" s="1"/>
  <c r="O21" i="88"/>
  <c r="R20" i="88"/>
  <c r="S17" i="88" s="1"/>
  <c r="J19" i="88"/>
  <c r="K18" i="88" s="1"/>
  <c r="V18" i="88"/>
  <c r="S18" i="88"/>
  <c r="O18" i="88"/>
  <c r="N18" i="88"/>
  <c r="W17" i="88"/>
  <c r="O17" i="88"/>
  <c r="B17" i="88"/>
  <c r="C16" i="88" s="1"/>
  <c r="W16" i="88"/>
  <c r="O16" i="88"/>
  <c r="K16" i="88"/>
  <c r="F16" i="88"/>
  <c r="G14" i="88" s="1"/>
  <c r="G16" i="88" s="1"/>
  <c r="W15" i="88"/>
  <c r="K15" i="88"/>
  <c r="G15" i="88"/>
  <c r="W14" i="88"/>
  <c r="W18" i="88" s="1"/>
  <c r="R14" i="88"/>
  <c r="C14" i="88"/>
  <c r="S13" i="88"/>
  <c r="N13" i="88"/>
  <c r="C13" i="88"/>
  <c r="S12" i="88"/>
  <c r="O12" i="88"/>
  <c r="J12" i="88"/>
  <c r="K11" i="88" s="1"/>
  <c r="C12" i="88"/>
  <c r="V11" i="88"/>
  <c r="S11" i="88"/>
  <c r="S14" i="88" s="1"/>
  <c r="O11" i="88"/>
  <c r="O13" i="88" s="1"/>
  <c r="F11" i="88"/>
  <c r="G10" i="88" s="1"/>
  <c r="C11" i="88"/>
  <c r="W10" i="88"/>
  <c r="S10" i="88"/>
  <c r="C10" i="88"/>
  <c r="W9" i="88"/>
  <c r="W11" i="88" s="1"/>
  <c r="K9" i="88"/>
  <c r="N8" i="88"/>
  <c r="R7" i="88"/>
  <c r="S6" i="88" s="1"/>
  <c r="O7" i="88"/>
  <c r="B7" i="88"/>
  <c r="C5" i="88" s="1"/>
  <c r="V6" i="88"/>
  <c r="O6" i="88"/>
  <c r="J6" i="88"/>
  <c r="K4" i="88" s="1"/>
  <c r="K6" i="88" s="1"/>
  <c r="F6" i="88"/>
  <c r="G5" i="88" s="1"/>
  <c r="W5" i="88"/>
  <c r="O5" i="88"/>
  <c r="K5" i="88"/>
  <c r="W4" i="88"/>
  <c r="W6" i="88" s="1"/>
  <c r="S4" i="88"/>
  <c r="O4" i="88"/>
  <c r="O8" i="88" s="1"/>
  <c r="G4" i="88"/>
  <c r="G6" i="88" s="1"/>
  <c r="C4" i="88"/>
  <c r="B65" i="137"/>
  <c r="C64" i="137"/>
  <c r="C63" i="137"/>
  <c r="C65" i="137" s="1"/>
  <c r="F60" i="137"/>
  <c r="G59" i="137" s="1"/>
  <c r="B60" i="137"/>
  <c r="C59" i="137" s="1"/>
  <c r="G58" i="137"/>
  <c r="C58" i="137"/>
  <c r="J57" i="137"/>
  <c r="C57" i="137"/>
  <c r="C60" i="137" s="1"/>
  <c r="N56" i="137"/>
  <c r="K56" i="137"/>
  <c r="O55" i="137"/>
  <c r="K55" i="137"/>
  <c r="F55" i="137"/>
  <c r="G54" i="137" s="1"/>
  <c r="O54" i="137"/>
  <c r="O56" i="137" s="1"/>
  <c r="K54" i="137"/>
  <c r="K57" i="137" s="1"/>
  <c r="B54" i="137"/>
  <c r="C53" i="137" s="1"/>
  <c r="G53" i="137"/>
  <c r="G52" i="137"/>
  <c r="C52" i="137"/>
  <c r="N51" i="137"/>
  <c r="J51" i="137"/>
  <c r="K50" i="137" s="1"/>
  <c r="O50" i="137"/>
  <c r="O49" i="137"/>
  <c r="K49" i="137"/>
  <c r="F49" i="137"/>
  <c r="G48" i="137" s="1"/>
  <c r="B49" i="137"/>
  <c r="C47" i="137" s="1"/>
  <c r="C49" i="137" s="1"/>
  <c r="O48" i="137"/>
  <c r="O51" i="137" s="1"/>
  <c r="C48" i="137"/>
  <c r="G47" i="137"/>
  <c r="G46" i="137"/>
  <c r="N45" i="137"/>
  <c r="O43" i="137" s="1"/>
  <c r="J45" i="137"/>
  <c r="K44" i="137" s="1"/>
  <c r="G45" i="137"/>
  <c r="O44" i="137"/>
  <c r="G44" i="137"/>
  <c r="B44" i="137"/>
  <c r="K43" i="137"/>
  <c r="G43" i="137"/>
  <c r="G49" i="137" s="1"/>
  <c r="C43" i="137"/>
  <c r="K42" i="137"/>
  <c r="C42" i="137"/>
  <c r="C44" i="137" s="1"/>
  <c r="O41" i="137"/>
  <c r="K41" i="137"/>
  <c r="F40" i="137"/>
  <c r="G39" i="137"/>
  <c r="G40" i="137" s="1"/>
  <c r="N38" i="137"/>
  <c r="O37" i="137" s="1"/>
  <c r="J38" i="137"/>
  <c r="K37" i="137" s="1"/>
  <c r="O36" i="137"/>
  <c r="K36" i="137"/>
  <c r="F35" i="137"/>
  <c r="G34" i="137" s="1"/>
  <c r="O34" i="137"/>
  <c r="J33" i="137"/>
  <c r="K32" i="137" s="1"/>
  <c r="G33" i="137"/>
  <c r="N31" i="137"/>
  <c r="O30" i="137" s="1"/>
  <c r="K31" i="137"/>
  <c r="F30" i="137"/>
  <c r="G25" i="137" s="1"/>
  <c r="O28" i="137"/>
  <c r="G27" i="137"/>
  <c r="G26" i="137"/>
  <c r="N25" i="137"/>
  <c r="J25" i="137"/>
  <c r="K24" i="137" s="1"/>
  <c r="B25" i="137"/>
  <c r="C23" i="137" s="1"/>
  <c r="O24" i="137"/>
  <c r="O23" i="137"/>
  <c r="K23" i="137"/>
  <c r="O22" i="137"/>
  <c r="K22" i="137"/>
  <c r="K25" i="137" s="1"/>
  <c r="F22" i="137"/>
  <c r="O21" i="137"/>
  <c r="O25" i="137" s="1"/>
  <c r="G21" i="137"/>
  <c r="G22" i="137" s="1"/>
  <c r="G20" i="137"/>
  <c r="C20" i="137"/>
  <c r="J19" i="137"/>
  <c r="G19" i="137"/>
  <c r="N18" i="137"/>
  <c r="O17" i="137" s="1"/>
  <c r="K18" i="137"/>
  <c r="K17" i="137"/>
  <c r="B17" i="137"/>
  <c r="C16" i="137" s="1"/>
  <c r="K16" i="137"/>
  <c r="F16" i="137"/>
  <c r="G14" i="137" s="1"/>
  <c r="G16" i="137" s="1"/>
  <c r="K15" i="137"/>
  <c r="K19" i="137" s="1"/>
  <c r="G15" i="137"/>
  <c r="C15" i="137"/>
  <c r="C14" i="137"/>
  <c r="R13" i="137"/>
  <c r="S11" i="137" s="1"/>
  <c r="N13" i="137"/>
  <c r="O12" i="137" s="1"/>
  <c r="C13" i="137"/>
  <c r="S12" i="137"/>
  <c r="J12" i="137"/>
  <c r="K10" i="137" s="1"/>
  <c r="C12" i="137"/>
  <c r="O11" i="137"/>
  <c r="O13" i="137" s="1"/>
  <c r="K11" i="137"/>
  <c r="F11" i="137"/>
  <c r="C11" i="137"/>
  <c r="S10" i="137"/>
  <c r="S13" i="137" s="1"/>
  <c r="G10" i="137"/>
  <c r="C10" i="137"/>
  <c r="C17" i="137" s="1"/>
  <c r="K9" i="137"/>
  <c r="K12" i="137" s="1"/>
  <c r="G9" i="137"/>
  <c r="G11" i="137" s="1"/>
  <c r="N8" i="137"/>
  <c r="O5" i="137" s="1"/>
  <c r="R7" i="137"/>
  <c r="B7" i="137"/>
  <c r="C4" i="137" s="1"/>
  <c r="C7" i="137" s="1"/>
  <c r="S6" i="137"/>
  <c r="J6" i="137"/>
  <c r="K5" i="137" s="1"/>
  <c r="F6" i="137"/>
  <c r="C6" i="137"/>
  <c r="S5" i="137"/>
  <c r="S7" i="137" s="1"/>
  <c r="G5" i="137"/>
  <c r="C5" i="137"/>
  <c r="S4" i="137"/>
  <c r="K4" i="137"/>
  <c r="G4" i="137"/>
  <c r="G6" i="137" s="1"/>
  <c r="B65" i="136"/>
  <c r="C64" i="136" s="1"/>
  <c r="F60" i="136"/>
  <c r="G59" i="136" s="1"/>
  <c r="B60" i="136"/>
  <c r="C57" i="136" s="1"/>
  <c r="C60" i="136" s="1"/>
  <c r="C59" i="136"/>
  <c r="C58" i="136"/>
  <c r="J57" i="136"/>
  <c r="K55" i="136" s="1"/>
  <c r="N56" i="136"/>
  <c r="O55" i="136" s="1"/>
  <c r="K56" i="136"/>
  <c r="F55" i="136"/>
  <c r="G54" i="136" s="1"/>
  <c r="K54" i="136"/>
  <c r="K57" i="136" s="1"/>
  <c r="C54" i="136"/>
  <c r="B54" i="136"/>
  <c r="C53" i="136"/>
  <c r="G52" i="136"/>
  <c r="C52" i="136"/>
  <c r="N51" i="136"/>
  <c r="J51" i="136"/>
  <c r="O50" i="136"/>
  <c r="K50" i="136"/>
  <c r="O49" i="136"/>
  <c r="K49" i="136"/>
  <c r="F49" i="136"/>
  <c r="B49" i="136"/>
  <c r="O48" i="136"/>
  <c r="O51" i="136" s="1"/>
  <c r="K48" i="136"/>
  <c r="K51" i="136" s="1"/>
  <c r="G48" i="136"/>
  <c r="C48" i="136"/>
  <c r="G47" i="136"/>
  <c r="C47" i="136"/>
  <c r="C49" i="136" s="1"/>
  <c r="G46" i="136"/>
  <c r="N45" i="136"/>
  <c r="J45" i="136"/>
  <c r="K44" i="136" s="1"/>
  <c r="G45" i="136"/>
  <c r="O44" i="136"/>
  <c r="G44" i="136"/>
  <c r="B44" i="136"/>
  <c r="V43" i="136"/>
  <c r="W42" i="136" s="1"/>
  <c r="O43" i="136"/>
  <c r="K43" i="136"/>
  <c r="G43" i="136"/>
  <c r="G49" i="136" s="1"/>
  <c r="C43" i="136"/>
  <c r="O42" i="136"/>
  <c r="K42" i="136"/>
  <c r="C42" i="136"/>
  <c r="C44" i="136" s="1"/>
  <c r="O41" i="136"/>
  <c r="O45" i="136" s="1"/>
  <c r="K41" i="136"/>
  <c r="F40" i="136"/>
  <c r="G39" i="136"/>
  <c r="V38" i="136"/>
  <c r="W36" i="136" s="1"/>
  <c r="N38" i="136"/>
  <c r="J38" i="136"/>
  <c r="G38" i="136"/>
  <c r="G40" i="136" s="1"/>
  <c r="O37" i="136"/>
  <c r="K37" i="136"/>
  <c r="O36" i="136"/>
  <c r="K36" i="136"/>
  <c r="K38" i="136" s="1"/>
  <c r="O35" i="136"/>
  <c r="F35" i="136"/>
  <c r="O34" i="136"/>
  <c r="O38" i="136" s="1"/>
  <c r="G34" i="136"/>
  <c r="V33" i="136"/>
  <c r="J33" i="136"/>
  <c r="K32" i="136" s="1"/>
  <c r="G33" i="136"/>
  <c r="G35" i="136" s="1"/>
  <c r="W32" i="136"/>
  <c r="W31" i="136"/>
  <c r="W33" i="136" s="1"/>
  <c r="N31" i="136"/>
  <c r="O30" i="136"/>
  <c r="F30" i="136"/>
  <c r="O29" i="136"/>
  <c r="G29" i="136"/>
  <c r="V28" i="136"/>
  <c r="O28" i="136"/>
  <c r="O31" i="136" s="1"/>
  <c r="K28" i="136"/>
  <c r="G28" i="136"/>
  <c r="W27" i="136"/>
  <c r="G27" i="136"/>
  <c r="W26" i="136"/>
  <c r="W28" i="136" s="1"/>
  <c r="G26" i="136"/>
  <c r="N25" i="136"/>
  <c r="J25" i="136"/>
  <c r="K24" i="136" s="1"/>
  <c r="G25" i="136"/>
  <c r="G30" i="136" s="1"/>
  <c r="O24" i="136"/>
  <c r="V23" i="136"/>
  <c r="W22" i="136" s="1"/>
  <c r="O23" i="136"/>
  <c r="K23" i="136"/>
  <c r="O22" i="136"/>
  <c r="K22" i="136"/>
  <c r="F22" i="136"/>
  <c r="G21" i="136" s="1"/>
  <c r="W21" i="136"/>
  <c r="O21" i="136"/>
  <c r="O25" i="136" s="1"/>
  <c r="R20" i="136"/>
  <c r="S19" i="136" s="1"/>
  <c r="G20" i="136"/>
  <c r="J19" i="136"/>
  <c r="K18" i="136" s="1"/>
  <c r="G19" i="136"/>
  <c r="V18" i="136"/>
  <c r="S18" i="136"/>
  <c r="N18" i="136"/>
  <c r="W17" i="136"/>
  <c r="S17" i="136"/>
  <c r="O17" i="136"/>
  <c r="K17" i="136"/>
  <c r="B17" i="136"/>
  <c r="C16" i="136" s="1"/>
  <c r="W16" i="136"/>
  <c r="W18" i="136" s="1"/>
  <c r="O16" i="136"/>
  <c r="O18" i="136" s="1"/>
  <c r="K16" i="136"/>
  <c r="F16" i="136"/>
  <c r="K15" i="136"/>
  <c r="K19" i="136" s="1"/>
  <c r="G15" i="136"/>
  <c r="C15" i="136"/>
  <c r="R14" i="136"/>
  <c r="S13" i="136" s="1"/>
  <c r="G14" i="136"/>
  <c r="G16" i="136" s="1"/>
  <c r="C14" i="136"/>
  <c r="V13" i="136"/>
  <c r="W12" i="136" s="1"/>
  <c r="N13" i="136"/>
  <c r="C13" i="136"/>
  <c r="S12" i="136"/>
  <c r="O12" i="136"/>
  <c r="J12" i="136"/>
  <c r="C12" i="136"/>
  <c r="W11" i="136"/>
  <c r="W13" i="136" s="1"/>
  <c r="S11" i="136"/>
  <c r="O11" i="136"/>
  <c r="O13" i="136" s="1"/>
  <c r="K11" i="136"/>
  <c r="F11" i="136"/>
  <c r="G9" i="136" s="1"/>
  <c r="G11" i="136" s="1"/>
  <c r="C11" i="136"/>
  <c r="S10" i="136"/>
  <c r="S14" i="136" s="1"/>
  <c r="K10" i="136"/>
  <c r="G10" i="136"/>
  <c r="C10" i="136"/>
  <c r="C17" i="136" s="1"/>
  <c r="K9" i="136"/>
  <c r="K12" i="136" s="1"/>
  <c r="V8" i="136"/>
  <c r="W7" i="136" s="1"/>
  <c r="N8" i="136"/>
  <c r="R7" i="136"/>
  <c r="O7" i="136"/>
  <c r="B7" i="136"/>
  <c r="W6" i="136"/>
  <c r="S6" i="136"/>
  <c r="O6" i="136"/>
  <c r="J6" i="136"/>
  <c r="F6" i="136"/>
  <c r="C6" i="136"/>
  <c r="W5" i="136"/>
  <c r="S5" i="136"/>
  <c r="O5" i="136"/>
  <c r="K5" i="136"/>
  <c r="G5" i="136"/>
  <c r="C5" i="136"/>
  <c r="W4" i="136"/>
  <c r="W8" i="136" s="1"/>
  <c r="S4" i="136"/>
  <c r="S7" i="136" s="1"/>
  <c r="O4" i="136"/>
  <c r="O8" i="136" s="1"/>
  <c r="K4" i="136"/>
  <c r="K6" i="136" s="1"/>
  <c r="G4" i="136"/>
  <c r="G6" i="136" s="1"/>
  <c r="C4" i="136"/>
  <c r="C7" i="136" s="1"/>
  <c r="B65" i="135"/>
  <c r="C64" i="135" s="1"/>
  <c r="C63" i="135"/>
  <c r="C65" i="135" s="1"/>
  <c r="F60" i="135"/>
  <c r="G58" i="135" s="1"/>
  <c r="G60" i="135" s="1"/>
  <c r="B60" i="135"/>
  <c r="C59" i="135" s="1"/>
  <c r="G59" i="135"/>
  <c r="C58" i="135"/>
  <c r="J57" i="135"/>
  <c r="N56" i="135"/>
  <c r="O55" i="135" s="1"/>
  <c r="K56" i="135"/>
  <c r="K55" i="135"/>
  <c r="F55" i="135"/>
  <c r="K54" i="135"/>
  <c r="K57" i="135" s="1"/>
  <c r="G54" i="135"/>
  <c r="B54" i="135"/>
  <c r="G53" i="135"/>
  <c r="G55" i="135" s="1"/>
  <c r="C53" i="135"/>
  <c r="C54" i="135" s="1"/>
  <c r="G52" i="135"/>
  <c r="C52" i="135"/>
  <c r="N51" i="135"/>
  <c r="O49" i="135" s="1"/>
  <c r="J51" i="135"/>
  <c r="O50" i="135"/>
  <c r="K50" i="135"/>
  <c r="K49" i="135"/>
  <c r="F49" i="135"/>
  <c r="G48" i="135" s="1"/>
  <c r="B49" i="135"/>
  <c r="O48" i="135"/>
  <c r="O51" i="135" s="1"/>
  <c r="K48" i="135"/>
  <c r="K51" i="135" s="1"/>
  <c r="C48" i="135"/>
  <c r="G47" i="135"/>
  <c r="C47" i="135"/>
  <c r="C49" i="135" s="1"/>
  <c r="N45" i="135"/>
  <c r="J45" i="135"/>
  <c r="O44" i="135"/>
  <c r="K44" i="135"/>
  <c r="B44" i="135"/>
  <c r="C42" i="135" s="1"/>
  <c r="C44" i="135" s="1"/>
  <c r="O43" i="135"/>
  <c r="K43" i="135"/>
  <c r="C43" i="135"/>
  <c r="O42" i="135"/>
  <c r="K42" i="135"/>
  <c r="O41" i="135"/>
  <c r="O45" i="135" s="1"/>
  <c r="K41" i="135"/>
  <c r="K45" i="135" s="1"/>
  <c r="F40" i="135"/>
  <c r="G39" i="135"/>
  <c r="N38" i="135"/>
  <c r="J38" i="135"/>
  <c r="K36" i="135" s="1"/>
  <c r="G38" i="135"/>
  <c r="G40" i="135" s="1"/>
  <c r="O37" i="135"/>
  <c r="O36" i="135"/>
  <c r="O35" i="135"/>
  <c r="F35" i="135"/>
  <c r="G33" i="135" s="1"/>
  <c r="O34" i="135"/>
  <c r="O38" i="135" s="1"/>
  <c r="J33" i="135"/>
  <c r="K31" i="135" s="1"/>
  <c r="N31" i="135"/>
  <c r="O28" i="135" s="1"/>
  <c r="F30" i="135"/>
  <c r="G28" i="135" s="1"/>
  <c r="G29" i="135"/>
  <c r="G27" i="135"/>
  <c r="G26" i="135"/>
  <c r="R25" i="135"/>
  <c r="N25" i="135"/>
  <c r="O24" i="135" s="1"/>
  <c r="J25" i="135"/>
  <c r="G25" i="135"/>
  <c r="G30" i="135" s="1"/>
  <c r="S24" i="135"/>
  <c r="K24" i="135"/>
  <c r="S23" i="135"/>
  <c r="S25" i="135" s="1"/>
  <c r="O23" i="135"/>
  <c r="K23" i="135"/>
  <c r="K22" i="135"/>
  <c r="K25" i="135" s="1"/>
  <c r="F22" i="135"/>
  <c r="G20" i="135" s="1"/>
  <c r="G22" i="135" s="1"/>
  <c r="G21" i="135"/>
  <c r="R20" i="135"/>
  <c r="S19" i="135"/>
  <c r="J19" i="135"/>
  <c r="K18" i="135" s="1"/>
  <c r="K19" i="135" s="1"/>
  <c r="G19" i="135"/>
  <c r="S18" i="135"/>
  <c r="N18" i="135"/>
  <c r="S17" i="135"/>
  <c r="S20" i="135" s="1"/>
  <c r="O17" i="135"/>
  <c r="K17" i="135"/>
  <c r="B17" i="135"/>
  <c r="C16" i="135" s="1"/>
  <c r="O16" i="135"/>
  <c r="O18" i="135" s="1"/>
  <c r="K16" i="135"/>
  <c r="F16" i="135"/>
  <c r="G15" i="135" s="1"/>
  <c r="K15" i="135"/>
  <c r="C15" i="135"/>
  <c r="R14" i="135"/>
  <c r="C14" i="135"/>
  <c r="S13" i="135"/>
  <c r="N13" i="135"/>
  <c r="C13" i="135"/>
  <c r="S12" i="135"/>
  <c r="O12" i="135"/>
  <c r="J12" i="135"/>
  <c r="K11" i="135" s="1"/>
  <c r="C12" i="135"/>
  <c r="V11" i="135"/>
  <c r="S11" i="135"/>
  <c r="S14" i="135" s="1"/>
  <c r="O11" i="135"/>
  <c r="O13" i="135" s="1"/>
  <c r="F11" i="135"/>
  <c r="G10" i="135" s="1"/>
  <c r="C11" i="135"/>
  <c r="W10" i="135"/>
  <c r="S10" i="135"/>
  <c r="K10" i="135"/>
  <c r="W9" i="135"/>
  <c r="W11" i="135" s="1"/>
  <c r="K9" i="135"/>
  <c r="K12" i="135" s="1"/>
  <c r="G9" i="135"/>
  <c r="N8" i="135"/>
  <c r="R7" i="135"/>
  <c r="S6" i="135" s="1"/>
  <c r="O7" i="135"/>
  <c r="B7" i="135"/>
  <c r="C5" i="135" s="1"/>
  <c r="V6" i="135"/>
  <c r="O6" i="135"/>
  <c r="J6" i="135"/>
  <c r="F6" i="135"/>
  <c r="G5" i="135" s="1"/>
  <c r="C6" i="135"/>
  <c r="W5" i="135"/>
  <c r="O5" i="135"/>
  <c r="K5" i="135"/>
  <c r="K6" i="135" s="1"/>
  <c r="W4" i="135"/>
  <c r="W6" i="135" s="1"/>
  <c r="S4" i="135"/>
  <c r="O4" i="135"/>
  <c r="O8" i="135" s="1"/>
  <c r="K4" i="135"/>
  <c r="G4" i="135"/>
  <c r="G6" i="135" s="1"/>
  <c r="C4" i="135"/>
  <c r="C7" i="135" s="1"/>
  <c r="B65" i="141"/>
  <c r="C64" i="141" s="1"/>
  <c r="F60" i="141"/>
  <c r="G59" i="141" s="1"/>
  <c r="B60" i="141"/>
  <c r="C59" i="141" s="1"/>
  <c r="C58" i="141"/>
  <c r="J57" i="141"/>
  <c r="N56" i="141"/>
  <c r="O55" i="141" s="1"/>
  <c r="K56" i="141"/>
  <c r="K55" i="141"/>
  <c r="F55" i="141"/>
  <c r="G54" i="141" s="1"/>
  <c r="K54" i="141"/>
  <c r="K57" i="141" s="1"/>
  <c r="C54" i="141"/>
  <c r="B54" i="141"/>
  <c r="G53" i="141"/>
  <c r="C53" i="141"/>
  <c r="G52" i="141"/>
  <c r="G55" i="141" s="1"/>
  <c r="C52" i="141"/>
  <c r="N51" i="141"/>
  <c r="J51" i="141"/>
  <c r="O50" i="141"/>
  <c r="K50" i="141"/>
  <c r="O49" i="141"/>
  <c r="K49" i="141"/>
  <c r="F49" i="141"/>
  <c r="B49" i="141"/>
  <c r="O48" i="141"/>
  <c r="O51" i="141" s="1"/>
  <c r="K48" i="141"/>
  <c r="K51" i="141" s="1"/>
  <c r="G48" i="141"/>
  <c r="C48" i="141"/>
  <c r="G47" i="141"/>
  <c r="C47" i="141"/>
  <c r="C49" i="141" s="1"/>
  <c r="G46" i="141"/>
  <c r="N45" i="141"/>
  <c r="J45" i="141"/>
  <c r="K44" i="141" s="1"/>
  <c r="G45" i="141"/>
  <c r="O44" i="141"/>
  <c r="G44" i="141"/>
  <c r="B44" i="141"/>
  <c r="C42" i="141" s="1"/>
  <c r="C44" i="141" s="1"/>
  <c r="O43" i="141"/>
  <c r="K43" i="141"/>
  <c r="G43" i="141"/>
  <c r="G49" i="141" s="1"/>
  <c r="C43" i="141"/>
  <c r="O42" i="141"/>
  <c r="K42" i="141"/>
  <c r="O41" i="141"/>
  <c r="O45" i="141" s="1"/>
  <c r="K41" i="141"/>
  <c r="K45" i="141" s="1"/>
  <c r="F40" i="141"/>
  <c r="G39" i="141"/>
  <c r="N38" i="141"/>
  <c r="O34" i="141" s="1"/>
  <c r="O38" i="141" s="1"/>
  <c r="J38" i="141"/>
  <c r="K36" i="141" s="1"/>
  <c r="G38" i="141"/>
  <c r="G40" i="141" s="1"/>
  <c r="O37" i="141"/>
  <c r="O36" i="141"/>
  <c r="O35" i="141"/>
  <c r="F35" i="141"/>
  <c r="G33" i="141" s="1"/>
  <c r="G35" i="141" s="1"/>
  <c r="G34" i="141"/>
  <c r="J33" i="141"/>
  <c r="K31" i="141" s="1"/>
  <c r="N31" i="141"/>
  <c r="O28" i="141" s="1"/>
  <c r="F30" i="141"/>
  <c r="G28" i="141" s="1"/>
  <c r="O29" i="141"/>
  <c r="G29" i="141"/>
  <c r="K28" i="141"/>
  <c r="G27" i="141"/>
  <c r="G26" i="141"/>
  <c r="O25" i="141"/>
  <c r="N25" i="141"/>
  <c r="J25" i="141"/>
  <c r="G25" i="141"/>
  <c r="G30" i="141" s="1"/>
  <c r="O24" i="141"/>
  <c r="K24" i="141"/>
  <c r="O23" i="141"/>
  <c r="K23" i="141"/>
  <c r="O22" i="141"/>
  <c r="K22" i="141"/>
  <c r="K25" i="141" s="1"/>
  <c r="F22" i="141"/>
  <c r="G20" i="141" s="1"/>
  <c r="O21" i="141"/>
  <c r="R20" i="141"/>
  <c r="S19" i="141" s="1"/>
  <c r="J19" i="141"/>
  <c r="K18" i="141" s="1"/>
  <c r="N18" i="141"/>
  <c r="O17" i="141" s="1"/>
  <c r="K17" i="141"/>
  <c r="B17" i="141"/>
  <c r="C16" i="141" s="1"/>
  <c r="K16" i="141"/>
  <c r="F16" i="141"/>
  <c r="G15" i="141" s="1"/>
  <c r="K15" i="141"/>
  <c r="K19" i="141" s="1"/>
  <c r="C15" i="141"/>
  <c r="R14" i="141"/>
  <c r="S13" i="141" s="1"/>
  <c r="C14" i="141"/>
  <c r="N13" i="141"/>
  <c r="C13" i="141"/>
  <c r="O12" i="141"/>
  <c r="O13" i="141" s="1"/>
  <c r="J12" i="141"/>
  <c r="K10" i="141" s="1"/>
  <c r="C12" i="141"/>
  <c r="S11" i="141"/>
  <c r="O11" i="141"/>
  <c r="K11" i="141"/>
  <c r="F11" i="141"/>
  <c r="G9" i="141" s="1"/>
  <c r="G11" i="141" s="1"/>
  <c r="C11" i="141"/>
  <c r="S10" i="141"/>
  <c r="G10" i="141"/>
  <c r="C10" i="141"/>
  <c r="K9" i="141"/>
  <c r="K12" i="141" s="1"/>
  <c r="N8" i="141"/>
  <c r="R7" i="141"/>
  <c r="O7" i="141"/>
  <c r="B7" i="141"/>
  <c r="C6" i="141" s="1"/>
  <c r="V6" i="141"/>
  <c r="S6" i="141"/>
  <c r="O6" i="141"/>
  <c r="J6" i="141"/>
  <c r="K5" i="141" s="1"/>
  <c r="F6" i="141"/>
  <c r="W5" i="141"/>
  <c r="S5" i="141"/>
  <c r="O5" i="141"/>
  <c r="G5" i="141"/>
  <c r="W4" i="141"/>
  <c r="W6" i="141" s="1"/>
  <c r="S4" i="141"/>
  <c r="S7" i="141" s="1"/>
  <c r="O4" i="141"/>
  <c r="O8" i="141" s="1"/>
  <c r="G4" i="141"/>
  <c r="G6" i="141" s="1"/>
  <c r="B65" i="134"/>
  <c r="C64" i="134" s="1"/>
  <c r="C63" i="134"/>
  <c r="C65" i="134" s="1"/>
  <c r="F60" i="134"/>
  <c r="G59" i="134" s="1"/>
  <c r="B60" i="134"/>
  <c r="C59" i="134" s="1"/>
  <c r="C58" i="134"/>
  <c r="J57" i="134"/>
  <c r="N56" i="134"/>
  <c r="O55" i="134" s="1"/>
  <c r="K56" i="134"/>
  <c r="K55" i="134"/>
  <c r="F55" i="134"/>
  <c r="G54" i="134" s="1"/>
  <c r="K54" i="134"/>
  <c r="K57" i="134" s="1"/>
  <c r="B54" i="134"/>
  <c r="C53" i="134" s="1"/>
  <c r="C54" i="134" s="1"/>
  <c r="G53" i="134"/>
  <c r="G52" i="134"/>
  <c r="G55" i="134" s="1"/>
  <c r="C52" i="134"/>
  <c r="N51" i="134"/>
  <c r="J51" i="134"/>
  <c r="K50" i="134" s="1"/>
  <c r="K51" i="134" s="1"/>
  <c r="O50" i="134"/>
  <c r="O49" i="134"/>
  <c r="K49" i="134"/>
  <c r="F49" i="134"/>
  <c r="B49" i="134"/>
  <c r="C47" i="134" s="1"/>
  <c r="C49" i="134" s="1"/>
  <c r="O48" i="134"/>
  <c r="O51" i="134" s="1"/>
  <c r="K48" i="134"/>
  <c r="G48" i="134"/>
  <c r="C48" i="134"/>
  <c r="G47" i="134"/>
  <c r="G49" i="134" s="1"/>
  <c r="G46" i="134"/>
  <c r="N45" i="134"/>
  <c r="O43" i="134" s="1"/>
  <c r="J45" i="134"/>
  <c r="K44" i="134" s="1"/>
  <c r="G45" i="134"/>
  <c r="G44" i="134"/>
  <c r="B44" i="134"/>
  <c r="C42" i="134" s="1"/>
  <c r="C44" i="134" s="1"/>
  <c r="K43" i="134"/>
  <c r="G43" i="134"/>
  <c r="C43" i="134"/>
  <c r="K42" i="134"/>
  <c r="O41" i="134"/>
  <c r="F40" i="134"/>
  <c r="G38" i="134" s="1"/>
  <c r="G40" i="134" s="1"/>
  <c r="G39" i="134"/>
  <c r="N38" i="134"/>
  <c r="O34" i="134" s="1"/>
  <c r="O38" i="134" s="1"/>
  <c r="J38" i="134"/>
  <c r="K36" i="134" s="1"/>
  <c r="O37" i="134"/>
  <c r="O36" i="134"/>
  <c r="O35" i="134"/>
  <c r="F35" i="134"/>
  <c r="G33" i="134" s="1"/>
  <c r="J33" i="134"/>
  <c r="K31" i="134" s="1"/>
  <c r="N31" i="134"/>
  <c r="O28" i="134" s="1"/>
  <c r="F30" i="134"/>
  <c r="G29" i="134"/>
  <c r="G28" i="134"/>
  <c r="G27" i="134"/>
  <c r="G30" i="134" s="1"/>
  <c r="G26" i="134"/>
  <c r="N25" i="134"/>
  <c r="J25" i="134"/>
  <c r="G25" i="134"/>
  <c r="O24" i="134"/>
  <c r="K24" i="134"/>
  <c r="V23" i="134"/>
  <c r="W22" i="134" s="1"/>
  <c r="O23" i="134"/>
  <c r="K23" i="134"/>
  <c r="K25" i="134" s="1"/>
  <c r="O22" i="134"/>
  <c r="K22" i="134"/>
  <c r="F22" i="134"/>
  <c r="W21" i="134"/>
  <c r="O21" i="134"/>
  <c r="O25" i="134" s="1"/>
  <c r="G21" i="134"/>
  <c r="G22" i="134" s="1"/>
  <c r="R20" i="134"/>
  <c r="G20" i="134"/>
  <c r="S19" i="134"/>
  <c r="J19" i="134"/>
  <c r="K18" i="134" s="1"/>
  <c r="G19" i="134"/>
  <c r="V18" i="134"/>
  <c r="S18" i="134"/>
  <c r="N18" i="134"/>
  <c r="O16" i="134" s="1"/>
  <c r="W17" i="134"/>
  <c r="S17" i="134"/>
  <c r="S20" i="134" s="1"/>
  <c r="B17" i="134"/>
  <c r="C16" i="134" s="1"/>
  <c r="W16" i="134"/>
  <c r="W18" i="134" s="1"/>
  <c r="K16" i="134"/>
  <c r="F16" i="134"/>
  <c r="G15" i="134" s="1"/>
  <c r="K15" i="134"/>
  <c r="C15" i="134"/>
  <c r="R14" i="134"/>
  <c r="S13" i="134" s="1"/>
  <c r="C14" i="134"/>
  <c r="V13" i="134"/>
  <c r="W11" i="134" s="1"/>
  <c r="O13" i="134"/>
  <c r="N13" i="134"/>
  <c r="C13" i="134"/>
  <c r="S12" i="134"/>
  <c r="O12" i="134"/>
  <c r="J12" i="134"/>
  <c r="C12" i="134"/>
  <c r="S11" i="134"/>
  <c r="O11" i="134"/>
  <c r="K11" i="134"/>
  <c r="F11" i="134"/>
  <c r="C11" i="134"/>
  <c r="W10" i="134"/>
  <c r="S10" i="134"/>
  <c r="S14" i="134" s="1"/>
  <c r="K10" i="134"/>
  <c r="G10" i="134"/>
  <c r="C10" i="134"/>
  <c r="C17" i="134" s="1"/>
  <c r="K9" i="134"/>
  <c r="K12" i="134" s="1"/>
  <c r="G9" i="134"/>
  <c r="G11" i="134" s="1"/>
  <c r="N8" i="134"/>
  <c r="O7" i="134" s="1"/>
  <c r="V7" i="134"/>
  <c r="R7" i="134"/>
  <c r="S6" i="134" s="1"/>
  <c r="B7" i="134"/>
  <c r="W6" i="134"/>
  <c r="J6" i="134"/>
  <c r="K4" i="134" s="1"/>
  <c r="F6" i="134"/>
  <c r="C6" i="134"/>
  <c r="W5" i="134"/>
  <c r="G5" i="134"/>
  <c r="C5" i="134"/>
  <c r="W4" i="134"/>
  <c r="W7" i="134" s="1"/>
  <c r="O4" i="134"/>
  <c r="G4" i="134"/>
  <c r="G6" i="134" s="1"/>
  <c r="C4" i="134"/>
  <c r="C7" i="134" s="1"/>
  <c r="B65" i="132"/>
  <c r="C64" i="132" s="1"/>
  <c r="F60" i="132"/>
  <c r="G59" i="132" s="1"/>
  <c r="B60" i="132"/>
  <c r="C57" i="132" s="1"/>
  <c r="C60" i="132" s="1"/>
  <c r="C59" i="132"/>
  <c r="C58" i="132"/>
  <c r="J57" i="132"/>
  <c r="K55" i="132" s="1"/>
  <c r="N56" i="132"/>
  <c r="O55" i="132" s="1"/>
  <c r="K56" i="132"/>
  <c r="F55" i="132"/>
  <c r="G54" i="132" s="1"/>
  <c r="K54" i="132"/>
  <c r="K57" i="132" s="1"/>
  <c r="C54" i="132"/>
  <c r="B54" i="132"/>
  <c r="C53" i="132"/>
  <c r="G52" i="132"/>
  <c r="C52" i="132"/>
  <c r="N51" i="132"/>
  <c r="J51" i="132"/>
  <c r="O50" i="132"/>
  <c r="K50" i="132"/>
  <c r="O49" i="132"/>
  <c r="K49" i="132"/>
  <c r="F49" i="132"/>
  <c r="C49" i="132"/>
  <c r="B49" i="132"/>
  <c r="O48" i="132"/>
  <c r="O51" i="132" s="1"/>
  <c r="K48" i="132"/>
  <c r="K51" i="132" s="1"/>
  <c r="G48" i="132"/>
  <c r="C48" i="132"/>
  <c r="G47" i="132"/>
  <c r="C47" i="132"/>
  <c r="G46" i="132"/>
  <c r="N45" i="132"/>
  <c r="J45" i="132"/>
  <c r="K44" i="132" s="1"/>
  <c r="G45" i="132"/>
  <c r="O44" i="132"/>
  <c r="G44" i="132"/>
  <c r="B44" i="132"/>
  <c r="C42" i="132" s="1"/>
  <c r="C44" i="132" s="1"/>
  <c r="O43" i="132"/>
  <c r="K43" i="132"/>
  <c r="G43" i="132"/>
  <c r="G49" i="132" s="1"/>
  <c r="C43" i="132"/>
  <c r="O42" i="132"/>
  <c r="K42" i="132"/>
  <c r="O41" i="132"/>
  <c r="O45" i="132" s="1"/>
  <c r="G40" i="132"/>
  <c r="F40" i="132"/>
  <c r="G39" i="132"/>
  <c r="N38" i="132"/>
  <c r="O34" i="132" s="1"/>
  <c r="J38" i="132"/>
  <c r="K37" i="132" s="1"/>
  <c r="G38" i="132"/>
  <c r="O37" i="132"/>
  <c r="K36" i="132"/>
  <c r="K38" i="132" s="1"/>
  <c r="O35" i="132"/>
  <c r="F35" i="132"/>
  <c r="G34" i="132"/>
  <c r="J33" i="132"/>
  <c r="K31" i="132" s="1"/>
  <c r="G33" i="132"/>
  <c r="G35" i="132" s="1"/>
  <c r="K32" i="132"/>
  <c r="N31" i="132"/>
  <c r="O30" i="132"/>
  <c r="F30" i="132"/>
  <c r="G28" i="132" s="1"/>
  <c r="O29" i="132"/>
  <c r="G29" i="132"/>
  <c r="O28" i="132"/>
  <c r="O31" i="132" s="1"/>
  <c r="K28" i="132"/>
  <c r="G27" i="132"/>
  <c r="G26" i="132"/>
  <c r="N25" i="132"/>
  <c r="J25" i="132"/>
  <c r="G25" i="132"/>
  <c r="O24" i="132"/>
  <c r="K24" i="132"/>
  <c r="O23" i="132"/>
  <c r="K23" i="132"/>
  <c r="O22" i="132"/>
  <c r="K22" i="132"/>
  <c r="K25" i="132" s="1"/>
  <c r="F22" i="132"/>
  <c r="G20" i="132" s="1"/>
  <c r="O21" i="132"/>
  <c r="O25" i="132" s="1"/>
  <c r="R20" i="132"/>
  <c r="S19" i="132" s="1"/>
  <c r="J19" i="132"/>
  <c r="K18" i="132" s="1"/>
  <c r="N18" i="132"/>
  <c r="O17" i="132" s="1"/>
  <c r="K17" i="132"/>
  <c r="B17" i="132"/>
  <c r="C16" i="132" s="1"/>
  <c r="K16" i="132"/>
  <c r="F16" i="132"/>
  <c r="G15" i="132" s="1"/>
  <c r="K15" i="132"/>
  <c r="C15" i="132"/>
  <c r="R14" i="132"/>
  <c r="S13" i="132" s="1"/>
  <c r="C14" i="132"/>
  <c r="N13" i="132"/>
  <c r="C13" i="132"/>
  <c r="O12" i="132"/>
  <c r="O13" i="132" s="1"/>
  <c r="J12" i="132"/>
  <c r="C12" i="132"/>
  <c r="S11" i="132"/>
  <c r="O11" i="132"/>
  <c r="K11" i="132"/>
  <c r="F11" i="132"/>
  <c r="G9" i="132" s="1"/>
  <c r="G11" i="132" s="1"/>
  <c r="C11" i="132"/>
  <c r="S10" i="132"/>
  <c r="K10" i="132"/>
  <c r="G10" i="132"/>
  <c r="C10" i="132"/>
  <c r="C17" i="132" s="1"/>
  <c r="K9" i="132"/>
  <c r="K12" i="132" s="1"/>
  <c r="N8" i="132"/>
  <c r="R7" i="132"/>
  <c r="O7" i="132"/>
  <c r="B7" i="132"/>
  <c r="S6" i="132"/>
  <c r="O6" i="132"/>
  <c r="J6" i="132"/>
  <c r="F6" i="132"/>
  <c r="C6" i="132"/>
  <c r="S5" i="132"/>
  <c r="O5" i="132"/>
  <c r="K5" i="132"/>
  <c r="G5" i="132"/>
  <c r="C5" i="132"/>
  <c r="S4" i="132"/>
  <c r="S7" i="132" s="1"/>
  <c r="O4" i="132"/>
  <c r="O8" i="132" s="1"/>
  <c r="K4" i="132"/>
  <c r="K6" i="132" s="1"/>
  <c r="G4" i="132"/>
  <c r="G6" i="132" s="1"/>
  <c r="C4" i="132"/>
  <c r="C7" i="132" s="1"/>
  <c r="B65" i="129"/>
  <c r="C64" i="129" s="1"/>
  <c r="F60" i="129"/>
  <c r="G59" i="129" s="1"/>
  <c r="B60" i="129"/>
  <c r="C57" i="129" s="1"/>
  <c r="C60" i="129" s="1"/>
  <c r="C59" i="129"/>
  <c r="C58" i="129"/>
  <c r="J57" i="129"/>
  <c r="N56" i="129"/>
  <c r="O55" i="129" s="1"/>
  <c r="K56" i="129"/>
  <c r="K55" i="129"/>
  <c r="F55" i="129"/>
  <c r="G54" i="129" s="1"/>
  <c r="K54" i="129"/>
  <c r="K57" i="129" s="1"/>
  <c r="C54" i="129"/>
  <c r="B54" i="129"/>
  <c r="C53" i="129"/>
  <c r="G52" i="129"/>
  <c r="C52" i="129"/>
  <c r="N51" i="129"/>
  <c r="J51" i="129"/>
  <c r="O50" i="129"/>
  <c r="K50" i="129"/>
  <c r="O49" i="129"/>
  <c r="K49" i="129"/>
  <c r="F49" i="129"/>
  <c r="B49" i="129"/>
  <c r="O48" i="129"/>
  <c r="O51" i="129" s="1"/>
  <c r="K48" i="129"/>
  <c r="K51" i="129" s="1"/>
  <c r="G48" i="129"/>
  <c r="C48" i="129"/>
  <c r="G47" i="129"/>
  <c r="C47" i="129"/>
  <c r="C49" i="129" s="1"/>
  <c r="G46" i="129"/>
  <c r="N45" i="129"/>
  <c r="O43" i="129" s="1"/>
  <c r="J45" i="129"/>
  <c r="K44" i="129" s="1"/>
  <c r="G45" i="129"/>
  <c r="O44" i="129"/>
  <c r="G44" i="129"/>
  <c r="B44" i="129"/>
  <c r="C42" i="129" s="1"/>
  <c r="C44" i="129" s="1"/>
  <c r="K43" i="129"/>
  <c r="G43" i="129"/>
  <c r="G49" i="129" s="1"/>
  <c r="C43" i="129"/>
  <c r="O42" i="129"/>
  <c r="K42" i="129"/>
  <c r="O41" i="129"/>
  <c r="K41" i="129"/>
  <c r="F40" i="129"/>
  <c r="G39" i="129"/>
  <c r="N38" i="129"/>
  <c r="O34" i="129" s="1"/>
  <c r="O38" i="129" s="1"/>
  <c r="J38" i="129"/>
  <c r="K36" i="129" s="1"/>
  <c r="G38" i="129"/>
  <c r="G40" i="129" s="1"/>
  <c r="O37" i="129"/>
  <c r="O36" i="129"/>
  <c r="O35" i="129"/>
  <c r="F35" i="129"/>
  <c r="V34" i="129"/>
  <c r="W33" i="129" s="1"/>
  <c r="G34" i="129"/>
  <c r="J33" i="129"/>
  <c r="G33" i="129"/>
  <c r="G35" i="129" s="1"/>
  <c r="K32" i="129"/>
  <c r="N31" i="129"/>
  <c r="K31" i="129"/>
  <c r="O30" i="129"/>
  <c r="K30" i="129"/>
  <c r="F30" i="129"/>
  <c r="W29" i="129"/>
  <c r="V29" i="129"/>
  <c r="O29" i="129"/>
  <c r="K29" i="129"/>
  <c r="G29" i="129"/>
  <c r="W28" i="129"/>
  <c r="O28" i="129"/>
  <c r="O31" i="129" s="1"/>
  <c r="K28" i="129"/>
  <c r="K33" i="129" s="1"/>
  <c r="G28" i="129"/>
  <c r="W27" i="129"/>
  <c r="G27" i="129"/>
  <c r="G26" i="129"/>
  <c r="N25" i="129"/>
  <c r="J25" i="129"/>
  <c r="G25" i="129"/>
  <c r="G30" i="129" s="1"/>
  <c r="V24" i="129"/>
  <c r="W23" i="129" s="1"/>
  <c r="O24" i="129"/>
  <c r="K24" i="129"/>
  <c r="O23" i="129"/>
  <c r="K23" i="129"/>
  <c r="W22" i="129"/>
  <c r="W24" i="129" s="1"/>
  <c r="O22" i="129"/>
  <c r="K22" i="129"/>
  <c r="K25" i="129" s="1"/>
  <c r="F22" i="129"/>
  <c r="G20" i="129" s="1"/>
  <c r="O21" i="129"/>
  <c r="O25" i="129" s="1"/>
  <c r="R20" i="129"/>
  <c r="S18" i="129" s="1"/>
  <c r="V19" i="129"/>
  <c r="S19" i="129"/>
  <c r="J19" i="129"/>
  <c r="G19" i="129"/>
  <c r="W18" i="129"/>
  <c r="N18" i="129"/>
  <c r="K18" i="129"/>
  <c r="W17" i="129"/>
  <c r="S17" i="129"/>
  <c r="O17" i="129"/>
  <c r="K17" i="129"/>
  <c r="B17" i="129"/>
  <c r="W16" i="129"/>
  <c r="O16" i="129"/>
  <c r="O18" i="129" s="1"/>
  <c r="K16" i="129"/>
  <c r="F16" i="129"/>
  <c r="G14" i="129" s="1"/>
  <c r="G16" i="129" s="1"/>
  <c r="C16" i="129"/>
  <c r="W15" i="129"/>
  <c r="K15" i="129"/>
  <c r="K19" i="129" s="1"/>
  <c r="G15" i="129"/>
  <c r="C15" i="129"/>
  <c r="W14" i="129"/>
  <c r="R14" i="129"/>
  <c r="S10" i="129" s="1"/>
  <c r="C14" i="129"/>
  <c r="N13" i="129"/>
  <c r="C13" i="129"/>
  <c r="O12" i="129"/>
  <c r="O13" i="129" s="1"/>
  <c r="J12" i="129"/>
  <c r="C12" i="129"/>
  <c r="V11" i="129"/>
  <c r="O11" i="129"/>
  <c r="K11" i="129"/>
  <c r="F11" i="129"/>
  <c r="C11" i="129"/>
  <c r="W10" i="129"/>
  <c r="W11" i="129" s="1"/>
  <c r="K10" i="129"/>
  <c r="G10" i="129"/>
  <c r="C10" i="129"/>
  <c r="C17" i="129" s="1"/>
  <c r="W9" i="129"/>
  <c r="K9" i="129"/>
  <c r="K12" i="129" s="1"/>
  <c r="G9" i="129"/>
  <c r="G11" i="129" s="1"/>
  <c r="N8" i="129"/>
  <c r="R7" i="129"/>
  <c r="O7" i="129"/>
  <c r="B7" i="129"/>
  <c r="V6" i="129"/>
  <c r="W4" i="129" s="1"/>
  <c r="W6" i="129" s="1"/>
  <c r="S6" i="129"/>
  <c r="O6" i="129"/>
  <c r="J6" i="129"/>
  <c r="K4" i="129" s="1"/>
  <c r="F6" i="129"/>
  <c r="C6" i="129"/>
  <c r="W5" i="129"/>
  <c r="S5" i="129"/>
  <c r="O5" i="129"/>
  <c r="G5" i="129"/>
  <c r="C5" i="129"/>
  <c r="S4" i="129"/>
  <c r="S7" i="129" s="1"/>
  <c r="O4" i="129"/>
  <c r="O8" i="129" s="1"/>
  <c r="G4" i="129"/>
  <c r="G6" i="129" s="1"/>
  <c r="C4" i="129"/>
  <c r="C7" i="129" s="1"/>
  <c r="B65" i="124"/>
  <c r="C64" i="124"/>
  <c r="C63" i="124"/>
  <c r="C65" i="124" s="1"/>
  <c r="F60" i="124"/>
  <c r="G59" i="124" s="1"/>
  <c r="B60" i="124"/>
  <c r="C59" i="124" s="1"/>
  <c r="G58" i="124"/>
  <c r="C58" i="124"/>
  <c r="J57" i="124"/>
  <c r="C57" i="124"/>
  <c r="C60" i="124" s="1"/>
  <c r="N56" i="124"/>
  <c r="K56" i="124"/>
  <c r="O55" i="124"/>
  <c r="K55" i="124"/>
  <c r="F55" i="124"/>
  <c r="G54" i="124" s="1"/>
  <c r="O54" i="124"/>
  <c r="O56" i="124" s="1"/>
  <c r="K54" i="124"/>
  <c r="K57" i="124" s="1"/>
  <c r="B54" i="124"/>
  <c r="C53" i="124" s="1"/>
  <c r="G53" i="124"/>
  <c r="G52" i="124"/>
  <c r="G55" i="124" s="1"/>
  <c r="C52" i="124"/>
  <c r="C54" i="124" s="1"/>
  <c r="N51" i="124"/>
  <c r="J51" i="124"/>
  <c r="K50" i="124" s="1"/>
  <c r="O50" i="124"/>
  <c r="O49" i="124"/>
  <c r="K49" i="124"/>
  <c r="F49" i="124"/>
  <c r="B49" i="124"/>
  <c r="C47" i="124" s="1"/>
  <c r="C49" i="124" s="1"/>
  <c r="O48" i="124"/>
  <c r="O51" i="124" s="1"/>
  <c r="G48" i="124"/>
  <c r="C48" i="124"/>
  <c r="G47" i="124"/>
  <c r="G46" i="124"/>
  <c r="N45" i="124"/>
  <c r="O43" i="124" s="1"/>
  <c r="J45" i="124"/>
  <c r="K44" i="124" s="1"/>
  <c r="G45" i="124"/>
  <c r="O44" i="124"/>
  <c r="G44" i="124"/>
  <c r="B44" i="124"/>
  <c r="C42" i="124" s="1"/>
  <c r="C44" i="124" s="1"/>
  <c r="K43" i="124"/>
  <c r="G43" i="124"/>
  <c r="G49" i="124" s="1"/>
  <c r="C43" i="124"/>
  <c r="R42" i="124"/>
  <c r="S40" i="124" s="1"/>
  <c r="S42" i="124" s="1"/>
  <c r="O42" i="124"/>
  <c r="K42" i="124"/>
  <c r="S41" i="124"/>
  <c r="O41" i="124"/>
  <c r="O45" i="124" s="1"/>
  <c r="K41" i="124"/>
  <c r="K45" i="124" s="1"/>
  <c r="F40" i="124"/>
  <c r="G38" i="124" s="1"/>
  <c r="N38" i="124"/>
  <c r="J38" i="124"/>
  <c r="K37" i="124" s="1"/>
  <c r="R37" i="124"/>
  <c r="S35" i="124" s="1"/>
  <c r="O37" i="124"/>
  <c r="O36" i="124"/>
  <c r="K36" i="124"/>
  <c r="K38" i="124" s="1"/>
  <c r="O35" i="124"/>
  <c r="F35" i="124"/>
  <c r="G34" i="124" s="1"/>
  <c r="B35" i="124"/>
  <c r="S34" i="124"/>
  <c r="O34" i="124"/>
  <c r="O38" i="124" s="1"/>
  <c r="C34" i="124"/>
  <c r="J33" i="124"/>
  <c r="K31" i="124" s="1"/>
  <c r="C33" i="124"/>
  <c r="C32" i="124"/>
  <c r="R31" i="124"/>
  <c r="S29" i="124" s="1"/>
  <c r="N31" i="124"/>
  <c r="O29" i="124" s="1"/>
  <c r="C31" i="124"/>
  <c r="S30" i="124"/>
  <c r="O30" i="124"/>
  <c r="F30" i="124"/>
  <c r="G28" i="124" s="1"/>
  <c r="C30" i="124"/>
  <c r="K29" i="124"/>
  <c r="G29" i="124"/>
  <c r="C29" i="124"/>
  <c r="S28" i="124"/>
  <c r="O28" i="124"/>
  <c r="O31" i="124" s="1"/>
  <c r="K28" i="124"/>
  <c r="C28" i="124"/>
  <c r="C35" i="124" s="1"/>
  <c r="S27" i="124"/>
  <c r="G27" i="124"/>
  <c r="N25" i="124"/>
  <c r="O24" i="124" s="1"/>
  <c r="J25" i="124"/>
  <c r="R24" i="124"/>
  <c r="S23" i="124" s="1"/>
  <c r="K24" i="124"/>
  <c r="O23" i="124"/>
  <c r="K23" i="124"/>
  <c r="O22" i="124"/>
  <c r="K22" i="124"/>
  <c r="K25" i="124" s="1"/>
  <c r="F22" i="124"/>
  <c r="G21" i="124" s="1"/>
  <c r="O21" i="124"/>
  <c r="G20" i="124"/>
  <c r="J19" i="124"/>
  <c r="K17" i="124" s="1"/>
  <c r="R18" i="124"/>
  <c r="S17" i="124" s="1"/>
  <c r="N18" i="124"/>
  <c r="O17" i="124"/>
  <c r="O18" i="124" s="1"/>
  <c r="B17" i="124"/>
  <c r="C16" i="124" s="1"/>
  <c r="S16" i="124"/>
  <c r="S18" i="124" s="1"/>
  <c r="O16" i="124"/>
  <c r="F16" i="124"/>
  <c r="G14" i="124" s="1"/>
  <c r="C15" i="124"/>
  <c r="R13" i="124"/>
  <c r="S11" i="124" s="1"/>
  <c r="N13" i="124"/>
  <c r="O12" i="124" s="1"/>
  <c r="S12" i="124"/>
  <c r="J12" i="124"/>
  <c r="K11" i="124" s="1"/>
  <c r="C12" i="124"/>
  <c r="O11" i="124"/>
  <c r="O13" i="124" s="1"/>
  <c r="F11" i="124"/>
  <c r="K10" i="124"/>
  <c r="G10" i="124"/>
  <c r="G9" i="124"/>
  <c r="G11" i="124" s="1"/>
  <c r="N8" i="124"/>
  <c r="O7" i="124" s="1"/>
  <c r="R7" i="124"/>
  <c r="S5" i="124" s="1"/>
  <c r="B7" i="124"/>
  <c r="C6" i="124" s="1"/>
  <c r="S6" i="124"/>
  <c r="J6" i="124"/>
  <c r="K5" i="124" s="1"/>
  <c r="G6" i="124"/>
  <c r="F6" i="124"/>
  <c r="O5" i="124"/>
  <c r="G5" i="124"/>
  <c r="C5" i="124"/>
  <c r="S4" i="124"/>
  <c r="S7" i="124" s="1"/>
  <c r="O4" i="124"/>
  <c r="G4" i="124"/>
  <c r="C4" i="124"/>
  <c r="B65" i="123"/>
  <c r="C64" i="123"/>
  <c r="C63" i="123"/>
  <c r="C65" i="123" s="1"/>
  <c r="F60" i="123"/>
  <c r="G59" i="123" s="1"/>
  <c r="B60" i="123"/>
  <c r="C59" i="123" s="1"/>
  <c r="G58" i="123"/>
  <c r="C58" i="123"/>
  <c r="J57" i="123"/>
  <c r="C57" i="123"/>
  <c r="C60" i="123" s="1"/>
  <c r="N56" i="123"/>
  <c r="K56" i="123"/>
  <c r="O55" i="123"/>
  <c r="K55" i="123"/>
  <c r="F55" i="123"/>
  <c r="G54" i="123" s="1"/>
  <c r="O54" i="123"/>
  <c r="O56" i="123" s="1"/>
  <c r="K54" i="123"/>
  <c r="K57" i="123" s="1"/>
  <c r="B54" i="123"/>
  <c r="C53" i="123" s="1"/>
  <c r="G53" i="123"/>
  <c r="G52" i="123"/>
  <c r="G55" i="123" s="1"/>
  <c r="C52" i="123"/>
  <c r="C54" i="123" s="1"/>
  <c r="N51" i="123"/>
  <c r="J51" i="123"/>
  <c r="K50" i="123" s="1"/>
  <c r="O50" i="123"/>
  <c r="O49" i="123"/>
  <c r="K49" i="123"/>
  <c r="F49" i="123"/>
  <c r="B49" i="123"/>
  <c r="C47" i="123" s="1"/>
  <c r="C49" i="123" s="1"/>
  <c r="O48" i="123"/>
  <c r="O51" i="123" s="1"/>
  <c r="G48" i="123"/>
  <c r="C48" i="123"/>
  <c r="G47" i="123"/>
  <c r="G46" i="123"/>
  <c r="N45" i="123"/>
  <c r="O43" i="123" s="1"/>
  <c r="J45" i="123"/>
  <c r="K44" i="123" s="1"/>
  <c r="G45" i="123"/>
  <c r="O44" i="123"/>
  <c r="G44" i="123"/>
  <c r="B44" i="123"/>
  <c r="K43" i="123"/>
  <c r="G43" i="123"/>
  <c r="G49" i="123" s="1"/>
  <c r="C43" i="123"/>
  <c r="K42" i="123"/>
  <c r="C42" i="123"/>
  <c r="C44" i="123" s="1"/>
  <c r="O41" i="123"/>
  <c r="F40" i="123"/>
  <c r="G38" i="123" s="1"/>
  <c r="G40" i="123" s="1"/>
  <c r="G39" i="123"/>
  <c r="N38" i="123"/>
  <c r="O34" i="123" s="1"/>
  <c r="O38" i="123" s="1"/>
  <c r="J38" i="123"/>
  <c r="K36" i="123" s="1"/>
  <c r="O37" i="123"/>
  <c r="O36" i="123"/>
  <c r="O35" i="123"/>
  <c r="F35" i="123"/>
  <c r="G33" i="123" s="1"/>
  <c r="J33" i="123"/>
  <c r="K31" i="123" s="1"/>
  <c r="N31" i="123"/>
  <c r="O28" i="123" s="1"/>
  <c r="F30" i="123"/>
  <c r="G29" i="123"/>
  <c r="G28" i="123"/>
  <c r="G27" i="123"/>
  <c r="G30" i="123" s="1"/>
  <c r="G26" i="123"/>
  <c r="N25" i="123"/>
  <c r="O24" i="123" s="1"/>
  <c r="J25" i="123"/>
  <c r="K24" i="123" s="1"/>
  <c r="K25" i="123" s="1"/>
  <c r="G25" i="123"/>
  <c r="B25" i="123"/>
  <c r="C22" i="123" s="1"/>
  <c r="O23" i="123"/>
  <c r="K23" i="123"/>
  <c r="V22" i="123"/>
  <c r="W19" i="123" s="1"/>
  <c r="K22" i="123"/>
  <c r="F22" i="123"/>
  <c r="G20" i="123" s="1"/>
  <c r="O21" i="123"/>
  <c r="G21" i="123"/>
  <c r="C20" i="123"/>
  <c r="J19" i="123"/>
  <c r="K17" i="123" s="1"/>
  <c r="G19" i="123"/>
  <c r="N18" i="123"/>
  <c r="O17" i="123"/>
  <c r="B17" i="123"/>
  <c r="C14" i="123" s="1"/>
  <c r="W16" i="123"/>
  <c r="V16" i="123"/>
  <c r="O16" i="123"/>
  <c r="O18" i="123" s="1"/>
  <c r="F16" i="123"/>
  <c r="W15" i="123"/>
  <c r="K15" i="123"/>
  <c r="G15" i="123"/>
  <c r="W14" i="123"/>
  <c r="G14" i="123"/>
  <c r="G16" i="123" s="1"/>
  <c r="R13" i="123"/>
  <c r="S10" i="123" s="1"/>
  <c r="N13" i="123"/>
  <c r="O12" i="123"/>
  <c r="O13" i="123" s="1"/>
  <c r="J12" i="123"/>
  <c r="C12" i="123"/>
  <c r="V11" i="123"/>
  <c r="O11" i="123"/>
  <c r="K11" i="123"/>
  <c r="F11" i="123"/>
  <c r="C11" i="123"/>
  <c r="W10" i="123"/>
  <c r="W11" i="123" s="1"/>
  <c r="K10" i="123"/>
  <c r="G10" i="123"/>
  <c r="C10" i="123"/>
  <c r="W9" i="123"/>
  <c r="K9" i="123"/>
  <c r="K12" i="123" s="1"/>
  <c r="G9" i="123"/>
  <c r="G11" i="123" s="1"/>
  <c r="N8" i="123"/>
  <c r="R7" i="123"/>
  <c r="S6" i="123" s="1"/>
  <c r="O7" i="123"/>
  <c r="B7" i="123"/>
  <c r="V6" i="123"/>
  <c r="W4" i="123" s="1"/>
  <c r="O6" i="123"/>
  <c r="J6" i="123"/>
  <c r="K4" i="123" s="1"/>
  <c r="F6" i="123"/>
  <c r="C6" i="123"/>
  <c r="O5" i="123"/>
  <c r="G5" i="123"/>
  <c r="C5" i="123"/>
  <c r="S4" i="123"/>
  <c r="O4" i="123"/>
  <c r="O8" i="123" s="1"/>
  <c r="G4" i="123"/>
  <c r="G6" i="123" s="1"/>
  <c r="C4" i="123"/>
  <c r="C7" i="123" s="1"/>
  <c r="O4" i="125"/>
  <c r="C5" i="125"/>
  <c r="G5" i="125"/>
  <c r="S5" i="125"/>
  <c r="F6" i="125"/>
  <c r="G4" i="125" s="1"/>
  <c r="G6" i="125" s="1"/>
  <c r="J6" i="125"/>
  <c r="K5" i="125" s="1"/>
  <c r="S6" i="125"/>
  <c r="V6" i="125"/>
  <c r="W5" i="125" s="1"/>
  <c r="B7" i="125"/>
  <c r="C4" i="125" s="1"/>
  <c r="O7" i="125"/>
  <c r="R7" i="125"/>
  <c r="S4" i="125" s="1"/>
  <c r="S7" i="125" s="1"/>
  <c r="N8" i="125"/>
  <c r="O5" i="125" s="1"/>
  <c r="C10" i="125"/>
  <c r="W10" i="125"/>
  <c r="F11" i="125"/>
  <c r="G9" i="125" s="1"/>
  <c r="K11" i="125"/>
  <c r="V11" i="125"/>
  <c r="W9" i="125" s="1"/>
  <c r="W11" i="125" s="1"/>
  <c r="J12" i="125"/>
  <c r="K9" i="125" s="1"/>
  <c r="O12" i="125"/>
  <c r="C13" i="125"/>
  <c r="N13" i="125"/>
  <c r="O11" i="125" s="1"/>
  <c r="O13" i="125" s="1"/>
  <c r="C14" i="125"/>
  <c r="R14" i="125"/>
  <c r="S12" i="125" s="1"/>
  <c r="C15" i="125"/>
  <c r="C16" i="125"/>
  <c r="F16" i="125"/>
  <c r="G15" i="125" s="1"/>
  <c r="W16" i="125"/>
  <c r="B17" i="125"/>
  <c r="C11" i="125" s="1"/>
  <c r="K17" i="125"/>
  <c r="K18" i="125"/>
  <c r="N18" i="125"/>
  <c r="O17" i="125" s="1"/>
  <c r="S18" i="125"/>
  <c r="V18" i="125"/>
  <c r="W14" i="125" s="1"/>
  <c r="J19" i="125"/>
  <c r="K15" i="125" s="1"/>
  <c r="S19" i="125"/>
  <c r="S20" i="125"/>
  <c r="G21" i="125"/>
  <c r="O21" i="125"/>
  <c r="R21" i="125"/>
  <c r="S17" i="125" s="1"/>
  <c r="S21" i="125" s="1"/>
  <c r="F22" i="125"/>
  <c r="G19" i="125" s="1"/>
  <c r="O23" i="125"/>
  <c r="J25" i="125"/>
  <c r="K22" i="125" s="1"/>
  <c r="N25" i="125"/>
  <c r="O22" i="125" s="1"/>
  <c r="K28" i="125"/>
  <c r="K33" i="125" s="1"/>
  <c r="O28" i="125"/>
  <c r="O31" i="125" s="1"/>
  <c r="K29" i="125"/>
  <c r="O29" i="125"/>
  <c r="F30" i="125"/>
  <c r="G27" i="125" s="1"/>
  <c r="K30" i="125"/>
  <c r="O30" i="125"/>
  <c r="K31" i="125"/>
  <c r="N31" i="125"/>
  <c r="K32" i="125"/>
  <c r="G33" i="125"/>
  <c r="G35" i="125" s="1"/>
  <c r="J33" i="125"/>
  <c r="G34" i="125"/>
  <c r="O34" i="125"/>
  <c r="O38" i="125" s="1"/>
  <c r="F35" i="125"/>
  <c r="O35" i="125"/>
  <c r="K36" i="125"/>
  <c r="O37" i="125"/>
  <c r="J38" i="125"/>
  <c r="K37" i="125" s="1"/>
  <c r="K38" i="125" s="1"/>
  <c r="N38" i="125"/>
  <c r="O36" i="125" s="1"/>
  <c r="B39" i="125"/>
  <c r="C38" i="125" s="1"/>
  <c r="F40" i="125"/>
  <c r="G39" i="125" s="1"/>
  <c r="K41" i="125"/>
  <c r="C42" i="125"/>
  <c r="O42" i="125"/>
  <c r="O43" i="125"/>
  <c r="B44" i="125"/>
  <c r="C43" i="125" s="1"/>
  <c r="C44" i="125" s="1"/>
  <c r="K44" i="125"/>
  <c r="J45" i="125"/>
  <c r="K43" i="125" s="1"/>
  <c r="N45" i="125"/>
  <c r="O41" i="125" s="1"/>
  <c r="C47" i="125"/>
  <c r="C49" i="125" s="1"/>
  <c r="K48" i="125"/>
  <c r="B49" i="125"/>
  <c r="C48" i="125" s="1"/>
  <c r="F49" i="125"/>
  <c r="G47" i="125" s="1"/>
  <c r="K50" i="125"/>
  <c r="J51" i="125"/>
  <c r="K49" i="125" s="1"/>
  <c r="N51" i="125"/>
  <c r="O48" i="125" s="1"/>
  <c r="C53" i="125"/>
  <c r="B54" i="125"/>
  <c r="C52" i="125" s="1"/>
  <c r="C54" i="125" s="1"/>
  <c r="G54" i="125"/>
  <c r="F55" i="125"/>
  <c r="G53" i="125" s="1"/>
  <c r="N56" i="125"/>
  <c r="O54" i="125" s="1"/>
  <c r="C57" i="125"/>
  <c r="J57" i="125"/>
  <c r="K54" i="125" s="1"/>
  <c r="C59" i="125"/>
  <c r="G59" i="125"/>
  <c r="B60" i="125"/>
  <c r="C58" i="125" s="1"/>
  <c r="C60" i="125" s="1"/>
  <c r="F60" i="125"/>
  <c r="G58" i="125" s="1"/>
  <c r="G60" i="125" s="1"/>
  <c r="B65" i="125"/>
  <c r="C63" i="125" s="1"/>
  <c r="W19" i="129" l="1"/>
  <c r="K10" i="88"/>
  <c r="K12" i="88" s="1"/>
  <c r="G6" i="126"/>
  <c r="K12" i="126"/>
  <c r="K22" i="126"/>
  <c r="K25" i="126" s="1"/>
  <c r="K24" i="126"/>
  <c r="G27" i="126"/>
  <c r="G30" i="126" s="1"/>
  <c r="G29" i="126"/>
  <c r="G47" i="126"/>
  <c r="O48" i="126"/>
  <c r="O50" i="126"/>
  <c r="C63" i="126"/>
  <c r="C65" i="126" s="1"/>
  <c r="G10" i="126"/>
  <c r="G11" i="126" s="1"/>
  <c r="G28" i="126"/>
  <c r="K29" i="126"/>
  <c r="K30" i="126"/>
  <c r="G43" i="126"/>
  <c r="G49" i="126" s="1"/>
  <c r="G45" i="126"/>
  <c r="O54" i="126"/>
  <c r="O56" i="126" s="1"/>
  <c r="O4" i="126"/>
  <c r="O8" i="126" s="1"/>
  <c r="K28" i="126"/>
  <c r="K33" i="126" s="1"/>
  <c r="O29" i="126"/>
  <c r="O31" i="126" s="1"/>
  <c r="G46" i="126"/>
  <c r="G35" i="105"/>
  <c r="K6" i="105"/>
  <c r="K25" i="105"/>
  <c r="G11" i="105"/>
  <c r="K24" i="105"/>
  <c r="G47" i="105"/>
  <c r="C63" i="105"/>
  <c r="C65" i="105" s="1"/>
  <c r="G10" i="105"/>
  <c r="K29" i="105"/>
  <c r="K30" i="105"/>
  <c r="K33" i="105" s="1"/>
  <c r="G45" i="105"/>
  <c r="O54" i="105"/>
  <c r="O56" i="105" s="1"/>
  <c r="C57" i="105"/>
  <c r="C60" i="105" s="1"/>
  <c r="O6" i="105"/>
  <c r="O8" i="105" s="1"/>
  <c r="O29" i="105"/>
  <c r="O31" i="105" s="1"/>
  <c r="G46" i="105"/>
  <c r="G49" i="105" s="1"/>
  <c r="K45" i="70"/>
  <c r="O45" i="70"/>
  <c r="C65" i="70"/>
  <c r="K15" i="70"/>
  <c r="O22" i="70"/>
  <c r="C31" i="70"/>
  <c r="C35" i="70" s="1"/>
  <c r="C32" i="70"/>
  <c r="K37" i="70"/>
  <c r="K38" i="70" s="1"/>
  <c r="C42" i="70"/>
  <c r="C44" i="70" s="1"/>
  <c r="O54" i="70"/>
  <c r="O56" i="70" s="1"/>
  <c r="C57" i="70"/>
  <c r="C60" i="70" s="1"/>
  <c r="G58" i="70"/>
  <c r="G60" i="70" s="1"/>
  <c r="G15" i="70"/>
  <c r="G16" i="70" s="1"/>
  <c r="K17" i="70"/>
  <c r="O24" i="70"/>
  <c r="K16" i="70"/>
  <c r="O21" i="70"/>
  <c r="G19" i="70"/>
  <c r="G22" i="70" s="1"/>
  <c r="K23" i="70"/>
  <c r="K25" i="70" s="1"/>
  <c r="C33" i="70"/>
  <c r="O42" i="70"/>
  <c r="K19" i="111"/>
  <c r="O38" i="111"/>
  <c r="K33" i="111"/>
  <c r="C65" i="111"/>
  <c r="S12" i="111"/>
  <c r="S14" i="111" s="1"/>
  <c r="S13" i="111"/>
  <c r="O16" i="111"/>
  <c r="O18" i="111" s="1"/>
  <c r="S17" i="111"/>
  <c r="S18" i="111"/>
  <c r="G21" i="111"/>
  <c r="K22" i="111"/>
  <c r="K25" i="111" s="1"/>
  <c r="K24" i="111"/>
  <c r="G27" i="111"/>
  <c r="G30" i="111" s="1"/>
  <c r="G29" i="111"/>
  <c r="G47" i="111"/>
  <c r="O48" i="111"/>
  <c r="O51" i="111" s="1"/>
  <c r="O54" i="111"/>
  <c r="O56" i="111" s="1"/>
  <c r="C57" i="111"/>
  <c r="C60" i="111" s="1"/>
  <c r="S5" i="111"/>
  <c r="S7" i="111" s="1"/>
  <c r="G14" i="111"/>
  <c r="G16" i="111" s="1"/>
  <c r="G19" i="111"/>
  <c r="G22" i="111" s="1"/>
  <c r="K29" i="111"/>
  <c r="G43" i="111"/>
  <c r="G49" i="111" s="1"/>
  <c r="G45" i="111"/>
  <c r="G46" i="111"/>
  <c r="K25" i="74"/>
  <c r="G35" i="74"/>
  <c r="K12" i="74"/>
  <c r="O25" i="74"/>
  <c r="G30" i="74"/>
  <c r="O51" i="74"/>
  <c r="C65" i="74"/>
  <c r="S7" i="74"/>
  <c r="C17" i="74"/>
  <c r="W4" i="74"/>
  <c r="W8" i="74" s="1"/>
  <c r="C13" i="74"/>
  <c r="G26" i="74"/>
  <c r="K29" i="74"/>
  <c r="K31" i="74"/>
  <c r="G43" i="74"/>
  <c r="G45" i="74"/>
  <c r="O54" i="74"/>
  <c r="O56" i="74" s="1"/>
  <c r="C57" i="74"/>
  <c r="C60" i="74" s="1"/>
  <c r="S5" i="74"/>
  <c r="C16" i="74"/>
  <c r="K28" i="74"/>
  <c r="K33" i="74" s="1"/>
  <c r="K30" i="74"/>
  <c r="G44" i="74"/>
  <c r="G46" i="74"/>
  <c r="G40" i="88"/>
  <c r="C7" i="88"/>
  <c r="S19" i="88"/>
  <c r="S20" i="88" s="1"/>
  <c r="G21" i="88"/>
  <c r="O36" i="88"/>
  <c r="O38" i="88" s="1"/>
  <c r="G39" i="88"/>
  <c r="G53" i="88"/>
  <c r="G55" i="88" s="1"/>
  <c r="K54" i="88"/>
  <c r="K57" i="88" s="1"/>
  <c r="C63" i="88"/>
  <c r="C65" i="88" s="1"/>
  <c r="C6" i="88"/>
  <c r="G9" i="88"/>
  <c r="G11" i="88" s="1"/>
  <c r="G19" i="88"/>
  <c r="G22" i="88" s="1"/>
  <c r="G58" i="88"/>
  <c r="G60" i="88" s="1"/>
  <c r="S5" i="88"/>
  <c r="S7" i="88" s="1"/>
  <c r="C15" i="88"/>
  <c r="C17" i="88" s="1"/>
  <c r="K17" i="88"/>
  <c r="K19" i="88" s="1"/>
  <c r="K41" i="88"/>
  <c r="K45" i="88" s="1"/>
  <c r="O42" i="88"/>
  <c r="O45" i="88" s="1"/>
  <c r="K48" i="88"/>
  <c r="K51" i="88" s="1"/>
  <c r="K45" i="137"/>
  <c r="K6" i="137"/>
  <c r="C54" i="137"/>
  <c r="G55" i="137"/>
  <c r="O31" i="137"/>
  <c r="G35" i="137"/>
  <c r="K38" i="137"/>
  <c r="G60" i="137"/>
  <c r="G29" i="137"/>
  <c r="O4" i="137"/>
  <c r="O8" i="137" s="1"/>
  <c r="O6" i="137"/>
  <c r="O7" i="137"/>
  <c r="O16" i="137"/>
  <c r="O18" i="137" s="1"/>
  <c r="C22" i="137"/>
  <c r="C24" i="137"/>
  <c r="G28" i="137"/>
  <c r="G30" i="137" s="1"/>
  <c r="K29" i="137"/>
  <c r="K30" i="137"/>
  <c r="C21" i="137"/>
  <c r="C25" i="137" s="1"/>
  <c r="K28" i="137"/>
  <c r="O29" i="137"/>
  <c r="O35" i="137"/>
  <c r="O38" i="137" s="1"/>
  <c r="O42" i="137"/>
  <c r="O45" i="137" s="1"/>
  <c r="K48" i="137"/>
  <c r="K51" i="137" s="1"/>
  <c r="K25" i="136"/>
  <c r="G22" i="136"/>
  <c r="K45" i="136"/>
  <c r="S20" i="136"/>
  <c r="W23" i="136"/>
  <c r="W38" i="136"/>
  <c r="W37" i="136"/>
  <c r="G53" i="136"/>
  <c r="G55" i="136" s="1"/>
  <c r="C63" i="136"/>
  <c r="C65" i="136" s="1"/>
  <c r="K29" i="136"/>
  <c r="K33" i="136" s="1"/>
  <c r="K30" i="136"/>
  <c r="W41" i="136"/>
  <c r="W43" i="136" s="1"/>
  <c r="O54" i="136"/>
  <c r="O56" i="136" s="1"/>
  <c r="G58" i="136"/>
  <c r="G60" i="136" s="1"/>
  <c r="K31" i="136"/>
  <c r="G11" i="135"/>
  <c r="S5" i="135"/>
  <c r="S7" i="135" s="1"/>
  <c r="G14" i="135"/>
  <c r="G16" i="135" s="1"/>
  <c r="O21" i="135"/>
  <c r="O25" i="135" s="1"/>
  <c r="O22" i="135"/>
  <c r="K29" i="135"/>
  <c r="K30" i="135"/>
  <c r="K37" i="135"/>
  <c r="K38" i="135" s="1"/>
  <c r="G43" i="135"/>
  <c r="G45" i="135"/>
  <c r="O54" i="135"/>
  <c r="O56" i="135" s="1"/>
  <c r="C57" i="135"/>
  <c r="C60" i="135" s="1"/>
  <c r="C10" i="135"/>
  <c r="C17" i="135" s="1"/>
  <c r="K28" i="135"/>
  <c r="O29" i="135"/>
  <c r="O31" i="135" s="1"/>
  <c r="O30" i="135"/>
  <c r="K32" i="135"/>
  <c r="G34" i="135"/>
  <c r="G35" i="135" s="1"/>
  <c r="G44" i="135"/>
  <c r="G46" i="135"/>
  <c r="C17" i="141"/>
  <c r="K38" i="141"/>
  <c r="S17" i="141"/>
  <c r="S20" i="141" s="1"/>
  <c r="S18" i="141"/>
  <c r="G21" i="141"/>
  <c r="C63" i="141"/>
  <c r="C65" i="141" s="1"/>
  <c r="K4" i="141"/>
  <c r="K6" i="141" s="1"/>
  <c r="C5" i="141"/>
  <c r="G14" i="141"/>
  <c r="G16" i="141" s="1"/>
  <c r="G19" i="141"/>
  <c r="G22" i="141" s="1"/>
  <c r="K29" i="141"/>
  <c r="K33" i="141" s="1"/>
  <c r="K30" i="141"/>
  <c r="K37" i="141"/>
  <c r="O54" i="141"/>
  <c r="O56" i="141" s="1"/>
  <c r="C57" i="141"/>
  <c r="C60" i="141" s="1"/>
  <c r="G58" i="141"/>
  <c r="G60" i="141" s="1"/>
  <c r="O30" i="141"/>
  <c r="O31" i="141" s="1"/>
  <c r="K32" i="141"/>
  <c r="C4" i="141"/>
  <c r="C7" i="141" s="1"/>
  <c r="S12" i="141"/>
  <c r="S14" i="141" s="1"/>
  <c r="O16" i="141"/>
  <c r="O18" i="141" s="1"/>
  <c r="O8" i="134"/>
  <c r="K38" i="134"/>
  <c r="W23" i="134"/>
  <c r="O44" i="134"/>
  <c r="S4" i="134"/>
  <c r="S7" i="134" s="1"/>
  <c r="K5" i="134"/>
  <c r="K6" i="134" s="1"/>
  <c r="W12" i="134"/>
  <c r="W13" i="134" s="1"/>
  <c r="G14" i="134"/>
  <c r="G16" i="134" s="1"/>
  <c r="K29" i="134"/>
  <c r="K30" i="134"/>
  <c r="K37" i="134"/>
  <c r="O54" i="134"/>
  <c r="O56" i="134" s="1"/>
  <c r="C57" i="134"/>
  <c r="C60" i="134" s="1"/>
  <c r="G58" i="134"/>
  <c r="G60" i="134" s="1"/>
  <c r="O5" i="134"/>
  <c r="O6" i="134"/>
  <c r="K28" i="134"/>
  <c r="O29" i="134"/>
  <c r="O31" i="134" s="1"/>
  <c r="O30" i="134"/>
  <c r="K32" i="134"/>
  <c r="G34" i="134"/>
  <c r="G35" i="134" s="1"/>
  <c r="O17" i="134"/>
  <c r="O18" i="134" s="1"/>
  <c r="S5" i="134"/>
  <c r="K17" i="134"/>
  <c r="K19" i="134" s="1"/>
  <c r="K41" i="134"/>
  <c r="K45" i="134" s="1"/>
  <c r="O42" i="134"/>
  <c r="O45" i="134" s="1"/>
  <c r="K19" i="132"/>
  <c r="G30" i="132"/>
  <c r="S17" i="132"/>
  <c r="S18" i="132"/>
  <c r="G21" i="132"/>
  <c r="O36" i="132"/>
  <c r="O38" i="132" s="1"/>
  <c r="G53" i="132"/>
  <c r="G55" i="132" s="1"/>
  <c r="C63" i="132"/>
  <c r="C65" i="132" s="1"/>
  <c r="G14" i="132"/>
  <c r="G16" i="132" s="1"/>
  <c r="G19" i="132"/>
  <c r="G22" i="132" s="1"/>
  <c r="K29" i="132"/>
  <c r="K30" i="132"/>
  <c r="K33" i="132" s="1"/>
  <c r="O54" i="132"/>
  <c r="O56" i="132" s="1"/>
  <c r="G58" i="132"/>
  <c r="G60" i="132" s="1"/>
  <c r="S12" i="132"/>
  <c r="S14" i="132" s="1"/>
  <c r="O16" i="132"/>
  <c r="O18" i="132" s="1"/>
  <c r="K41" i="132"/>
  <c r="K45" i="132" s="1"/>
  <c r="O45" i="129"/>
  <c r="G55" i="129"/>
  <c r="K45" i="129"/>
  <c r="K6" i="129"/>
  <c r="S20" i="129"/>
  <c r="K5" i="129"/>
  <c r="S12" i="129"/>
  <c r="S13" i="129"/>
  <c r="G21" i="129"/>
  <c r="G22" i="129" s="1"/>
  <c r="G53" i="129"/>
  <c r="C63" i="129"/>
  <c r="C65" i="129" s="1"/>
  <c r="S11" i="129"/>
  <c r="S14" i="129" s="1"/>
  <c r="K37" i="129"/>
  <c r="K38" i="129" s="1"/>
  <c r="O54" i="129"/>
  <c r="O56" i="129" s="1"/>
  <c r="G58" i="129"/>
  <c r="G60" i="129" s="1"/>
  <c r="W32" i="129"/>
  <c r="W34" i="129" s="1"/>
  <c r="G16" i="124"/>
  <c r="S31" i="124"/>
  <c r="G60" i="124"/>
  <c r="C7" i="124"/>
  <c r="O8" i="124"/>
  <c r="O25" i="124"/>
  <c r="G39" i="124"/>
  <c r="G40" i="124" s="1"/>
  <c r="K32" i="124"/>
  <c r="K33" i="124" s="1"/>
  <c r="K9" i="124"/>
  <c r="K12" i="124" s="1"/>
  <c r="C13" i="124"/>
  <c r="G15" i="124"/>
  <c r="K4" i="124"/>
  <c r="K6" i="124" s="1"/>
  <c r="C10" i="124"/>
  <c r="C17" i="124" s="1"/>
  <c r="C11" i="124"/>
  <c r="C14" i="124"/>
  <c r="K15" i="124"/>
  <c r="K16" i="124"/>
  <c r="K18" i="124"/>
  <c r="S22" i="124"/>
  <c r="G25" i="124"/>
  <c r="G30" i="124" s="1"/>
  <c r="S36" i="124"/>
  <c r="S37" i="124" s="1"/>
  <c r="S10" i="124"/>
  <c r="S13" i="124" s="1"/>
  <c r="S21" i="124"/>
  <c r="S24" i="124" s="1"/>
  <c r="O6" i="124"/>
  <c r="G19" i="124"/>
  <c r="G22" i="124" s="1"/>
  <c r="G26" i="124"/>
  <c r="K30" i="124"/>
  <c r="G33" i="124"/>
  <c r="G35" i="124" s="1"/>
  <c r="K48" i="124"/>
  <c r="K51" i="124" s="1"/>
  <c r="S13" i="123"/>
  <c r="G60" i="123"/>
  <c r="S7" i="123"/>
  <c r="G22" i="123"/>
  <c r="W5" i="123"/>
  <c r="W6" i="123" s="1"/>
  <c r="C24" i="123"/>
  <c r="K29" i="123"/>
  <c r="K30" i="123"/>
  <c r="K37" i="123"/>
  <c r="K38" i="123" s="1"/>
  <c r="S12" i="123"/>
  <c r="S11" i="123"/>
  <c r="C13" i="123"/>
  <c r="C15" i="123"/>
  <c r="C17" i="123" s="1"/>
  <c r="C16" i="123"/>
  <c r="W20" i="123"/>
  <c r="W22" i="123" s="1"/>
  <c r="W21" i="123"/>
  <c r="C23" i="123"/>
  <c r="C25" i="123" s="1"/>
  <c r="K28" i="123"/>
  <c r="O29" i="123"/>
  <c r="O30" i="123"/>
  <c r="O31" i="123" s="1"/>
  <c r="K32" i="123"/>
  <c r="G34" i="123"/>
  <c r="G35" i="123" s="1"/>
  <c r="K5" i="123"/>
  <c r="K6" i="123" s="1"/>
  <c r="K16" i="123"/>
  <c r="K19" i="123" s="1"/>
  <c r="K18" i="123"/>
  <c r="S5" i="123"/>
  <c r="C21" i="123"/>
  <c r="O22" i="123"/>
  <c r="O25" i="123" s="1"/>
  <c r="K41" i="123"/>
  <c r="K45" i="123" s="1"/>
  <c r="O42" i="123"/>
  <c r="O45" i="123" s="1"/>
  <c r="K48" i="123"/>
  <c r="K51" i="123" s="1"/>
  <c r="K19" i="125"/>
  <c r="G22" i="125"/>
  <c r="O8" i="125"/>
  <c r="K51" i="125"/>
  <c r="K25" i="125"/>
  <c r="O45" i="125"/>
  <c r="C7" i="125"/>
  <c r="G46" i="125"/>
  <c r="K42" i="125"/>
  <c r="K45" i="125" s="1"/>
  <c r="K23" i="125"/>
  <c r="O16" i="125"/>
  <c r="O18" i="125" s="1"/>
  <c r="G14" i="125"/>
  <c r="G16" i="125" s="1"/>
  <c r="S10" i="125"/>
  <c r="K4" i="125"/>
  <c r="K6" i="125" s="1"/>
  <c r="G26" i="125"/>
  <c r="O49" i="125"/>
  <c r="O51" i="125" s="1"/>
  <c r="G48" i="125"/>
  <c r="G44" i="125"/>
  <c r="C64" i="125"/>
  <c r="C65" i="125" s="1"/>
  <c r="O55" i="125"/>
  <c r="O56" i="125" s="1"/>
  <c r="W17" i="125"/>
  <c r="K16" i="125"/>
  <c r="W15" i="125"/>
  <c r="W18" i="125" s="1"/>
  <c r="S11" i="125"/>
  <c r="K10" i="125"/>
  <c r="K12" i="125" s="1"/>
  <c r="O6" i="125"/>
  <c r="W4" i="125"/>
  <c r="W6" i="125" s="1"/>
  <c r="K56" i="125"/>
  <c r="G52" i="125"/>
  <c r="G55" i="125" s="1"/>
  <c r="G25" i="125"/>
  <c r="G45" i="125"/>
  <c r="G43" i="125"/>
  <c r="G49" i="125" s="1"/>
  <c r="G38" i="125"/>
  <c r="G40" i="125" s="1"/>
  <c r="C37" i="125"/>
  <c r="C39" i="125" s="1"/>
  <c r="G28" i="125"/>
  <c r="O24" i="125"/>
  <c r="O25" i="125" s="1"/>
  <c r="K55" i="125"/>
  <c r="K57" i="125" s="1"/>
  <c r="O50" i="125"/>
  <c r="O44" i="125"/>
  <c r="G29" i="125"/>
  <c r="K24" i="125"/>
  <c r="G20" i="125"/>
  <c r="S13" i="125"/>
  <c r="C12" i="125"/>
  <c r="C17" i="125" s="1"/>
  <c r="G10" i="125"/>
  <c r="G11" i="125" s="1"/>
  <c r="C6" i="125"/>
  <c r="O51" i="126" l="1"/>
  <c r="K19" i="70"/>
  <c r="O25" i="70"/>
  <c r="S20" i="111"/>
  <c r="G49" i="74"/>
  <c r="K33" i="137"/>
  <c r="K33" i="135"/>
  <c r="G49" i="135"/>
  <c r="K33" i="134"/>
  <c r="S20" i="132"/>
  <c r="K19" i="124"/>
  <c r="K33" i="123"/>
  <c r="G30" i="125"/>
  <c r="S14" i="125"/>
  <c r="B65" i="110" l="1"/>
  <c r="C64" i="110"/>
  <c r="C63" i="110"/>
  <c r="C65" i="110" s="1"/>
  <c r="F60" i="110"/>
  <c r="G59" i="110" s="1"/>
  <c r="B60" i="110"/>
  <c r="C59" i="110" s="1"/>
  <c r="G58" i="110"/>
  <c r="C58" i="110"/>
  <c r="J57" i="110"/>
  <c r="O56" i="110"/>
  <c r="N56" i="110"/>
  <c r="K56" i="110"/>
  <c r="O55" i="110"/>
  <c r="K55" i="110"/>
  <c r="F55" i="110"/>
  <c r="G54" i="110" s="1"/>
  <c r="O54" i="110"/>
  <c r="K54" i="110"/>
  <c r="K57" i="110" s="1"/>
  <c r="B54" i="110"/>
  <c r="C53" i="110" s="1"/>
  <c r="G53" i="110"/>
  <c r="G52" i="110"/>
  <c r="G55" i="110" s="1"/>
  <c r="N51" i="110"/>
  <c r="J51" i="110"/>
  <c r="K50" i="110" s="1"/>
  <c r="O50" i="110"/>
  <c r="O49" i="110"/>
  <c r="F49" i="110"/>
  <c r="B49" i="110"/>
  <c r="C47" i="110" s="1"/>
  <c r="O48" i="110"/>
  <c r="O51" i="110" s="1"/>
  <c r="G48" i="110"/>
  <c r="G47" i="110"/>
  <c r="G49" i="110" s="1"/>
  <c r="G46" i="110"/>
  <c r="N45" i="110"/>
  <c r="O43" i="110" s="1"/>
  <c r="J45" i="110"/>
  <c r="K44" i="110" s="1"/>
  <c r="G45" i="110"/>
  <c r="G44" i="110"/>
  <c r="B44" i="110"/>
  <c r="C43" i="110" s="1"/>
  <c r="K43" i="110"/>
  <c r="G43" i="110"/>
  <c r="K42" i="110"/>
  <c r="K41" i="110"/>
  <c r="F40" i="110"/>
  <c r="G38" i="110" s="1"/>
  <c r="G40" i="110" s="1"/>
  <c r="G39" i="110"/>
  <c r="N38" i="110"/>
  <c r="J38" i="110"/>
  <c r="K36" i="110" s="1"/>
  <c r="O37" i="110"/>
  <c r="O36" i="110"/>
  <c r="O35" i="110"/>
  <c r="F35" i="110"/>
  <c r="G33" i="110" s="1"/>
  <c r="O34" i="110"/>
  <c r="O38" i="110" s="1"/>
  <c r="J33" i="110"/>
  <c r="K31" i="110" s="1"/>
  <c r="N31" i="110"/>
  <c r="O28" i="110" s="1"/>
  <c r="F30" i="110"/>
  <c r="G29" i="110"/>
  <c r="G28" i="110"/>
  <c r="G27" i="110"/>
  <c r="G30" i="110" s="1"/>
  <c r="G26" i="110"/>
  <c r="N25" i="110"/>
  <c r="O23" i="110" s="1"/>
  <c r="J25" i="110"/>
  <c r="G25" i="110"/>
  <c r="O24" i="110"/>
  <c r="K24" i="110"/>
  <c r="K23" i="110"/>
  <c r="O22" i="110"/>
  <c r="K22" i="110"/>
  <c r="K25" i="110" s="1"/>
  <c r="F22" i="110"/>
  <c r="G20" i="110" s="1"/>
  <c r="O21" i="110"/>
  <c r="O25" i="110" s="1"/>
  <c r="G21" i="110"/>
  <c r="J19" i="110"/>
  <c r="K15" i="110" s="1"/>
  <c r="K19" i="110" s="1"/>
  <c r="G19" i="110"/>
  <c r="G22" i="110" s="1"/>
  <c r="N18" i="110"/>
  <c r="K18" i="110"/>
  <c r="R17" i="110"/>
  <c r="O17" i="110"/>
  <c r="K17" i="110"/>
  <c r="B17" i="110"/>
  <c r="S16" i="110"/>
  <c r="O16" i="110"/>
  <c r="O18" i="110" s="1"/>
  <c r="K16" i="110"/>
  <c r="F16" i="110"/>
  <c r="C16" i="110"/>
  <c r="S15" i="110"/>
  <c r="S17" i="110" s="1"/>
  <c r="G15" i="110"/>
  <c r="C15" i="110"/>
  <c r="G14" i="110"/>
  <c r="G16" i="110" s="1"/>
  <c r="C14" i="110"/>
  <c r="N13" i="110"/>
  <c r="C13" i="110"/>
  <c r="R12" i="110"/>
  <c r="O12" i="110"/>
  <c r="K12" i="110"/>
  <c r="J12" i="110"/>
  <c r="C12" i="110"/>
  <c r="S11" i="110"/>
  <c r="O11" i="110"/>
  <c r="O13" i="110" s="1"/>
  <c r="K11" i="110"/>
  <c r="F11" i="110"/>
  <c r="G9" i="110" s="1"/>
  <c r="C11" i="110"/>
  <c r="S10" i="110"/>
  <c r="S12" i="110" s="1"/>
  <c r="K10" i="110"/>
  <c r="C10" i="110"/>
  <c r="C17" i="110" s="1"/>
  <c r="K9" i="110"/>
  <c r="N8" i="110"/>
  <c r="O6" i="110" s="1"/>
  <c r="R7" i="110"/>
  <c r="B7" i="110"/>
  <c r="S6" i="110"/>
  <c r="J6" i="110"/>
  <c r="F6" i="110"/>
  <c r="G4" i="110" s="1"/>
  <c r="G6" i="110" s="1"/>
  <c r="C6" i="110"/>
  <c r="C7" i="110" s="1"/>
  <c r="S5" i="110"/>
  <c r="K5" i="110"/>
  <c r="G5" i="110"/>
  <c r="C5" i="110"/>
  <c r="S4" i="110"/>
  <c r="S7" i="110" s="1"/>
  <c r="K4" i="110"/>
  <c r="K6" i="110" s="1"/>
  <c r="C4" i="110"/>
  <c r="K45" i="110" l="1"/>
  <c r="G60" i="110"/>
  <c r="K37" i="110"/>
  <c r="K38" i="110" s="1"/>
  <c r="O41" i="110"/>
  <c r="O4" i="110"/>
  <c r="O8" i="110" s="1"/>
  <c r="O7" i="110"/>
  <c r="G10" i="110"/>
  <c r="G11" i="110" s="1"/>
  <c r="K29" i="110"/>
  <c r="C42" i="110"/>
  <c r="C44" i="110" s="1"/>
  <c r="C48" i="110"/>
  <c r="C49" i="110" s="1"/>
  <c r="C52" i="110"/>
  <c r="C54" i="110" s="1"/>
  <c r="C57" i="110"/>
  <c r="C60" i="110" s="1"/>
  <c r="O5" i="110"/>
  <c r="K28" i="110"/>
  <c r="O29" i="110"/>
  <c r="O31" i="110" s="1"/>
  <c r="O30" i="110"/>
  <c r="K32" i="110"/>
  <c r="G34" i="110"/>
  <c r="G35" i="110" s="1"/>
  <c r="O44" i="110"/>
  <c r="K30" i="110"/>
  <c r="K49" i="110"/>
  <c r="O42" i="110"/>
  <c r="K48" i="110"/>
  <c r="K51" i="110" l="1"/>
  <c r="K33" i="110"/>
  <c r="O45" i="110"/>
  <c r="B54" i="122" l="1"/>
  <c r="B17" i="122"/>
  <c r="W17" i="112"/>
  <c r="W18" i="112" s="1"/>
  <c r="W16" i="112"/>
  <c r="V18" i="112"/>
  <c r="V6" i="112"/>
  <c r="W4" i="112"/>
  <c r="K33" i="87"/>
  <c r="B49" i="84"/>
  <c r="Z27" i="69" l="1"/>
  <c r="Z26" i="69"/>
  <c r="Z28" i="69" s="1"/>
  <c r="AA27" i="69" s="1"/>
  <c r="AD11" i="69"/>
  <c r="AD12" i="69" s="1"/>
  <c r="AE11" i="69" s="1"/>
  <c r="AD10" i="69"/>
  <c r="Z22" i="69"/>
  <c r="Z21" i="69"/>
  <c r="Z17" i="69"/>
  <c r="Z16" i="69"/>
  <c r="Z15" i="69"/>
  <c r="Z14" i="69"/>
  <c r="Z10" i="69"/>
  <c r="Z9" i="69"/>
  <c r="AD6" i="69"/>
  <c r="AD5" i="69"/>
  <c r="AD4" i="69"/>
  <c r="Z5" i="69"/>
  <c r="Z4" i="69"/>
  <c r="V11" i="131"/>
  <c r="W10" i="131" s="1"/>
  <c r="V26" i="122"/>
  <c r="W25" i="122" s="1"/>
  <c r="V21" i="119"/>
  <c r="W20" i="119" s="1"/>
  <c r="W19" i="119"/>
  <c r="V16" i="119"/>
  <c r="V11" i="119"/>
  <c r="V6" i="119"/>
  <c r="V22" i="118"/>
  <c r="W21" i="118" s="1"/>
  <c r="V17" i="118"/>
  <c r="V6" i="118"/>
  <c r="V16" i="115"/>
  <c r="V11" i="115"/>
  <c r="V6" i="115"/>
  <c r="V6" i="113"/>
  <c r="W5" i="113" s="1"/>
  <c r="V23" i="108"/>
  <c r="W20" i="108" s="1"/>
  <c r="O11" i="138"/>
  <c r="J12" i="138"/>
  <c r="K9" i="138" s="1"/>
  <c r="N13" i="138"/>
  <c r="O12" i="138" s="1"/>
  <c r="K17" i="138"/>
  <c r="N18" i="138"/>
  <c r="O16" i="138" s="1"/>
  <c r="J19" i="138"/>
  <c r="K15" i="138" s="1"/>
  <c r="K22" i="138"/>
  <c r="K24" i="138"/>
  <c r="J25" i="138"/>
  <c r="K23" i="138" s="1"/>
  <c r="N25" i="138"/>
  <c r="O22" i="138" s="1"/>
  <c r="N31" i="138"/>
  <c r="O29" i="138" s="1"/>
  <c r="J33" i="138"/>
  <c r="K29" i="138" s="1"/>
  <c r="J38" i="138"/>
  <c r="K36" i="138" s="1"/>
  <c r="N38" i="138"/>
  <c r="O36" i="138" s="1"/>
  <c r="O42" i="138"/>
  <c r="J45" i="138"/>
  <c r="K41" i="138" s="1"/>
  <c r="N45" i="138"/>
  <c r="O41" i="138" s="1"/>
  <c r="O49" i="138"/>
  <c r="J51" i="138"/>
  <c r="K49" i="138" s="1"/>
  <c r="N51" i="138"/>
  <c r="O48" i="138" s="1"/>
  <c r="K55" i="138"/>
  <c r="N56" i="138"/>
  <c r="O55" i="138" s="1"/>
  <c r="J57" i="138"/>
  <c r="K54" i="138" s="1"/>
  <c r="J38" i="119"/>
  <c r="J25" i="119"/>
  <c r="J38" i="92"/>
  <c r="N31" i="83"/>
  <c r="J38" i="82"/>
  <c r="N56" i="73"/>
  <c r="F55" i="122"/>
  <c r="F11" i="133"/>
  <c r="V44" i="69"/>
  <c r="V23" i="69"/>
  <c r="W20" i="118" l="1"/>
  <c r="W22" i="118" s="1"/>
  <c r="W4" i="113"/>
  <c r="W21" i="108"/>
  <c r="Z6" i="69"/>
  <c r="AA5" i="69" s="1"/>
  <c r="Z23" i="69"/>
  <c r="AA22" i="69" s="1"/>
  <c r="AA26" i="69"/>
  <c r="AA28" i="69" s="1"/>
  <c r="AE10" i="69"/>
  <c r="AE12" i="69" s="1"/>
  <c r="AA21" i="69"/>
  <c r="AA23" i="69" s="1"/>
  <c r="Z18" i="69"/>
  <c r="AA15" i="69" s="1"/>
  <c r="Z11" i="69"/>
  <c r="AA10" i="69" s="1"/>
  <c r="AD7" i="69"/>
  <c r="AE4" i="69" s="1"/>
  <c r="AE6" i="69"/>
  <c r="W9" i="131"/>
  <c r="W11" i="131" s="1"/>
  <c r="W24" i="122"/>
  <c r="W26" i="122" s="1"/>
  <c r="W21" i="119"/>
  <c r="W22" i="108"/>
  <c r="W23" i="108" s="1"/>
  <c r="O44" i="138"/>
  <c r="O37" i="138"/>
  <c r="O35" i="138"/>
  <c r="O30" i="138"/>
  <c r="O28" i="138"/>
  <c r="O31" i="138" s="1"/>
  <c r="O21" i="138"/>
  <c r="O23" i="138"/>
  <c r="K50" i="138"/>
  <c r="K48" i="138"/>
  <c r="K51" i="138" s="1"/>
  <c r="K32" i="138"/>
  <c r="K25" i="138"/>
  <c r="O13" i="138"/>
  <c r="O54" i="138"/>
  <c r="O56" i="138" s="1"/>
  <c r="K56" i="138"/>
  <c r="K57" i="138" s="1"/>
  <c r="K44" i="138"/>
  <c r="K45" i="138" s="1"/>
  <c r="K42" i="138"/>
  <c r="K37" i="138"/>
  <c r="K38" i="138" s="1"/>
  <c r="O34" i="138"/>
  <c r="K30" i="138"/>
  <c r="K28" i="138"/>
  <c r="K18" i="138"/>
  <c r="K16" i="138"/>
  <c r="K19" i="138" s="1"/>
  <c r="K11" i="138"/>
  <c r="O50" i="138"/>
  <c r="O51" i="138" s="1"/>
  <c r="O43" i="138"/>
  <c r="O45" i="138" s="1"/>
  <c r="O24" i="138"/>
  <c r="O25" i="138" s="1"/>
  <c r="O17" i="138"/>
  <c r="O18" i="138" s="1"/>
  <c r="K10" i="138"/>
  <c r="K12" i="138" s="1"/>
  <c r="K43" i="138"/>
  <c r="K31" i="138"/>
  <c r="R14" i="82"/>
  <c r="B54" i="98"/>
  <c r="AA9" i="69" l="1"/>
  <c r="AA11" i="69" s="1"/>
  <c r="AA4" i="69"/>
  <c r="AA6" i="69" s="1"/>
  <c r="AA17" i="69"/>
  <c r="AA16" i="69"/>
  <c r="AA14" i="69"/>
  <c r="AE5" i="69"/>
  <c r="AE7" i="69" s="1"/>
  <c r="O38" i="138"/>
  <c r="K33" i="138"/>
  <c r="B35" i="127"/>
  <c r="C32" i="127" s="1"/>
  <c r="B35" i="107"/>
  <c r="C32" i="107" s="1"/>
  <c r="B35" i="106"/>
  <c r="C32" i="106" s="1"/>
  <c r="B17" i="76"/>
  <c r="B35" i="103"/>
  <c r="C32" i="103" s="1"/>
  <c r="V27" i="102"/>
  <c r="V21" i="102"/>
  <c r="V16" i="102"/>
  <c r="V11" i="102"/>
  <c r="V6" i="102"/>
  <c r="W4" i="102" s="1"/>
  <c r="AA18" i="69" l="1"/>
  <c r="W5" i="102"/>
  <c r="C29" i="127"/>
  <c r="C33" i="127"/>
  <c r="C30" i="127"/>
  <c r="C34" i="127"/>
  <c r="C31" i="127"/>
  <c r="C28" i="127"/>
  <c r="C29" i="107"/>
  <c r="C33" i="107"/>
  <c r="C30" i="107"/>
  <c r="C34" i="107"/>
  <c r="C31" i="107"/>
  <c r="C28" i="107"/>
  <c r="C31" i="106"/>
  <c r="C29" i="106"/>
  <c r="C33" i="106"/>
  <c r="C30" i="106"/>
  <c r="C34" i="106"/>
  <c r="C28" i="106"/>
  <c r="C29" i="103"/>
  <c r="C33" i="103"/>
  <c r="C30" i="103"/>
  <c r="C34" i="103"/>
  <c r="C31" i="103"/>
  <c r="C28" i="103"/>
  <c r="V35" i="101"/>
  <c r="V29" i="101"/>
  <c r="V6" i="101"/>
  <c r="V24" i="101"/>
  <c r="B35" i="98"/>
  <c r="C32" i="98" s="1"/>
  <c r="B65" i="97"/>
  <c r="C35" i="127" l="1"/>
  <c r="C35" i="107"/>
  <c r="C35" i="106"/>
  <c r="C35" i="103"/>
  <c r="C31" i="98"/>
  <c r="C30" i="98"/>
  <c r="C33" i="98"/>
  <c r="C29" i="98"/>
  <c r="C34" i="98"/>
  <c r="C28" i="98"/>
  <c r="N56" i="96"/>
  <c r="B35" i="95"/>
  <c r="C32" i="95" s="1"/>
  <c r="V13" i="94"/>
  <c r="W12" i="94" s="1"/>
  <c r="B60" i="94"/>
  <c r="B35" i="93"/>
  <c r="C32" i="93" s="1"/>
  <c r="B34" i="69"/>
  <c r="B35" i="92"/>
  <c r="C32" i="92" s="1"/>
  <c r="V12" i="91"/>
  <c r="W11" i="91" s="1"/>
  <c r="B35" i="90"/>
  <c r="C32" i="90" s="1"/>
  <c r="B35" i="79"/>
  <c r="C33" i="79" s="1"/>
  <c r="C30" i="79" l="1"/>
  <c r="C35" i="98"/>
  <c r="C31" i="95"/>
  <c r="C33" i="95"/>
  <c r="C30" i="95"/>
  <c r="C29" i="95"/>
  <c r="C34" i="95"/>
  <c r="C28" i="95"/>
  <c r="W9" i="94"/>
  <c r="W11" i="94"/>
  <c r="W10" i="94"/>
  <c r="C29" i="93"/>
  <c r="C33" i="93"/>
  <c r="C30" i="93"/>
  <c r="C34" i="93"/>
  <c r="C31" i="93"/>
  <c r="C28" i="93"/>
  <c r="C29" i="92"/>
  <c r="C33" i="92"/>
  <c r="C31" i="92"/>
  <c r="C30" i="92"/>
  <c r="C34" i="92"/>
  <c r="C28" i="92"/>
  <c r="W9" i="91"/>
  <c r="W10" i="91"/>
  <c r="C28" i="90"/>
  <c r="C29" i="90"/>
  <c r="C33" i="90"/>
  <c r="C30" i="90"/>
  <c r="C34" i="90"/>
  <c r="C31" i="90"/>
  <c r="C34" i="79"/>
  <c r="C31" i="79"/>
  <c r="C28" i="79"/>
  <c r="C32" i="79"/>
  <c r="C29" i="79"/>
  <c r="V27" i="73"/>
  <c r="W26" i="73" s="1"/>
  <c r="B35" i="73"/>
  <c r="C33" i="73" s="1"/>
  <c r="B35" i="72"/>
  <c r="C34" i="72" s="1"/>
  <c r="B35" i="76"/>
  <c r="C28" i="76" s="1"/>
  <c r="B16" i="69"/>
  <c r="B15" i="69"/>
  <c r="B14" i="69"/>
  <c r="B13" i="69"/>
  <c r="B12" i="69"/>
  <c r="B11" i="69"/>
  <c r="B10" i="69"/>
  <c r="B6" i="69"/>
  <c r="B4" i="69"/>
  <c r="B5" i="69"/>
  <c r="C29" i="73" l="1"/>
  <c r="C34" i="73"/>
  <c r="C31" i="72"/>
  <c r="C28" i="72"/>
  <c r="C29" i="72"/>
  <c r="C33" i="72"/>
  <c r="C32" i="72"/>
  <c r="C30" i="72"/>
  <c r="C35" i="95"/>
  <c r="W13" i="94"/>
  <c r="C35" i="93"/>
  <c r="C35" i="92"/>
  <c r="W12" i="91"/>
  <c r="C35" i="90"/>
  <c r="W25" i="73"/>
  <c r="W27" i="73" s="1"/>
  <c r="C28" i="73"/>
  <c r="C30" i="73"/>
  <c r="C31" i="73"/>
  <c r="C32" i="73"/>
  <c r="C32" i="76"/>
  <c r="C29" i="76"/>
  <c r="C30" i="76"/>
  <c r="C31" i="76"/>
  <c r="C33" i="76"/>
  <c r="C34" i="76"/>
  <c r="B17" i="69"/>
  <c r="C13" i="69" s="1"/>
  <c r="B7" i="69"/>
  <c r="C5" i="69" s="1"/>
  <c r="C35" i="76" l="1"/>
  <c r="C10" i="69"/>
  <c r="C15" i="69"/>
  <c r="C12" i="69"/>
  <c r="C14" i="69"/>
  <c r="C11" i="69"/>
  <c r="C16" i="69"/>
  <c r="C4" i="69"/>
  <c r="C6" i="69"/>
  <c r="C17" i="69" l="1"/>
  <c r="C7" i="69"/>
  <c r="R12" i="69" l="1"/>
  <c r="R11" i="69"/>
  <c r="R10" i="69"/>
  <c r="R6" i="69"/>
  <c r="R5" i="69"/>
  <c r="R4" i="69"/>
  <c r="N4" i="69"/>
  <c r="N5" i="69"/>
  <c r="N7" i="69"/>
  <c r="N6" i="69"/>
  <c r="N11" i="69"/>
  <c r="N12" i="69"/>
  <c r="R13" i="99"/>
  <c r="S12" i="99" s="1"/>
  <c r="R7" i="99"/>
  <c r="S6" i="99" s="1"/>
  <c r="V56" i="69"/>
  <c r="V55" i="69"/>
  <c r="V51" i="69"/>
  <c r="V50" i="69"/>
  <c r="V46" i="69"/>
  <c r="V45" i="69"/>
  <c r="V40" i="69"/>
  <c r="V39" i="69"/>
  <c r="V37" i="69"/>
  <c r="V38" i="69"/>
  <c r="V32" i="69"/>
  <c r="V31" i="69"/>
  <c r="V30" i="69"/>
  <c r="V29" i="69"/>
  <c r="V25" i="69"/>
  <c r="V24" i="69"/>
  <c r="V19" i="69"/>
  <c r="V18" i="69"/>
  <c r="V17" i="69"/>
  <c r="V13" i="69"/>
  <c r="V12" i="69"/>
  <c r="V11" i="69"/>
  <c r="V10" i="69"/>
  <c r="V6" i="69"/>
  <c r="V5" i="69"/>
  <c r="V4" i="69"/>
  <c r="R49" i="69"/>
  <c r="R48" i="69"/>
  <c r="R47" i="69"/>
  <c r="R43" i="69"/>
  <c r="R42" i="69"/>
  <c r="R41" i="69"/>
  <c r="R40" i="69"/>
  <c r="R35" i="69"/>
  <c r="R34" i="69"/>
  <c r="R33" i="69"/>
  <c r="R29" i="69"/>
  <c r="R28" i="69"/>
  <c r="R24" i="69"/>
  <c r="R23" i="69"/>
  <c r="R22" i="69"/>
  <c r="R18" i="69"/>
  <c r="R17" i="69"/>
  <c r="R16" i="69"/>
  <c r="S4" i="99" l="1"/>
  <c r="S5" i="99"/>
  <c r="N13" i="69"/>
  <c r="S10" i="99"/>
  <c r="S11" i="99"/>
  <c r="R13" i="69"/>
  <c r="S12" i="69" s="1"/>
  <c r="R7" i="69"/>
  <c r="S6" i="69" s="1"/>
  <c r="R30" i="69"/>
  <c r="S29" i="69" s="1"/>
  <c r="R25" i="69"/>
  <c r="S24" i="69" s="1"/>
  <c r="V57" i="69"/>
  <c r="W56" i="69" s="1"/>
  <c r="V52" i="69"/>
  <c r="W51" i="69" s="1"/>
  <c r="V47" i="69"/>
  <c r="W46" i="69" s="1"/>
  <c r="V41" i="69"/>
  <c r="W39" i="69" s="1"/>
  <c r="V33" i="69"/>
  <c r="W29" i="69" s="1"/>
  <c r="V26" i="69"/>
  <c r="W25" i="69" s="1"/>
  <c r="V20" i="69"/>
  <c r="W19" i="69" s="1"/>
  <c r="V14" i="69"/>
  <c r="W10" i="69" s="1"/>
  <c r="V7" i="69"/>
  <c r="W6" i="69" s="1"/>
  <c r="R50" i="69"/>
  <c r="S47" i="69" s="1"/>
  <c r="R44" i="69"/>
  <c r="S42" i="69" s="1"/>
  <c r="R36" i="69"/>
  <c r="S35" i="69" s="1"/>
  <c r="R20" i="139"/>
  <c r="S19" i="139" s="1"/>
  <c r="S17" i="139"/>
  <c r="R14" i="139"/>
  <c r="S12" i="139" s="1"/>
  <c r="R7" i="139"/>
  <c r="S6" i="139" s="1"/>
  <c r="R6" i="138"/>
  <c r="S5" i="138" s="1"/>
  <c r="R6" i="133"/>
  <c r="S5" i="133" s="1"/>
  <c r="R12" i="131"/>
  <c r="S11" i="131" s="1"/>
  <c r="R7" i="131"/>
  <c r="S6" i="131" s="1"/>
  <c r="V6" i="131"/>
  <c r="W5" i="131" s="1"/>
  <c r="R18" i="127"/>
  <c r="S17" i="127" s="1"/>
  <c r="R13" i="127"/>
  <c r="S10" i="127" s="1"/>
  <c r="R7" i="127"/>
  <c r="S6" i="127" s="1"/>
  <c r="R6" i="128"/>
  <c r="S5" i="128" s="1"/>
  <c r="V21" i="122"/>
  <c r="W20" i="122" s="1"/>
  <c r="V16" i="122"/>
  <c r="W15" i="122" s="1"/>
  <c r="V11" i="122"/>
  <c r="W10" i="122" s="1"/>
  <c r="R13" i="122"/>
  <c r="S10" i="122" s="1"/>
  <c r="R7" i="122"/>
  <c r="S6" i="122" s="1"/>
  <c r="V6" i="122"/>
  <c r="W5" i="122" s="1"/>
  <c r="V7" i="121"/>
  <c r="W6" i="121" s="1"/>
  <c r="R20" i="121"/>
  <c r="S19" i="121" s="1"/>
  <c r="R14" i="121"/>
  <c r="S12" i="121" s="1"/>
  <c r="R7" i="121"/>
  <c r="S5" i="121" s="1"/>
  <c r="W15" i="119"/>
  <c r="W14" i="119"/>
  <c r="W16" i="119" s="1"/>
  <c r="W10" i="119"/>
  <c r="W9" i="119"/>
  <c r="W11" i="119" s="1"/>
  <c r="R20" i="119"/>
  <c r="S19" i="119" s="1"/>
  <c r="R14" i="119"/>
  <c r="S12" i="119" s="1"/>
  <c r="R7" i="119"/>
  <c r="S5" i="119" s="1"/>
  <c r="S6" i="119"/>
  <c r="W5" i="119"/>
  <c r="W4" i="119"/>
  <c r="W6" i="119" s="1"/>
  <c r="R6" i="120"/>
  <c r="S5" i="120" s="1"/>
  <c r="W16" i="118"/>
  <c r="W15" i="118"/>
  <c r="V12" i="118"/>
  <c r="W11" i="118" s="1"/>
  <c r="R21" i="118"/>
  <c r="S20" i="118" s="1"/>
  <c r="R14" i="118"/>
  <c r="S10" i="118" s="1"/>
  <c r="R7" i="118"/>
  <c r="S4" i="118" s="1"/>
  <c r="W5" i="118"/>
  <c r="W6" i="118" s="1"/>
  <c r="W4" i="118"/>
  <c r="R20" i="117"/>
  <c r="S19" i="117" s="1"/>
  <c r="R14" i="117"/>
  <c r="S12" i="117" s="1"/>
  <c r="R7" i="117"/>
  <c r="S5" i="117" s="1"/>
  <c r="R6" i="116"/>
  <c r="S5" i="116" s="1"/>
  <c r="W15" i="115"/>
  <c r="W14" i="115"/>
  <c r="W16" i="115" s="1"/>
  <c r="W10" i="115"/>
  <c r="W11" i="115" s="1"/>
  <c r="W9" i="115"/>
  <c r="R21" i="115"/>
  <c r="S20" i="115" s="1"/>
  <c r="R14" i="115"/>
  <c r="S13" i="115" s="1"/>
  <c r="R7" i="115"/>
  <c r="S6" i="115" s="1"/>
  <c r="W5" i="115"/>
  <c r="W4" i="115"/>
  <c r="R20" i="113"/>
  <c r="S19" i="113" s="1"/>
  <c r="R14" i="113"/>
  <c r="S11" i="113" s="1"/>
  <c r="R7" i="113"/>
  <c r="S4" i="113" s="1"/>
  <c r="W6" i="113"/>
  <c r="V13" i="112"/>
  <c r="W11" i="112" s="1"/>
  <c r="W5" i="112"/>
  <c r="R21" i="112"/>
  <c r="S19" i="112" s="1"/>
  <c r="R14" i="112"/>
  <c r="S13" i="112" s="1"/>
  <c r="R7" i="112"/>
  <c r="S4" i="112" s="1"/>
  <c r="V17" i="108"/>
  <c r="W15" i="108" s="1"/>
  <c r="V7" i="108"/>
  <c r="W6" i="108" s="1"/>
  <c r="V12" i="108"/>
  <c r="W11" i="108" s="1"/>
  <c r="R14" i="108"/>
  <c r="S13" i="108" s="1"/>
  <c r="R40" i="108"/>
  <c r="S39" i="108" s="1"/>
  <c r="R33" i="108"/>
  <c r="S32" i="108" s="1"/>
  <c r="R26" i="108"/>
  <c r="S25" i="108" s="1"/>
  <c r="R20" i="108"/>
  <c r="S19" i="108" s="1"/>
  <c r="R7" i="108"/>
  <c r="S4" i="108" s="1"/>
  <c r="V11" i="107"/>
  <c r="W9" i="107" s="1"/>
  <c r="V6" i="107"/>
  <c r="W5" i="107" s="1"/>
  <c r="R18" i="107"/>
  <c r="S17" i="107" s="1"/>
  <c r="R13" i="107"/>
  <c r="S12" i="107" s="1"/>
  <c r="R7" i="107"/>
  <c r="S4" i="107" s="1"/>
  <c r="R13" i="106"/>
  <c r="S12" i="106" s="1"/>
  <c r="R7" i="106"/>
  <c r="S4" i="106" s="1"/>
  <c r="V16" i="103"/>
  <c r="W15" i="103" s="1"/>
  <c r="V11" i="103"/>
  <c r="W10" i="103" s="1"/>
  <c r="V6" i="103"/>
  <c r="W5" i="103" s="1"/>
  <c r="R18" i="103"/>
  <c r="S17" i="103" s="1"/>
  <c r="R13" i="103"/>
  <c r="S12" i="103" s="1"/>
  <c r="R7" i="103"/>
  <c r="S6" i="103" s="1"/>
  <c r="W26" i="102"/>
  <c r="R20" i="102"/>
  <c r="S19" i="102" s="1"/>
  <c r="R14" i="102"/>
  <c r="S11" i="102" s="1"/>
  <c r="R7" i="102"/>
  <c r="S6" i="102" s="1"/>
  <c r="R14" i="101"/>
  <c r="S11" i="101" s="1"/>
  <c r="R20" i="101"/>
  <c r="S19" i="101" s="1"/>
  <c r="R7" i="101"/>
  <c r="S5" i="101" s="1"/>
  <c r="V6" i="106"/>
  <c r="W5" i="106" s="1"/>
  <c r="R18" i="106"/>
  <c r="S17" i="106" s="1"/>
  <c r="R6" i="104"/>
  <c r="S5" i="104" s="1"/>
  <c r="W20" i="102"/>
  <c r="W19" i="102"/>
  <c r="W15" i="102"/>
  <c r="W14" i="102"/>
  <c r="W16" i="102" s="1"/>
  <c r="W10" i="102"/>
  <c r="W9" i="102"/>
  <c r="W11" i="102" s="1"/>
  <c r="W6" i="102"/>
  <c r="W34" i="101"/>
  <c r="W28" i="101"/>
  <c r="W27" i="101"/>
  <c r="V19" i="101"/>
  <c r="W18" i="101" s="1"/>
  <c r="W23" i="101"/>
  <c r="W22" i="101"/>
  <c r="W24" i="101" s="1"/>
  <c r="W5" i="101"/>
  <c r="W4" i="101"/>
  <c r="V13" i="101"/>
  <c r="W9" i="101" s="1"/>
  <c r="V18" i="100"/>
  <c r="W15" i="100" s="1"/>
  <c r="V12" i="100"/>
  <c r="W9" i="100" s="1"/>
  <c r="R20" i="100"/>
  <c r="S19" i="100" s="1"/>
  <c r="R14" i="100"/>
  <c r="S12" i="100" s="1"/>
  <c r="R7" i="100"/>
  <c r="S6" i="100" s="1"/>
  <c r="V6" i="100"/>
  <c r="S18" i="118" l="1"/>
  <c r="S18" i="115"/>
  <c r="S10" i="115"/>
  <c r="S4" i="115"/>
  <c r="S5" i="115"/>
  <c r="W6" i="115"/>
  <c r="S6" i="113"/>
  <c r="W6" i="112"/>
  <c r="S23" i="108"/>
  <c r="S10" i="107"/>
  <c r="S5" i="107"/>
  <c r="S10" i="106"/>
  <c r="W4" i="100"/>
  <c r="W6" i="100" s="1"/>
  <c r="W5" i="100"/>
  <c r="W14" i="122"/>
  <c r="W16" i="122" s="1"/>
  <c r="W4" i="122"/>
  <c r="W6" i="122" s="1"/>
  <c r="W17" i="118"/>
  <c r="W9" i="118"/>
  <c r="W10" i="118"/>
  <c r="W9" i="112"/>
  <c r="W12" i="112"/>
  <c r="W10" i="107"/>
  <c r="W11" i="107" s="1"/>
  <c r="W17" i="101"/>
  <c r="W5" i="121"/>
  <c r="W4" i="121"/>
  <c r="S4" i="133"/>
  <c r="S6" i="133" s="1"/>
  <c r="S4" i="120"/>
  <c r="S6" i="120" s="1"/>
  <c r="S10" i="131"/>
  <c r="S12" i="131" s="1"/>
  <c r="S17" i="118"/>
  <c r="S19" i="118"/>
  <c r="S17" i="115"/>
  <c r="S20" i="112"/>
  <c r="S18" i="112"/>
  <c r="S37" i="108"/>
  <c r="S6" i="118"/>
  <c r="S5" i="118"/>
  <c r="S7" i="115"/>
  <c r="S18" i="139"/>
  <c r="S17" i="113"/>
  <c r="S17" i="108"/>
  <c r="S18" i="108"/>
  <c r="S13" i="139"/>
  <c r="S13" i="121"/>
  <c r="S12" i="113"/>
  <c r="S13" i="113"/>
  <c r="S4" i="139"/>
  <c r="S5" i="139"/>
  <c r="S5" i="113"/>
  <c r="S7" i="113" s="1"/>
  <c r="S17" i="117"/>
  <c r="S16" i="127"/>
  <c r="S18" i="127" s="1"/>
  <c r="S16" i="103"/>
  <c r="S18" i="103" s="1"/>
  <c r="S4" i="127"/>
  <c r="S7" i="127" s="1"/>
  <c r="S5" i="127"/>
  <c r="S5" i="106"/>
  <c r="S7" i="106" s="1"/>
  <c r="S6" i="106"/>
  <c r="S13" i="99"/>
  <c r="S5" i="122"/>
  <c r="S4" i="122"/>
  <c r="S7" i="122" s="1"/>
  <c r="S7" i="99"/>
  <c r="S5" i="108"/>
  <c r="S10" i="108"/>
  <c r="S6" i="108"/>
  <c r="S36" i="108"/>
  <c r="S11" i="108"/>
  <c r="W4" i="103"/>
  <c r="S10" i="103"/>
  <c r="S13" i="103" s="1"/>
  <c r="S11" i="103"/>
  <c r="W21" i="102"/>
  <c r="S17" i="102"/>
  <c r="S12" i="102"/>
  <c r="S13" i="102"/>
  <c r="S4" i="102"/>
  <c r="S5" i="102"/>
  <c r="W29" i="101"/>
  <c r="W6" i="101"/>
  <c r="W16" i="101"/>
  <c r="W19" i="101" s="1"/>
  <c r="W10" i="101"/>
  <c r="W11" i="101"/>
  <c r="W12" i="101"/>
  <c r="S17" i="101"/>
  <c r="S18" i="101"/>
  <c r="S10" i="101"/>
  <c r="W16" i="100"/>
  <c r="W17" i="100"/>
  <c r="W10" i="100"/>
  <c r="W12" i="100" s="1"/>
  <c r="W11" i="100"/>
  <c r="W50" i="69"/>
  <c r="W52" i="69" s="1"/>
  <c r="W11" i="69"/>
  <c r="W40" i="69"/>
  <c r="W23" i="69"/>
  <c r="W12" i="69"/>
  <c r="W13" i="69"/>
  <c r="W24" i="69"/>
  <c r="W44" i="69"/>
  <c r="W30" i="69"/>
  <c r="W31" i="69"/>
  <c r="W32" i="69"/>
  <c r="W5" i="69"/>
  <c r="W4" i="69"/>
  <c r="S48" i="69"/>
  <c r="S49" i="69"/>
  <c r="S43" i="69"/>
  <c r="S33" i="69"/>
  <c r="S22" i="69"/>
  <c r="S23" i="69"/>
  <c r="R19" i="69"/>
  <c r="S16" i="69" s="1"/>
  <c r="S10" i="69"/>
  <c r="S5" i="69"/>
  <c r="S4" i="69"/>
  <c r="S28" i="69"/>
  <c r="S30" i="69" s="1"/>
  <c r="S11" i="69"/>
  <c r="W45" i="69"/>
  <c r="W55" i="69"/>
  <c r="W57" i="69" s="1"/>
  <c r="W17" i="69"/>
  <c r="W37" i="69"/>
  <c r="W18" i="69"/>
  <c r="W38" i="69"/>
  <c r="S34" i="69"/>
  <c r="S40" i="69"/>
  <c r="S41" i="69"/>
  <c r="S20" i="139"/>
  <c r="S10" i="139"/>
  <c r="S11" i="139"/>
  <c r="S4" i="138"/>
  <c r="S6" i="138" s="1"/>
  <c r="W4" i="131"/>
  <c r="W6" i="131" s="1"/>
  <c r="S5" i="131"/>
  <c r="S4" i="131"/>
  <c r="S12" i="127"/>
  <c r="S11" i="127"/>
  <c r="S13" i="127" s="1"/>
  <c r="S4" i="128"/>
  <c r="S6" i="128" s="1"/>
  <c r="W19" i="122"/>
  <c r="W21" i="122" s="1"/>
  <c r="W9" i="122"/>
  <c r="W11" i="122" s="1"/>
  <c r="S11" i="122"/>
  <c r="S12" i="122"/>
  <c r="S6" i="121"/>
  <c r="S17" i="121"/>
  <c r="S18" i="121"/>
  <c r="S4" i="121"/>
  <c r="S10" i="121"/>
  <c r="S11" i="121"/>
  <c r="S13" i="119"/>
  <c r="S18" i="119"/>
  <c r="S17" i="119"/>
  <c r="S4" i="119"/>
  <c r="S7" i="119" s="1"/>
  <c r="S10" i="119"/>
  <c r="S11" i="119"/>
  <c r="S13" i="118"/>
  <c r="S11" i="118"/>
  <c r="S12" i="118"/>
  <c r="S18" i="117"/>
  <c r="S20" i="117" s="1"/>
  <c r="S6" i="117"/>
  <c r="S10" i="117"/>
  <c r="S13" i="117"/>
  <c r="S11" i="117"/>
  <c r="S4" i="117"/>
  <c r="S7" i="117" s="1"/>
  <c r="S4" i="116"/>
  <c r="S6" i="116" s="1"/>
  <c r="S11" i="115"/>
  <c r="S12" i="115"/>
  <c r="S19" i="115"/>
  <c r="S18" i="113"/>
  <c r="S10" i="113"/>
  <c r="W10" i="112"/>
  <c r="S17" i="112"/>
  <c r="S10" i="112"/>
  <c r="S6" i="112"/>
  <c r="S12" i="112"/>
  <c r="S5" i="112"/>
  <c r="S7" i="112" s="1"/>
  <c r="S11" i="112"/>
  <c r="W16" i="108"/>
  <c r="W17" i="108" s="1"/>
  <c r="W4" i="108"/>
  <c r="W5" i="108"/>
  <c r="W10" i="108"/>
  <c r="W12" i="108" s="1"/>
  <c r="S12" i="108"/>
  <c r="S38" i="108"/>
  <c r="S31" i="108"/>
  <c r="S29" i="108"/>
  <c r="S30" i="108"/>
  <c r="S24" i="108"/>
  <c r="S26" i="108" s="1"/>
  <c r="S20" i="108"/>
  <c r="W4" i="107"/>
  <c r="W6" i="107" s="1"/>
  <c r="S16" i="107"/>
  <c r="S18" i="107" s="1"/>
  <c r="S11" i="107"/>
  <c r="S13" i="107" s="1"/>
  <c r="S6" i="107"/>
  <c r="S7" i="107" s="1"/>
  <c r="S11" i="106"/>
  <c r="S13" i="106" s="1"/>
  <c r="W14" i="103"/>
  <c r="W16" i="103" s="1"/>
  <c r="W9" i="103"/>
  <c r="W11" i="103" s="1"/>
  <c r="W6" i="103"/>
  <c r="S4" i="103"/>
  <c r="S5" i="103"/>
  <c r="W24" i="102"/>
  <c r="W25" i="102"/>
  <c r="S18" i="102"/>
  <c r="S10" i="102"/>
  <c r="S12" i="101"/>
  <c r="S13" i="101"/>
  <c r="S6" i="101"/>
  <c r="S4" i="101"/>
  <c r="W4" i="106"/>
  <c r="W6" i="106" s="1"/>
  <c r="S16" i="106"/>
  <c r="S18" i="106" s="1"/>
  <c r="S4" i="104"/>
  <c r="S6" i="104" s="1"/>
  <c r="W32" i="101"/>
  <c r="W33" i="101"/>
  <c r="W18" i="100"/>
  <c r="S13" i="100"/>
  <c r="S5" i="100"/>
  <c r="S10" i="100"/>
  <c r="S17" i="100"/>
  <c r="S18" i="100"/>
  <c r="S4" i="100"/>
  <c r="S11" i="100"/>
  <c r="V33" i="98"/>
  <c r="W32" i="98" s="1"/>
  <c r="V27" i="98"/>
  <c r="W26" i="98" s="1"/>
  <c r="V22" i="98"/>
  <c r="W21" i="98" s="1"/>
  <c r="V17" i="98"/>
  <c r="W15" i="98" s="1"/>
  <c r="V11" i="98"/>
  <c r="W10" i="98" s="1"/>
  <c r="R18" i="98"/>
  <c r="S17" i="98" s="1"/>
  <c r="R13" i="98"/>
  <c r="S10" i="98" s="1"/>
  <c r="R7" i="98"/>
  <c r="S4" i="98" s="1"/>
  <c r="V6" i="98"/>
  <c r="W4" i="98" s="1"/>
  <c r="W5" i="98"/>
  <c r="V22" i="97"/>
  <c r="W20" i="97" s="1"/>
  <c r="V16" i="97"/>
  <c r="W15" i="97" s="1"/>
  <c r="V11" i="97"/>
  <c r="W9" i="97" s="1"/>
  <c r="R20" i="97"/>
  <c r="S19" i="97" s="1"/>
  <c r="R14" i="97"/>
  <c r="S11" i="97" s="1"/>
  <c r="R7" i="97"/>
  <c r="S4" i="97" s="1"/>
  <c r="V6" i="97"/>
  <c r="R6" i="96"/>
  <c r="S5" i="96" s="1"/>
  <c r="V11" i="95"/>
  <c r="W9" i="95" s="1"/>
  <c r="R18" i="95"/>
  <c r="S17" i="95" s="1"/>
  <c r="R13" i="95"/>
  <c r="S10" i="95" s="1"/>
  <c r="R7" i="95"/>
  <c r="S4" i="95" s="1"/>
  <c r="V6" i="95"/>
  <c r="W4" i="95" s="1"/>
  <c r="S13" i="122" l="1"/>
  <c r="S21" i="118"/>
  <c r="S7" i="118"/>
  <c r="W12" i="118"/>
  <c r="S21" i="115"/>
  <c r="S14" i="113"/>
  <c r="W13" i="112"/>
  <c r="S40" i="108"/>
  <c r="S20" i="101"/>
  <c r="S7" i="101"/>
  <c r="S7" i="100"/>
  <c r="S11" i="98"/>
  <c r="S7" i="131"/>
  <c r="S7" i="139"/>
  <c r="W13" i="101"/>
  <c r="W35" i="101"/>
  <c r="W31" i="98"/>
  <c r="W30" i="98"/>
  <c r="W5" i="97"/>
  <c r="W4" i="97"/>
  <c r="W7" i="121"/>
  <c r="S21" i="112"/>
  <c r="S14" i="118"/>
  <c r="S14" i="115"/>
  <c r="S20" i="113"/>
  <c r="S20" i="102"/>
  <c r="S14" i="108"/>
  <c r="S14" i="102"/>
  <c r="S14" i="101"/>
  <c r="S7" i="121"/>
  <c r="S7" i="108"/>
  <c r="S7" i="102"/>
  <c r="S5" i="98"/>
  <c r="S33" i="108"/>
  <c r="W26" i="69"/>
  <c r="W25" i="98"/>
  <c r="W27" i="98" s="1"/>
  <c r="W20" i="98"/>
  <c r="W22" i="98" s="1"/>
  <c r="W16" i="98"/>
  <c r="W14" i="98"/>
  <c r="W17" i="98" s="1"/>
  <c r="W9" i="98"/>
  <c r="W11" i="98" s="1"/>
  <c r="W6" i="98"/>
  <c r="S16" i="98"/>
  <c r="S18" i="98" s="1"/>
  <c r="S12" i="98"/>
  <c r="S13" i="98" s="1"/>
  <c r="S6" i="98"/>
  <c r="W21" i="97"/>
  <c r="W19" i="97"/>
  <c r="W14" i="97"/>
  <c r="W16" i="97" s="1"/>
  <c r="W10" i="97"/>
  <c r="W11" i="97" s="1"/>
  <c r="S12" i="97"/>
  <c r="S6" i="97"/>
  <c r="S5" i="97"/>
  <c r="W10" i="95"/>
  <c r="W11" i="95" s="1"/>
  <c r="S5" i="95"/>
  <c r="S25" i="69"/>
  <c r="W33" i="69"/>
  <c r="S7" i="69"/>
  <c r="S50" i="69"/>
  <c r="W20" i="69"/>
  <c r="W14" i="69"/>
  <c r="W47" i="69"/>
  <c r="W7" i="69"/>
  <c r="S36" i="69"/>
  <c r="S44" i="69"/>
  <c r="S17" i="69"/>
  <c r="S18" i="69"/>
  <c r="S13" i="69"/>
  <c r="W41" i="69"/>
  <c r="S14" i="139"/>
  <c r="S14" i="121"/>
  <c r="S20" i="121"/>
  <c r="S14" i="119"/>
  <c r="S20" i="119"/>
  <c r="S14" i="117"/>
  <c r="S14" i="112"/>
  <c r="W7" i="108"/>
  <c r="S7" i="103"/>
  <c r="W27" i="102"/>
  <c r="S20" i="100"/>
  <c r="S14" i="100"/>
  <c r="S13" i="97"/>
  <c r="S17" i="97"/>
  <c r="S18" i="97"/>
  <c r="S10" i="97"/>
  <c r="S4" i="96"/>
  <c r="S6" i="96" s="1"/>
  <c r="S11" i="95"/>
  <c r="S12" i="95"/>
  <c r="S6" i="95"/>
  <c r="S7" i="95" s="1"/>
  <c r="S16" i="95"/>
  <c r="S18" i="95" s="1"/>
  <c r="W5" i="95"/>
  <c r="W6" i="95" s="1"/>
  <c r="R20" i="94"/>
  <c r="S19" i="94" s="1"/>
  <c r="R14" i="94"/>
  <c r="S12" i="94" s="1"/>
  <c r="R7" i="94"/>
  <c r="S6" i="94" s="1"/>
  <c r="V6" i="94"/>
  <c r="R18" i="93"/>
  <c r="S17" i="93" s="1"/>
  <c r="R13" i="93"/>
  <c r="S10" i="93" s="1"/>
  <c r="S11" i="93"/>
  <c r="R7" i="93"/>
  <c r="S6" i="93" s="1"/>
  <c r="V24" i="92"/>
  <c r="W23" i="92" s="1"/>
  <c r="V18" i="92"/>
  <c r="W16" i="92" s="1"/>
  <c r="V12" i="92"/>
  <c r="W10" i="92" s="1"/>
  <c r="V7" i="92"/>
  <c r="W6" i="92" s="1"/>
  <c r="R18" i="92"/>
  <c r="S17" i="92" s="1"/>
  <c r="R13" i="92"/>
  <c r="S10" i="92" s="1"/>
  <c r="R7" i="92"/>
  <c r="S4" i="92" s="1"/>
  <c r="V6" i="91"/>
  <c r="W5" i="91" s="1"/>
  <c r="R12" i="91"/>
  <c r="S11" i="91" s="1"/>
  <c r="R7" i="91"/>
  <c r="S6" i="91" s="1"/>
  <c r="R18" i="90"/>
  <c r="S17" i="90" s="1"/>
  <c r="R13" i="90"/>
  <c r="S10" i="90" s="1"/>
  <c r="R7" i="90"/>
  <c r="S4" i="90" s="1"/>
  <c r="V6" i="90"/>
  <c r="W4" i="90" s="1"/>
  <c r="R18" i="79"/>
  <c r="S16" i="79" s="1"/>
  <c r="R13" i="79"/>
  <c r="S10" i="79" s="1"/>
  <c r="R7" i="79"/>
  <c r="S6" i="79" s="1"/>
  <c r="V6" i="79"/>
  <c r="W5" i="79" s="1"/>
  <c r="V31" i="87"/>
  <c r="W28" i="87" s="1"/>
  <c r="V25" i="87"/>
  <c r="W24" i="87" s="1"/>
  <c r="V19" i="87"/>
  <c r="W15" i="87" s="1"/>
  <c r="R20" i="87"/>
  <c r="S19" i="87" s="1"/>
  <c r="R14" i="87"/>
  <c r="S12" i="87" s="1"/>
  <c r="V11" i="87"/>
  <c r="W9" i="87" s="1"/>
  <c r="R7" i="87"/>
  <c r="S6" i="87" s="1"/>
  <c r="V6" i="87"/>
  <c r="W5" i="87" s="1"/>
  <c r="R18" i="86"/>
  <c r="S17" i="86" s="1"/>
  <c r="R13" i="86"/>
  <c r="S12" i="86" s="1"/>
  <c r="R7" i="86"/>
  <c r="S6" i="86" s="1"/>
  <c r="V6" i="86"/>
  <c r="W5" i="86" s="1"/>
  <c r="V6" i="83"/>
  <c r="W5" i="83" s="1"/>
  <c r="R6" i="83"/>
  <c r="S4" i="83" s="1"/>
  <c r="W33" i="98" l="1"/>
  <c r="W16" i="87"/>
  <c r="W18" i="87"/>
  <c r="W6" i="97"/>
  <c r="W22" i="97"/>
  <c r="W5" i="94"/>
  <c r="W4" i="94"/>
  <c r="W6" i="94" s="1"/>
  <c r="W14" i="87"/>
  <c r="S5" i="83"/>
  <c r="S6" i="83" s="1"/>
  <c r="S7" i="97"/>
  <c r="S5" i="94"/>
  <c r="S13" i="95"/>
  <c r="S12" i="90"/>
  <c r="S7" i="98"/>
  <c r="S14" i="97"/>
  <c r="S18" i="94"/>
  <c r="S17" i="94"/>
  <c r="S13" i="94"/>
  <c r="S4" i="94"/>
  <c r="S12" i="93"/>
  <c r="S13" i="93" s="1"/>
  <c r="S5" i="93"/>
  <c r="S4" i="93"/>
  <c r="W21" i="92"/>
  <c r="W17" i="92"/>
  <c r="W15" i="92"/>
  <c r="W11" i="92"/>
  <c r="W12" i="92" s="1"/>
  <c r="W4" i="92"/>
  <c r="W5" i="92"/>
  <c r="S16" i="92"/>
  <c r="S18" i="92" s="1"/>
  <c r="S11" i="92"/>
  <c r="S12" i="92"/>
  <c r="S6" i="92"/>
  <c r="S5" i="92"/>
  <c r="W4" i="91"/>
  <c r="S4" i="91"/>
  <c r="W5" i="90"/>
  <c r="W6" i="90" s="1"/>
  <c r="S11" i="90"/>
  <c r="S13" i="90" s="1"/>
  <c r="S5" i="90"/>
  <c r="S6" i="90"/>
  <c r="W4" i="79"/>
  <c r="W6" i="79" s="1"/>
  <c r="S17" i="79"/>
  <c r="S18" i="79" s="1"/>
  <c r="S12" i="79"/>
  <c r="W29" i="87"/>
  <c r="W30" i="87"/>
  <c r="W23" i="87"/>
  <c r="W22" i="87"/>
  <c r="W25" i="87" s="1"/>
  <c r="W17" i="87"/>
  <c r="W10" i="87"/>
  <c r="W11" i="87" s="1"/>
  <c r="W4" i="87"/>
  <c r="W6" i="87" s="1"/>
  <c r="S13" i="87"/>
  <c r="W4" i="83"/>
  <c r="W6" i="83" s="1"/>
  <c r="S19" i="69"/>
  <c r="S20" i="97"/>
  <c r="S10" i="94"/>
  <c r="S11" i="94"/>
  <c r="S16" i="93"/>
  <c r="S18" i="93" s="1"/>
  <c r="W22" i="92"/>
  <c r="W6" i="91"/>
  <c r="S10" i="91"/>
  <c r="S12" i="91" s="1"/>
  <c r="S5" i="91"/>
  <c r="S7" i="91" s="1"/>
  <c r="S16" i="90"/>
  <c r="S18" i="90" s="1"/>
  <c r="S5" i="79"/>
  <c r="S4" i="79"/>
  <c r="S11" i="79"/>
  <c r="S17" i="87"/>
  <c r="S18" i="87"/>
  <c r="S4" i="87"/>
  <c r="S5" i="87"/>
  <c r="S10" i="87"/>
  <c r="S11" i="87"/>
  <c r="S16" i="86"/>
  <c r="S18" i="86" s="1"/>
  <c r="S4" i="86"/>
  <c r="W4" i="86"/>
  <c r="W6" i="86" s="1"/>
  <c r="S10" i="86"/>
  <c r="S5" i="86"/>
  <c r="S11" i="86"/>
  <c r="V14" i="85"/>
  <c r="W12" i="85" s="1"/>
  <c r="V19" i="85"/>
  <c r="W18" i="85" s="1"/>
  <c r="R12" i="85"/>
  <c r="S10" i="85" s="1"/>
  <c r="R7" i="85"/>
  <c r="S4" i="85" s="1"/>
  <c r="V6" i="84"/>
  <c r="W5" i="84" s="1"/>
  <c r="V11" i="84"/>
  <c r="W9" i="84" s="1"/>
  <c r="V18" i="84"/>
  <c r="W17" i="84" s="1"/>
  <c r="R39" i="84"/>
  <c r="S38" i="84" s="1"/>
  <c r="R33" i="84"/>
  <c r="S31" i="84" s="1"/>
  <c r="R26" i="84"/>
  <c r="S25" i="84" s="1"/>
  <c r="R20" i="84"/>
  <c r="S19" i="84" s="1"/>
  <c r="R14" i="84"/>
  <c r="S11" i="84" s="1"/>
  <c r="R7" i="84"/>
  <c r="S6" i="84" s="1"/>
  <c r="V6" i="78"/>
  <c r="W4" i="78" s="1"/>
  <c r="V11" i="78"/>
  <c r="W9" i="78" s="1"/>
  <c r="R20" i="78"/>
  <c r="S19" i="78" s="1"/>
  <c r="R14" i="78"/>
  <c r="S12" i="78" s="1"/>
  <c r="R7" i="78"/>
  <c r="S5" i="78" s="1"/>
  <c r="S11" i="82"/>
  <c r="R20" i="82"/>
  <c r="S19" i="82" s="1"/>
  <c r="S10" i="82"/>
  <c r="R7" i="82"/>
  <c r="S6" i="82" s="1"/>
  <c r="V22" i="73"/>
  <c r="W21" i="73" s="1"/>
  <c r="V17" i="73"/>
  <c r="W16" i="73" s="1"/>
  <c r="V12" i="73"/>
  <c r="W10" i="73" s="1"/>
  <c r="V6" i="73"/>
  <c r="W5" i="73" s="1"/>
  <c r="R18" i="73"/>
  <c r="S17" i="73" s="1"/>
  <c r="R13" i="73"/>
  <c r="S10" i="73" s="1"/>
  <c r="R7" i="73"/>
  <c r="S6" i="73" s="1"/>
  <c r="R18" i="72"/>
  <c r="S17" i="72" s="1"/>
  <c r="R13" i="72"/>
  <c r="S12" i="72" s="1"/>
  <c r="R7" i="72"/>
  <c r="S6" i="72" s="1"/>
  <c r="V18" i="75"/>
  <c r="W17" i="75" s="1"/>
  <c r="V12" i="75"/>
  <c r="W11" i="75" s="1"/>
  <c r="V7" i="75"/>
  <c r="W6" i="75" s="1"/>
  <c r="R7" i="75"/>
  <c r="S5" i="75" s="1"/>
  <c r="R18" i="76"/>
  <c r="S17" i="76" s="1"/>
  <c r="R13" i="76"/>
  <c r="S12" i="76" s="1"/>
  <c r="R7" i="76"/>
  <c r="S6" i="76" s="1"/>
  <c r="R13" i="77"/>
  <c r="S12" i="77" s="1"/>
  <c r="R7" i="77"/>
  <c r="S4" i="77" s="1"/>
  <c r="V6" i="77"/>
  <c r="W4" i="77" s="1"/>
  <c r="S20" i="94" l="1"/>
  <c r="S14" i="94"/>
  <c r="S13" i="92"/>
  <c r="S7" i="92"/>
  <c r="W7" i="92"/>
  <c r="W31" i="87"/>
  <c r="W19" i="87"/>
  <c r="S10" i="77"/>
  <c r="W24" i="92"/>
  <c r="W18" i="92"/>
  <c r="W5" i="85"/>
  <c r="W6" i="85"/>
  <c r="W13" i="85"/>
  <c r="W10" i="78"/>
  <c r="W11" i="78" s="1"/>
  <c r="W5" i="78"/>
  <c r="W6" i="78" s="1"/>
  <c r="S32" i="84"/>
  <c r="S7" i="94"/>
  <c r="S23" i="84"/>
  <c r="S12" i="84"/>
  <c r="S13" i="84"/>
  <c r="S5" i="82"/>
  <c r="S4" i="82"/>
  <c r="S7" i="82" s="1"/>
  <c r="S12" i="73"/>
  <c r="S11" i="72"/>
  <c r="S7" i="93"/>
  <c r="S7" i="90"/>
  <c r="S7" i="79"/>
  <c r="S5" i="72"/>
  <c r="S7" i="72" s="1"/>
  <c r="S4" i="72"/>
  <c r="S11" i="77"/>
  <c r="S13" i="79"/>
  <c r="S14" i="87"/>
  <c r="W17" i="85"/>
  <c r="W19" i="85" s="1"/>
  <c r="W7" i="85"/>
  <c r="W8" i="85"/>
  <c r="W9" i="85"/>
  <c r="W10" i="85"/>
  <c r="W11" i="85"/>
  <c r="W4" i="85"/>
  <c r="S6" i="85"/>
  <c r="S5" i="85"/>
  <c r="W4" i="84"/>
  <c r="W6" i="84" s="1"/>
  <c r="W15" i="84"/>
  <c r="W14" i="84"/>
  <c r="W16" i="84"/>
  <c r="W10" i="84"/>
  <c r="W11" i="84" s="1"/>
  <c r="S37" i="84"/>
  <c r="S36" i="84"/>
  <c r="S24" i="84"/>
  <c r="S17" i="84"/>
  <c r="S5" i="84"/>
  <c r="S4" i="84"/>
  <c r="S6" i="78"/>
  <c r="S18" i="82"/>
  <c r="S17" i="82"/>
  <c r="S20" i="82" s="1"/>
  <c r="S12" i="82"/>
  <c r="S13" i="82"/>
  <c r="W4" i="73"/>
  <c r="W15" i="73"/>
  <c r="W17" i="73" s="1"/>
  <c r="S4" i="73"/>
  <c r="W20" i="73"/>
  <c r="W22" i="73" s="1"/>
  <c r="W9" i="73"/>
  <c r="S11" i="73"/>
  <c r="S13" i="73" s="1"/>
  <c r="W11" i="73"/>
  <c r="S5" i="73"/>
  <c r="S10" i="72"/>
  <c r="S13" i="72" s="1"/>
  <c r="W15" i="75"/>
  <c r="W16" i="75"/>
  <c r="W5" i="75"/>
  <c r="W4" i="75"/>
  <c r="S4" i="75"/>
  <c r="S10" i="76"/>
  <c r="S11" i="76"/>
  <c r="W5" i="77"/>
  <c r="W6" i="77" s="1"/>
  <c r="S5" i="77"/>
  <c r="S6" i="77"/>
  <c r="S7" i="87"/>
  <c r="S20" i="87"/>
  <c r="S13" i="86"/>
  <c r="S7" i="86"/>
  <c r="S11" i="85"/>
  <c r="S12" i="85" s="1"/>
  <c r="S29" i="84"/>
  <c r="S30" i="84"/>
  <c r="S18" i="84"/>
  <c r="S20" i="84" s="1"/>
  <c r="S10" i="84"/>
  <c r="S17" i="78"/>
  <c r="S18" i="78"/>
  <c r="S4" i="78"/>
  <c r="S13" i="78"/>
  <c r="S10" i="78"/>
  <c r="S11" i="78"/>
  <c r="W6" i="73"/>
  <c r="S16" i="73"/>
  <c r="S18" i="73" s="1"/>
  <c r="S16" i="72"/>
  <c r="S18" i="72" s="1"/>
  <c r="W10" i="75"/>
  <c r="W12" i="75" s="1"/>
  <c r="W7" i="75"/>
  <c r="S6" i="75"/>
  <c r="S4" i="76"/>
  <c r="S5" i="76"/>
  <c r="S16" i="76"/>
  <c r="S18" i="76" s="1"/>
  <c r="B39" i="69"/>
  <c r="B38" i="69"/>
  <c r="B33" i="69"/>
  <c r="B32" i="69"/>
  <c r="B31" i="69"/>
  <c r="B30" i="69"/>
  <c r="B29" i="69"/>
  <c r="B28" i="69"/>
  <c r="B65" i="69"/>
  <c r="B64" i="69"/>
  <c r="B60" i="69"/>
  <c r="B59" i="69"/>
  <c r="B58" i="69"/>
  <c r="B54" i="69"/>
  <c r="B53" i="69"/>
  <c r="B49" i="69"/>
  <c r="B48" i="69"/>
  <c r="B44" i="69"/>
  <c r="B43" i="69"/>
  <c r="N56" i="69"/>
  <c r="N55" i="69"/>
  <c r="N51" i="69"/>
  <c r="N50" i="69"/>
  <c r="N49" i="69"/>
  <c r="N45" i="69"/>
  <c r="N44" i="69"/>
  <c r="N43" i="69"/>
  <c r="N42" i="69"/>
  <c r="N37" i="69"/>
  <c r="N36" i="69"/>
  <c r="N35" i="69"/>
  <c r="N34" i="69"/>
  <c r="N30" i="69"/>
  <c r="N29" i="69"/>
  <c r="N28" i="69"/>
  <c r="N24" i="69"/>
  <c r="N23" i="69"/>
  <c r="N22" i="69"/>
  <c r="N21" i="69"/>
  <c r="N17" i="69"/>
  <c r="N16" i="69"/>
  <c r="J57" i="69"/>
  <c r="J56" i="69"/>
  <c r="J55" i="69"/>
  <c r="J51" i="69"/>
  <c r="J50" i="69"/>
  <c r="J49" i="69"/>
  <c r="J45" i="69"/>
  <c r="J44" i="69"/>
  <c r="J43" i="69"/>
  <c r="J42" i="69"/>
  <c r="J38" i="69"/>
  <c r="J37" i="69"/>
  <c r="J32" i="69"/>
  <c r="J31" i="69"/>
  <c r="J30" i="69"/>
  <c r="J29" i="69"/>
  <c r="J28" i="69"/>
  <c r="J24" i="69"/>
  <c r="J23" i="69"/>
  <c r="J22" i="69"/>
  <c r="J18" i="69"/>
  <c r="J17" i="69"/>
  <c r="J16" i="69"/>
  <c r="J15" i="69"/>
  <c r="J11" i="69"/>
  <c r="J10" i="69"/>
  <c r="J9" i="69"/>
  <c r="J5" i="69"/>
  <c r="J4" i="69"/>
  <c r="F60" i="69"/>
  <c r="F59" i="69"/>
  <c r="F55" i="69"/>
  <c r="F54" i="69"/>
  <c r="F53" i="69"/>
  <c r="F49" i="69"/>
  <c r="F48" i="69"/>
  <c r="F47" i="69"/>
  <c r="F46" i="69"/>
  <c r="F45" i="69"/>
  <c r="F44" i="69"/>
  <c r="F40" i="69"/>
  <c r="F39" i="69"/>
  <c r="F34" i="69"/>
  <c r="F33" i="69"/>
  <c r="F29" i="69"/>
  <c r="F28" i="69"/>
  <c r="F27" i="69"/>
  <c r="F26" i="69"/>
  <c r="F25" i="69"/>
  <c r="F21" i="69"/>
  <c r="F20" i="69"/>
  <c r="F19" i="69"/>
  <c r="F15" i="69"/>
  <c r="F14" i="69"/>
  <c r="F10" i="69"/>
  <c r="F9" i="69"/>
  <c r="F5" i="69"/>
  <c r="F4" i="69"/>
  <c r="B24" i="69"/>
  <c r="B23" i="69"/>
  <c r="B22" i="69"/>
  <c r="B21" i="69"/>
  <c r="B20" i="69"/>
  <c r="S7" i="85" l="1"/>
  <c r="S14" i="84"/>
  <c r="S7" i="84"/>
  <c r="W18" i="84"/>
  <c r="S7" i="78"/>
  <c r="S13" i="76"/>
  <c r="S13" i="77"/>
  <c r="S7" i="77"/>
  <c r="W14" i="85"/>
  <c r="W12" i="73"/>
  <c r="W18" i="75"/>
  <c r="S7" i="75"/>
  <c r="S33" i="84"/>
  <c r="S26" i="84"/>
  <c r="S20" i="78"/>
  <c r="S14" i="82"/>
  <c r="S7" i="73"/>
  <c r="S39" i="84"/>
  <c r="S14" i="78"/>
  <c r="S7" i="76"/>
  <c r="N8" i="69"/>
  <c r="N25" i="69"/>
  <c r="B65" i="139" l="1"/>
  <c r="C63" i="139" s="1"/>
  <c r="F60" i="139"/>
  <c r="G59" i="139" s="1"/>
  <c r="B60" i="139"/>
  <c r="C59" i="139" s="1"/>
  <c r="J57" i="139"/>
  <c r="K56" i="139" s="1"/>
  <c r="N56" i="139"/>
  <c r="O54" i="139" s="1"/>
  <c r="O55" i="139"/>
  <c r="F55" i="139"/>
  <c r="G54" i="139" s="1"/>
  <c r="B54" i="139"/>
  <c r="C53" i="139" s="1"/>
  <c r="G52" i="139"/>
  <c r="C52" i="139"/>
  <c r="N51" i="139"/>
  <c r="O49" i="139" s="1"/>
  <c r="J51" i="139"/>
  <c r="K50" i="139" s="1"/>
  <c r="O50" i="139"/>
  <c r="F49" i="139"/>
  <c r="G47" i="139" s="1"/>
  <c r="B49" i="139"/>
  <c r="C47" i="139" s="1"/>
  <c r="K48" i="139"/>
  <c r="G48" i="139"/>
  <c r="N45" i="139"/>
  <c r="O42" i="139" s="1"/>
  <c r="J45" i="139"/>
  <c r="K44" i="139" s="1"/>
  <c r="B44" i="139"/>
  <c r="C42" i="139" s="1"/>
  <c r="F40" i="139"/>
  <c r="G39" i="139" s="1"/>
  <c r="N38" i="139"/>
  <c r="O37" i="139" s="1"/>
  <c r="J38" i="139"/>
  <c r="K37" i="139" s="1"/>
  <c r="G38" i="139"/>
  <c r="G40" i="139" s="1"/>
  <c r="F35" i="139"/>
  <c r="G34" i="139" s="1"/>
  <c r="J33" i="139"/>
  <c r="K32" i="139" s="1"/>
  <c r="N31" i="139"/>
  <c r="O29" i="139" s="1"/>
  <c r="F30" i="139"/>
  <c r="G27" i="139" s="1"/>
  <c r="G28" i="139"/>
  <c r="N25" i="139"/>
  <c r="O22" i="139" s="1"/>
  <c r="J25" i="139"/>
  <c r="K24" i="139" s="1"/>
  <c r="F22" i="139"/>
  <c r="G21" i="139" s="1"/>
  <c r="J19" i="139"/>
  <c r="K18" i="139" s="1"/>
  <c r="N18" i="139"/>
  <c r="O17" i="139" s="1"/>
  <c r="B17" i="139"/>
  <c r="C16" i="139" s="1"/>
  <c r="O16" i="139"/>
  <c r="F16" i="139"/>
  <c r="G14" i="139" s="1"/>
  <c r="N13" i="139"/>
  <c r="O11" i="139" s="1"/>
  <c r="J12" i="139"/>
  <c r="K11" i="139" s="1"/>
  <c r="F11" i="139"/>
  <c r="G9" i="139" s="1"/>
  <c r="G10" i="139"/>
  <c r="N8" i="139"/>
  <c r="O4" i="139" s="1"/>
  <c r="B7" i="139"/>
  <c r="C6" i="139" s="1"/>
  <c r="J6" i="139"/>
  <c r="K4" i="139" s="1"/>
  <c r="F6" i="139"/>
  <c r="G4" i="139" s="1"/>
  <c r="B65" i="138"/>
  <c r="C63" i="138" s="1"/>
  <c r="F60" i="138"/>
  <c r="G59" i="138" s="1"/>
  <c r="B60" i="138"/>
  <c r="C59" i="138" s="1"/>
  <c r="F55" i="138"/>
  <c r="G54" i="138" s="1"/>
  <c r="B54" i="138"/>
  <c r="C53" i="138" s="1"/>
  <c r="G52" i="138"/>
  <c r="C52" i="138"/>
  <c r="F49" i="138"/>
  <c r="G46" i="138" s="1"/>
  <c r="B49" i="138"/>
  <c r="C47" i="138" s="1"/>
  <c r="G48" i="138"/>
  <c r="C48" i="138"/>
  <c r="B44" i="138"/>
  <c r="C42" i="138" s="1"/>
  <c r="C44" i="138" s="1"/>
  <c r="C43" i="138"/>
  <c r="F40" i="138"/>
  <c r="G39" i="138" s="1"/>
  <c r="G40" i="138" s="1"/>
  <c r="G38" i="138"/>
  <c r="F35" i="138"/>
  <c r="G34" i="138" s="1"/>
  <c r="F30" i="138"/>
  <c r="G27" i="138" s="1"/>
  <c r="G29" i="138"/>
  <c r="G28" i="138"/>
  <c r="G26" i="138"/>
  <c r="F22" i="138"/>
  <c r="G21" i="138" s="1"/>
  <c r="B17" i="138"/>
  <c r="C16" i="138" s="1"/>
  <c r="F16" i="138"/>
  <c r="G14" i="138" s="1"/>
  <c r="C14" i="138"/>
  <c r="F11" i="138"/>
  <c r="G9" i="138" s="1"/>
  <c r="N8" i="138"/>
  <c r="O4" i="138" s="1"/>
  <c r="B7" i="138"/>
  <c r="C6" i="138" s="1"/>
  <c r="J6" i="138"/>
  <c r="K4" i="138" s="1"/>
  <c r="F6" i="138"/>
  <c r="G5" i="138"/>
  <c r="C5" i="138"/>
  <c r="G4" i="138"/>
  <c r="G6" i="138" s="1"/>
  <c r="B65" i="133"/>
  <c r="C63" i="133" s="1"/>
  <c r="F60" i="133"/>
  <c r="G59" i="133" s="1"/>
  <c r="B60" i="133"/>
  <c r="C59" i="133" s="1"/>
  <c r="J57" i="133"/>
  <c r="K56" i="133" s="1"/>
  <c r="N56" i="133"/>
  <c r="O54" i="133" s="1"/>
  <c r="F55" i="133"/>
  <c r="G54" i="133" s="1"/>
  <c r="K54" i="133"/>
  <c r="B54" i="133"/>
  <c r="C53" i="133" s="1"/>
  <c r="G52" i="133"/>
  <c r="N51" i="133"/>
  <c r="O50" i="133" s="1"/>
  <c r="J51" i="133"/>
  <c r="K50" i="133"/>
  <c r="O49" i="133"/>
  <c r="K49" i="133"/>
  <c r="F49" i="133"/>
  <c r="G46" i="133" s="1"/>
  <c r="B49" i="133"/>
  <c r="C47" i="133" s="1"/>
  <c r="O48" i="133"/>
  <c r="O51" i="133" s="1"/>
  <c r="K48" i="133"/>
  <c r="G48" i="133"/>
  <c r="C48" i="133"/>
  <c r="N45" i="133"/>
  <c r="O42" i="133" s="1"/>
  <c r="J45" i="133"/>
  <c r="K44" i="133" s="1"/>
  <c r="B44" i="133"/>
  <c r="C42" i="133" s="1"/>
  <c r="C44" i="133" s="1"/>
  <c r="O43" i="133"/>
  <c r="K43" i="133"/>
  <c r="C43" i="133"/>
  <c r="F40" i="133"/>
  <c r="G39" i="133" s="1"/>
  <c r="N38" i="133"/>
  <c r="O37" i="133" s="1"/>
  <c r="J38" i="133"/>
  <c r="K37" i="133" s="1"/>
  <c r="G38" i="133"/>
  <c r="O35" i="133"/>
  <c r="F35" i="133"/>
  <c r="G34" i="133" s="1"/>
  <c r="J33" i="133"/>
  <c r="K32" i="133" s="1"/>
  <c r="N31" i="133"/>
  <c r="O29" i="133" s="1"/>
  <c r="F30" i="133"/>
  <c r="G27" i="133" s="1"/>
  <c r="G28" i="133"/>
  <c r="N25" i="133"/>
  <c r="O22" i="133" s="1"/>
  <c r="J25" i="133"/>
  <c r="K24" i="133" s="1"/>
  <c r="K25" i="133" s="1"/>
  <c r="K23" i="133"/>
  <c r="K22" i="133"/>
  <c r="F22" i="133"/>
  <c r="G21" i="133" s="1"/>
  <c r="O21" i="133"/>
  <c r="J19" i="133"/>
  <c r="K18" i="133" s="1"/>
  <c r="G19" i="133"/>
  <c r="N18" i="133"/>
  <c r="O16" i="133" s="1"/>
  <c r="B17" i="133"/>
  <c r="C16" i="133" s="1"/>
  <c r="F16" i="133"/>
  <c r="G15" i="133" s="1"/>
  <c r="C15" i="133"/>
  <c r="N13" i="133"/>
  <c r="O12" i="133" s="1"/>
  <c r="J12" i="133"/>
  <c r="K11" i="133" s="1"/>
  <c r="G9" i="133"/>
  <c r="G11" i="133" s="1"/>
  <c r="G10" i="133"/>
  <c r="K9" i="133"/>
  <c r="N8" i="133"/>
  <c r="O4" i="133" s="1"/>
  <c r="B7" i="133"/>
  <c r="C6" i="133" s="1"/>
  <c r="J6" i="133"/>
  <c r="K5" i="133" s="1"/>
  <c r="K6" i="133" s="1"/>
  <c r="F6" i="133"/>
  <c r="G5" i="133" s="1"/>
  <c r="O5" i="133"/>
  <c r="K4" i="133"/>
  <c r="B65" i="131"/>
  <c r="C64" i="131" s="1"/>
  <c r="F60" i="131"/>
  <c r="G59" i="131" s="1"/>
  <c r="B60" i="131"/>
  <c r="C59" i="131" s="1"/>
  <c r="J57" i="131"/>
  <c r="K56" i="131" s="1"/>
  <c r="N56" i="131"/>
  <c r="O54" i="131" s="1"/>
  <c r="F55" i="131"/>
  <c r="G54" i="131" s="1"/>
  <c r="B54" i="131"/>
  <c r="C52" i="131" s="1"/>
  <c r="N51" i="131"/>
  <c r="O50" i="131" s="1"/>
  <c r="J51" i="131"/>
  <c r="K50" i="131" s="1"/>
  <c r="F49" i="131"/>
  <c r="G46" i="131" s="1"/>
  <c r="B49" i="131"/>
  <c r="C47" i="131" s="1"/>
  <c r="C48" i="131"/>
  <c r="N45" i="131"/>
  <c r="O42" i="131" s="1"/>
  <c r="J45" i="131"/>
  <c r="K44" i="131" s="1"/>
  <c r="B44" i="131"/>
  <c r="C42" i="131" s="1"/>
  <c r="F40" i="131"/>
  <c r="G39" i="131" s="1"/>
  <c r="N38" i="131"/>
  <c r="O37" i="131" s="1"/>
  <c r="J38" i="131"/>
  <c r="K37" i="131" s="1"/>
  <c r="G38" i="131"/>
  <c r="F35" i="131"/>
  <c r="G34" i="131" s="1"/>
  <c r="J33" i="131"/>
  <c r="K32" i="131" s="1"/>
  <c r="N31" i="131"/>
  <c r="O30" i="131" s="1"/>
  <c r="F30" i="131"/>
  <c r="G27" i="131" s="1"/>
  <c r="N25" i="131"/>
  <c r="O22" i="131" s="1"/>
  <c r="J25" i="131"/>
  <c r="K23" i="131" s="1"/>
  <c r="F22" i="131"/>
  <c r="G21" i="131" s="1"/>
  <c r="J19" i="131"/>
  <c r="K18" i="131" s="1"/>
  <c r="N18" i="131"/>
  <c r="O16" i="131" s="1"/>
  <c r="B17" i="131"/>
  <c r="C16" i="131" s="1"/>
  <c r="F16" i="131"/>
  <c r="G14" i="131" s="1"/>
  <c r="N13" i="131"/>
  <c r="O12" i="131" s="1"/>
  <c r="J12" i="131"/>
  <c r="K11" i="131" s="1"/>
  <c r="F11" i="131"/>
  <c r="G9" i="131" s="1"/>
  <c r="N8" i="131"/>
  <c r="O4" i="131" s="1"/>
  <c r="B7" i="131"/>
  <c r="C6" i="131" s="1"/>
  <c r="J6" i="131"/>
  <c r="K5" i="131" s="1"/>
  <c r="F6" i="131"/>
  <c r="G4" i="131" s="1"/>
  <c r="B65" i="128"/>
  <c r="C63" i="128" s="1"/>
  <c r="F60" i="128"/>
  <c r="G59" i="128" s="1"/>
  <c r="B60" i="128"/>
  <c r="C59" i="128" s="1"/>
  <c r="J57" i="128"/>
  <c r="K56" i="128" s="1"/>
  <c r="N56" i="128"/>
  <c r="O55" i="128" s="1"/>
  <c r="F55" i="128"/>
  <c r="G54" i="128" s="1"/>
  <c r="B54" i="128"/>
  <c r="C52" i="128" s="1"/>
  <c r="N51" i="128"/>
  <c r="O50" i="128" s="1"/>
  <c r="J51" i="128"/>
  <c r="K50" i="128" s="1"/>
  <c r="K49" i="128"/>
  <c r="F49" i="128"/>
  <c r="G46" i="128" s="1"/>
  <c r="B49" i="128"/>
  <c r="C47" i="128" s="1"/>
  <c r="K48" i="128"/>
  <c r="G48" i="128"/>
  <c r="C48" i="128"/>
  <c r="N45" i="128"/>
  <c r="O42" i="128" s="1"/>
  <c r="J45" i="128"/>
  <c r="K44" i="128" s="1"/>
  <c r="B44" i="128"/>
  <c r="C42" i="128" s="1"/>
  <c r="O43" i="128"/>
  <c r="K43" i="128"/>
  <c r="C43" i="128"/>
  <c r="F40" i="128"/>
  <c r="G39" i="128" s="1"/>
  <c r="N38" i="128"/>
  <c r="O37" i="128" s="1"/>
  <c r="J38" i="128"/>
  <c r="K37" i="128" s="1"/>
  <c r="F35" i="128"/>
  <c r="G34" i="128" s="1"/>
  <c r="J33" i="128"/>
  <c r="K32" i="128" s="1"/>
  <c r="N31" i="128"/>
  <c r="O29" i="128" s="1"/>
  <c r="F30" i="128"/>
  <c r="G27" i="128" s="1"/>
  <c r="G28" i="128"/>
  <c r="N25" i="128"/>
  <c r="O22" i="128" s="1"/>
  <c r="J25" i="128"/>
  <c r="K24" i="128" s="1"/>
  <c r="K22" i="128"/>
  <c r="F22" i="128"/>
  <c r="G21" i="128" s="1"/>
  <c r="J19" i="128"/>
  <c r="K18" i="128" s="1"/>
  <c r="N18" i="128"/>
  <c r="O16" i="128" s="1"/>
  <c r="B17" i="128"/>
  <c r="C16" i="128" s="1"/>
  <c r="F16" i="128"/>
  <c r="G14" i="128" s="1"/>
  <c r="N13" i="128"/>
  <c r="O12" i="128" s="1"/>
  <c r="J12" i="128"/>
  <c r="K11" i="128" s="1"/>
  <c r="C12" i="128"/>
  <c r="O11" i="128"/>
  <c r="F11" i="128"/>
  <c r="G9" i="128" s="1"/>
  <c r="C10" i="128"/>
  <c r="N8" i="128"/>
  <c r="O4" i="128" s="1"/>
  <c r="B7" i="128"/>
  <c r="C6" i="128" s="1"/>
  <c r="O6" i="128"/>
  <c r="J6" i="128"/>
  <c r="K5" i="128" s="1"/>
  <c r="F6" i="128"/>
  <c r="G5" i="128" s="1"/>
  <c r="B65" i="127"/>
  <c r="C64" i="127" s="1"/>
  <c r="C63" i="127"/>
  <c r="F60" i="127"/>
  <c r="G59" i="127" s="1"/>
  <c r="B60" i="127"/>
  <c r="C59" i="127" s="1"/>
  <c r="J57" i="127"/>
  <c r="K56" i="127" s="1"/>
  <c r="N56" i="127"/>
  <c r="O55" i="127" s="1"/>
  <c r="F55" i="127"/>
  <c r="G54" i="127" s="1"/>
  <c r="B54" i="127"/>
  <c r="C53" i="127" s="1"/>
  <c r="N51" i="127"/>
  <c r="O50" i="127" s="1"/>
  <c r="J51" i="127"/>
  <c r="K50" i="127" s="1"/>
  <c r="F49" i="127"/>
  <c r="G46" i="127" s="1"/>
  <c r="B49" i="127"/>
  <c r="C47" i="127" s="1"/>
  <c r="N45" i="127"/>
  <c r="O42" i="127" s="1"/>
  <c r="J45" i="127"/>
  <c r="K44" i="127" s="1"/>
  <c r="B44" i="127"/>
  <c r="C43" i="127" s="1"/>
  <c r="F40" i="127"/>
  <c r="G39" i="127" s="1"/>
  <c r="N38" i="127"/>
  <c r="O37" i="127" s="1"/>
  <c r="J38" i="127"/>
  <c r="K37" i="127" s="1"/>
  <c r="G38" i="127"/>
  <c r="F35" i="127"/>
  <c r="G34" i="127" s="1"/>
  <c r="J33" i="127"/>
  <c r="K32" i="127" s="1"/>
  <c r="N31" i="127"/>
  <c r="O30" i="127" s="1"/>
  <c r="F30" i="127"/>
  <c r="G27" i="127" s="1"/>
  <c r="N25" i="127"/>
  <c r="O24" i="127" s="1"/>
  <c r="J25" i="127"/>
  <c r="K24" i="127" s="1"/>
  <c r="F22" i="127"/>
  <c r="G21" i="127" s="1"/>
  <c r="J19" i="127"/>
  <c r="K18" i="127" s="1"/>
  <c r="N18" i="127"/>
  <c r="O17" i="127" s="1"/>
  <c r="B17" i="127"/>
  <c r="C14" i="127" s="1"/>
  <c r="F16" i="127"/>
  <c r="G15" i="127" s="1"/>
  <c r="N13" i="127"/>
  <c r="O12" i="127" s="1"/>
  <c r="J12" i="127"/>
  <c r="K11" i="127" s="1"/>
  <c r="F11" i="127"/>
  <c r="G9" i="127" s="1"/>
  <c r="N8" i="127"/>
  <c r="O4" i="127" s="1"/>
  <c r="B7" i="127"/>
  <c r="C4" i="127" s="1"/>
  <c r="J6" i="127"/>
  <c r="K5" i="127" s="1"/>
  <c r="F6" i="127"/>
  <c r="G5" i="127" s="1"/>
  <c r="B65" i="122"/>
  <c r="C64" i="122" s="1"/>
  <c r="F60" i="122"/>
  <c r="G59" i="122" s="1"/>
  <c r="B60" i="122"/>
  <c r="C59" i="122" s="1"/>
  <c r="J57" i="122"/>
  <c r="K56" i="122" s="1"/>
  <c r="N56" i="122"/>
  <c r="O55" i="122" s="1"/>
  <c r="G54" i="122"/>
  <c r="C52" i="122"/>
  <c r="G52" i="122"/>
  <c r="N51" i="122"/>
  <c r="O50" i="122" s="1"/>
  <c r="J51" i="122"/>
  <c r="K50" i="122" s="1"/>
  <c r="F49" i="122"/>
  <c r="G46" i="122" s="1"/>
  <c r="B49" i="122"/>
  <c r="C47" i="122" s="1"/>
  <c r="N45" i="122"/>
  <c r="O43" i="122" s="1"/>
  <c r="J45" i="122"/>
  <c r="K44" i="122" s="1"/>
  <c r="B44" i="122"/>
  <c r="C42" i="122" s="1"/>
  <c r="F40" i="122"/>
  <c r="G39" i="122" s="1"/>
  <c r="N38" i="122"/>
  <c r="O37" i="122" s="1"/>
  <c r="J38" i="122"/>
  <c r="K37" i="122" s="1"/>
  <c r="F35" i="122"/>
  <c r="G34" i="122" s="1"/>
  <c r="J33" i="122"/>
  <c r="K32" i="122" s="1"/>
  <c r="N31" i="122"/>
  <c r="O30" i="122" s="1"/>
  <c r="F30" i="122"/>
  <c r="G27" i="122" s="1"/>
  <c r="N25" i="122"/>
  <c r="O22" i="122" s="1"/>
  <c r="J25" i="122"/>
  <c r="K24" i="122" s="1"/>
  <c r="B25" i="122"/>
  <c r="C23" i="122" s="1"/>
  <c r="F22" i="122"/>
  <c r="G21" i="122" s="1"/>
  <c r="O21" i="122"/>
  <c r="J19" i="122"/>
  <c r="K18" i="122" s="1"/>
  <c r="N18" i="122"/>
  <c r="O17" i="122" s="1"/>
  <c r="C16" i="122"/>
  <c r="F16" i="122"/>
  <c r="G14" i="122" s="1"/>
  <c r="O12" i="122"/>
  <c r="J12" i="122"/>
  <c r="K11" i="122" s="1"/>
  <c r="F11" i="122"/>
  <c r="G10" i="122" s="1"/>
  <c r="N8" i="122"/>
  <c r="O7" i="122" s="1"/>
  <c r="B7" i="122"/>
  <c r="C6" i="122" s="1"/>
  <c r="J6" i="122"/>
  <c r="K4" i="122" s="1"/>
  <c r="F6" i="122"/>
  <c r="G5" i="122" s="1"/>
  <c r="O4" i="122"/>
  <c r="B65" i="121"/>
  <c r="C64" i="121" s="1"/>
  <c r="F60" i="121"/>
  <c r="G59" i="121" s="1"/>
  <c r="B60" i="121"/>
  <c r="C59" i="121" s="1"/>
  <c r="J57" i="121"/>
  <c r="K56" i="121" s="1"/>
  <c r="N56" i="121"/>
  <c r="O55" i="121" s="1"/>
  <c r="F55" i="121"/>
  <c r="G54" i="121" s="1"/>
  <c r="B54" i="121"/>
  <c r="C52" i="121" s="1"/>
  <c r="N51" i="121"/>
  <c r="O49" i="121" s="1"/>
  <c r="J51" i="121"/>
  <c r="K50" i="121" s="1"/>
  <c r="F49" i="121"/>
  <c r="G46" i="121" s="1"/>
  <c r="B49" i="121"/>
  <c r="C47" i="121" s="1"/>
  <c r="O48" i="121"/>
  <c r="G48" i="121"/>
  <c r="N45" i="121"/>
  <c r="O41" i="121" s="1"/>
  <c r="J45" i="121"/>
  <c r="K44" i="121" s="1"/>
  <c r="B44" i="121"/>
  <c r="C42" i="121" s="1"/>
  <c r="F40" i="121"/>
  <c r="G39" i="121" s="1"/>
  <c r="N38" i="121"/>
  <c r="O37" i="121" s="1"/>
  <c r="J38" i="121"/>
  <c r="K37" i="121" s="1"/>
  <c r="F35" i="121"/>
  <c r="G34" i="121" s="1"/>
  <c r="J33" i="121"/>
  <c r="K32" i="121" s="1"/>
  <c r="N31" i="121"/>
  <c r="O29" i="121" s="1"/>
  <c r="F30" i="121"/>
  <c r="G28" i="121" s="1"/>
  <c r="N25" i="121"/>
  <c r="O22" i="121" s="1"/>
  <c r="J25" i="121"/>
  <c r="K23" i="121" s="1"/>
  <c r="F22" i="121"/>
  <c r="G21" i="121" s="1"/>
  <c r="J19" i="121"/>
  <c r="K18" i="121" s="1"/>
  <c r="N18" i="121"/>
  <c r="O17" i="121" s="1"/>
  <c r="B17" i="121"/>
  <c r="C16" i="121" s="1"/>
  <c r="F16" i="121"/>
  <c r="G14" i="121" s="1"/>
  <c r="N13" i="121"/>
  <c r="O12" i="121" s="1"/>
  <c r="J12" i="121"/>
  <c r="K11" i="121" s="1"/>
  <c r="F11" i="121"/>
  <c r="G10" i="121" s="1"/>
  <c r="N8" i="121"/>
  <c r="O5" i="121" s="1"/>
  <c r="B7" i="121"/>
  <c r="C6" i="121" s="1"/>
  <c r="J6" i="121"/>
  <c r="K4" i="121" s="1"/>
  <c r="F6" i="121"/>
  <c r="G5" i="121" s="1"/>
  <c r="O4" i="121"/>
  <c r="B65" i="120"/>
  <c r="C64" i="120" s="1"/>
  <c r="F60" i="120"/>
  <c r="G59" i="120" s="1"/>
  <c r="B60" i="120"/>
  <c r="C59" i="120" s="1"/>
  <c r="J57" i="120"/>
  <c r="K56" i="120" s="1"/>
  <c r="N56" i="120"/>
  <c r="O55" i="120" s="1"/>
  <c r="F55" i="120"/>
  <c r="G54" i="120" s="1"/>
  <c r="B54" i="120"/>
  <c r="C53" i="120" s="1"/>
  <c r="G52" i="120"/>
  <c r="N51" i="120"/>
  <c r="O50" i="120" s="1"/>
  <c r="J51" i="120"/>
  <c r="K50" i="120" s="1"/>
  <c r="O49" i="120"/>
  <c r="K49" i="120"/>
  <c r="F49" i="120"/>
  <c r="G46" i="120" s="1"/>
  <c r="B49" i="120"/>
  <c r="C47" i="120" s="1"/>
  <c r="C49" i="120" s="1"/>
  <c r="O48" i="120"/>
  <c r="K48" i="120"/>
  <c r="G48" i="120"/>
  <c r="C48" i="120"/>
  <c r="N45" i="120"/>
  <c r="O42" i="120" s="1"/>
  <c r="J45" i="120"/>
  <c r="K44" i="120" s="1"/>
  <c r="B44" i="120"/>
  <c r="C42" i="120" s="1"/>
  <c r="O43" i="120"/>
  <c r="K43" i="120"/>
  <c r="C43" i="120"/>
  <c r="O41" i="120"/>
  <c r="F40" i="120"/>
  <c r="G39" i="120" s="1"/>
  <c r="N38" i="120"/>
  <c r="O37" i="120" s="1"/>
  <c r="J38" i="120"/>
  <c r="K37" i="120" s="1"/>
  <c r="F35" i="120"/>
  <c r="G34" i="120" s="1"/>
  <c r="J33" i="120"/>
  <c r="K32" i="120" s="1"/>
  <c r="N31" i="120"/>
  <c r="O29" i="120" s="1"/>
  <c r="F30" i="120"/>
  <c r="G27" i="120" s="1"/>
  <c r="O28" i="120"/>
  <c r="G28" i="120"/>
  <c r="N25" i="120"/>
  <c r="O22" i="120" s="1"/>
  <c r="J25" i="120"/>
  <c r="K24" i="120" s="1"/>
  <c r="K23" i="120"/>
  <c r="F22" i="120"/>
  <c r="G21" i="120" s="1"/>
  <c r="J19" i="120"/>
  <c r="K18" i="120" s="1"/>
  <c r="N18" i="120"/>
  <c r="O17" i="120" s="1"/>
  <c r="B17" i="120"/>
  <c r="C16" i="120" s="1"/>
  <c r="F16" i="120"/>
  <c r="G14" i="120" s="1"/>
  <c r="G16" i="120" s="1"/>
  <c r="G15" i="120"/>
  <c r="N13" i="120"/>
  <c r="O11" i="120" s="1"/>
  <c r="J12" i="120"/>
  <c r="K11" i="120" s="1"/>
  <c r="F11" i="120"/>
  <c r="G9" i="120" s="1"/>
  <c r="N8" i="120"/>
  <c r="O5" i="120" s="1"/>
  <c r="B7" i="120"/>
  <c r="C6" i="120" s="1"/>
  <c r="J6" i="120"/>
  <c r="K4" i="120" s="1"/>
  <c r="F6" i="120"/>
  <c r="G5" i="120" s="1"/>
  <c r="B65" i="119"/>
  <c r="C64" i="119" s="1"/>
  <c r="F60" i="119"/>
  <c r="G59" i="119" s="1"/>
  <c r="B60" i="119"/>
  <c r="C59" i="119" s="1"/>
  <c r="J57" i="119"/>
  <c r="K56" i="119" s="1"/>
  <c r="N56" i="119"/>
  <c r="O55" i="119" s="1"/>
  <c r="F55" i="119"/>
  <c r="G54" i="119" s="1"/>
  <c r="K54" i="119"/>
  <c r="B54" i="119"/>
  <c r="C52" i="119" s="1"/>
  <c r="G52" i="119"/>
  <c r="N51" i="119"/>
  <c r="O50" i="119" s="1"/>
  <c r="J51" i="119"/>
  <c r="K50" i="119" s="1"/>
  <c r="K49" i="119"/>
  <c r="F49" i="119"/>
  <c r="G46" i="119" s="1"/>
  <c r="B49" i="119"/>
  <c r="K48" i="119"/>
  <c r="C48" i="119"/>
  <c r="C47" i="119"/>
  <c r="C49" i="119" s="1"/>
  <c r="N45" i="119"/>
  <c r="O42" i="119" s="1"/>
  <c r="J45" i="119"/>
  <c r="K44" i="119" s="1"/>
  <c r="B44" i="119"/>
  <c r="C42" i="119" s="1"/>
  <c r="O43" i="119"/>
  <c r="K43" i="119"/>
  <c r="C43" i="119"/>
  <c r="O41" i="119"/>
  <c r="F40" i="119"/>
  <c r="G39" i="119" s="1"/>
  <c r="N38" i="119"/>
  <c r="O37" i="119" s="1"/>
  <c r="K37" i="119"/>
  <c r="G38" i="119"/>
  <c r="O35" i="119"/>
  <c r="F35" i="119"/>
  <c r="G34" i="119" s="1"/>
  <c r="J33" i="119"/>
  <c r="K32" i="119" s="1"/>
  <c r="N31" i="119"/>
  <c r="O30" i="119" s="1"/>
  <c r="F30" i="119"/>
  <c r="O29" i="119"/>
  <c r="G29" i="119"/>
  <c r="G28" i="119"/>
  <c r="G27" i="119"/>
  <c r="G26" i="119"/>
  <c r="G30" i="119" s="1"/>
  <c r="N25" i="119"/>
  <c r="O22" i="119" s="1"/>
  <c r="G25" i="119"/>
  <c r="K24" i="119"/>
  <c r="K25" i="119" s="1"/>
  <c r="K23" i="119"/>
  <c r="K22" i="119"/>
  <c r="F22" i="119"/>
  <c r="G21" i="119" s="1"/>
  <c r="J19" i="119"/>
  <c r="K18" i="119" s="1"/>
  <c r="N18" i="119"/>
  <c r="O17" i="119" s="1"/>
  <c r="B17" i="119"/>
  <c r="C16" i="119" s="1"/>
  <c r="F16" i="119"/>
  <c r="G14" i="119" s="1"/>
  <c r="C15" i="119"/>
  <c r="N13" i="119"/>
  <c r="O11" i="119" s="1"/>
  <c r="J12" i="119"/>
  <c r="K11" i="119" s="1"/>
  <c r="F11" i="119"/>
  <c r="G9" i="119" s="1"/>
  <c r="N8" i="119"/>
  <c r="O5" i="119" s="1"/>
  <c r="B7" i="119"/>
  <c r="C6" i="119" s="1"/>
  <c r="J6" i="119"/>
  <c r="K4" i="119" s="1"/>
  <c r="F6" i="119"/>
  <c r="G5" i="119" s="1"/>
  <c r="B65" i="118"/>
  <c r="C64" i="118" s="1"/>
  <c r="F60" i="118"/>
  <c r="G58" i="118" s="1"/>
  <c r="B60" i="118"/>
  <c r="C59" i="118" s="1"/>
  <c r="J57" i="118"/>
  <c r="K56" i="118" s="1"/>
  <c r="N56" i="118"/>
  <c r="O54" i="118" s="1"/>
  <c r="F55" i="118"/>
  <c r="G52" i="118" s="1"/>
  <c r="B54" i="118"/>
  <c r="C52" i="118" s="1"/>
  <c r="N51" i="118"/>
  <c r="O50" i="118" s="1"/>
  <c r="J51" i="118"/>
  <c r="K50" i="118" s="1"/>
  <c r="F49" i="118"/>
  <c r="G46" i="118" s="1"/>
  <c r="B49" i="118"/>
  <c r="C48" i="118" s="1"/>
  <c r="N45" i="118"/>
  <c r="O43" i="118" s="1"/>
  <c r="J45" i="118"/>
  <c r="K43" i="118" s="1"/>
  <c r="B44" i="118"/>
  <c r="C42" i="118" s="1"/>
  <c r="F40" i="118"/>
  <c r="G39" i="118" s="1"/>
  <c r="B39" i="118"/>
  <c r="C37" i="118" s="1"/>
  <c r="N38" i="118"/>
  <c r="O35" i="118" s="1"/>
  <c r="J38" i="118"/>
  <c r="K37" i="118" s="1"/>
  <c r="F35" i="118"/>
  <c r="G34" i="118" s="1"/>
  <c r="J33" i="118"/>
  <c r="K31" i="118" s="1"/>
  <c r="N31" i="118"/>
  <c r="O30" i="118" s="1"/>
  <c r="F30" i="118"/>
  <c r="G26" i="118" s="1"/>
  <c r="N25" i="118"/>
  <c r="O22" i="118" s="1"/>
  <c r="J25" i="118"/>
  <c r="K22" i="118" s="1"/>
  <c r="G25" i="118"/>
  <c r="F22" i="118"/>
  <c r="G20" i="118" s="1"/>
  <c r="J19" i="118"/>
  <c r="K16" i="118" s="1"/>
  <c r="N18" i="118"/>
  <c r="O17" i="118" s="1"/>
  <c r="B17" i="118"/>
  <c r="C16" i="118" s="1"/>
  <c r="F16" i="118"/>
  <c r="G15" i="118" s="1"/>
  <c r="N13" i="118"/>
  <c r="O11" i="118" s="1"/>
  <c r="J12" i="118"/>
  <c r="K10" i="118" s="1"/>
  <c r="F11" i="118"/>
  <c r="G10" i="118" s="1"/>
  <c r="N8" i="118"/>
  <c r="O7" i="118" s="1"/>
  <c r="B7" i="118"/>
  <c r="C5" i="118" s="1"/>
  <c r="J6" i="118"/>
  <c r="K4" i="118" s="1"/>
  <c r="F6" i="118"/>
  <c r="G4" i="118" s="1"/>
  <c r="B65" i="117"/>
  <c r="C63" i="117" s="1"/>
  <c r="F60" i="117"/>
  <c r="G59" i="117" s="1"/>
  <c r="B60" i="117"/>
  <c r="C59" i="117" s="1"/>
  <c r="J57" i="117"/>
  <c r="K56" i="117" s="1"/>
  <c r="N56" i="117"/>
  <c r="O54" i="117" s="1"/>
  <c r="F55" i="117"/>
  <c r="G54" i="117" s="1"/>
  <c r="B54" i="117"/>
  <c r="C53" i="117" s="1"/>
  <c r="G53" i="117"/>
  <c r="G52" i="117"/>
  <c r="G55" i="117" s="1"/>
  <c r="N51" i="117"/>
  <c r="O49" i="117" s="1"/>
  <c r="J51" i="117"/>
  <c r="K50" i="117" s="1"/>
  <c r="F49" i="117"/>
  <c r="G48" i="117" s="1"/>
  <c r="B49" i="117"/>
  <c r="C47" i="117" s="1"/>
  <c r="G47" i="117"/>
  <c r="G46" i="117"/>
  <c r="N45" i="117"/>
  <c r="O42" i="117" s="1"/>
  <c r="J45" i="117"/>
  <c r="K44" i="117" s="1"/>
  <c r="G45" i="117"/>
  <c r="B44" i="117"/>
  <c r="C43" i="117" s="1"/>
  <c r="K43" i="117"/>
  <c r="G43" i="117"/>
  <c r="C42" i="117"/>
  <c r="O41" i="117"/>
  <c r="F40" i="117"/>
  <c r="G39" i="117" s="1"/>
  <c r="N38" i="117"/>
  <c r="O37" i="117" s="1"/>
  <c r="J38" i="117"/>
  <c r="K37" i="117" s="1"/>
  <c r="G38" i="117"/>
  <c r="F35" i="117"/>
  <c r="G34" i="117" s="1"/>
  <c r="J33" i="117"/>
  <c r="K32" i="117" s="1"/>
  <c r="N31" i="117"/>
  <c r="O29" i="117" s="1"/>
  <c r="F30" i="117"/>
  <c r="G27" i="117" s="1"/>
  <c r="G29" i="117"/>
  <c r="G28" i="117"/>
  <c r="G26" i="117"/>
  <c r="N25" i="117"/>
  <c r="O22" i="117" s="1"/>
  <c r="J25" i="117"/>
  <c r="K22" i="117" s="1"/>
  <c r="K25" i="117" s="1"/>
  <c r="G25" i="117"/>
  <c r="K24" i="117"/>
  <c r="O23" i="117"/>
  <c r="K23" i="117"/>
  <c r="F22" i="117"/>
  <c r="G21" i="117" s="1"/>
  <c r="J19" i="117"/>
  <c r="K18" i="117" s="1"/>
  <c r="G19" i="117"/>
  <c r="N18" i="117"/>
  <c r="O16" i="117" s="1"/>
  <c r="B17" i="117"/>
  <c r="C14" i="117" s="1"/>
  <c r="K16" i="117"/>
  <c r="F16" i="117"/>
  <c r="G15" i="117" s="1"/>
  <c r="C16" i="117"/>
  <c r="G14" i="117"/>
  <c r="N13" i="117"/>
  <c r="O11" i="117" s="1"/>
  <c r="J12" i="117"/>
  <c r="K11" i="117" s="1"/>
  <c r="F11" i="117"/>
  <c r="G9" i="117" s="1"/>
  <c r="N8" i="117"/>
  <c r="O4" i="117" s="1"/>
  <c r="B7" i="117"/>
  <c r="C6" i="117" s="1"/>
  <c r="J6" i="117"/>
  <c r="K4" i="117" s="1"/>
  <c r="F6" i="117"/>
  <c r="G4" i="117" s="1"/>
  <c r="G6" i="117" s="1"/>
  <c r="G5" i="117"/>
  <c r="C5" i="117"/>
  <c r="C4" i="117"/>
  <c r="B65" i="116"/>
  <c r="C64" i="116" s="1"/>
  <c r="F60" i="116"/>
  <c r="G59" i="116" s="1"/>
  <c r="B60" i="116"/>
  <c r="C59" i="116" s="1"/>
  <c r="J57" i="116"/>
  <c r="K56" i="116" s="1"/>
  <c r="N56" i="116"/>
  <c r="O55" i="116" s="1"/>
  <c r="F55" i="116"/>
  <c r="G54" i="116" s="1"/>
  <c r="B54" i="116"/>
  <c r="C53" i="116" s="1"/>
  <c r="N51" i="116"/>
  <c r="O50" i="116" s="1"/>
  <c r="J51" i="116"/>
  <c r="K50" i="116" s="1"/>
  <c r="K49" i="116"/>
  <c r="F49" i="116"/>
  <c r="G46" i="116" s="1"/>
  <c r="B49" i="116"/>
  <c r="K48" i="116"/>
  <c r="C48" i="116"/>
  <c r="C47" i="116"/>
  <c r="C49" i="116" s="1"/>
  <c r="N45" i="116"/>
  <c r="O42" i="116" s="1"/>
  <c r="J45" i="116"/>
  <c r="K44" i="116" s="1"/>
  <c r="B44" i="116"/>
  <c r="C42" i="116" s="1"/>
  <c r="O43" i="116"/>
  <c r="K43" i="116"/>
  <c r="F40" i="116"/>
  <c r="G39" i="116" s="1"/>
  <c r="G40" i="116" s="1"/>
  <c r="N38" i="116"/>
  <c r="O37" i="116" s="1"/>
  <c r="J38" i="116"/>
  <c r="K37" i="116" s="1"/>
  <c r="G38" i="116"/>
  <c r="O35" i="116"/>
  <c r="F35" i="116"/>
  <c r="G34" i="116" s="1"/>
  <c r="J33" i="116"/>
  <c r="K32" i="116" s="1"/>
  <c r="N31" i="116"/>
  <c r="O30" i="116" s="1"/>
  <c r="F30" i="116"/>
  <c r="G29" i="116" s="1"/>
  <c r="O28" i="116"/>
  <c r="G28" i="116"/>
  <c r="N25" i="116"/>
  <c r="O22" i="116" s="1"/>
  <c r="J25" i="116"/>
  <c r="K24" i="116" s="1"/>
  <c r="G25" i="116"/>
  <c r="F22" i="116"/>
  <c r="G21" i="116" s="1"/>
  <c r="J19" i="116"/>
  <c r="K18" i="116" s="1"/>
  <c r="N18" i="116"/>
  <c r="O17" i="116" s="1"/>
  <c r="B17" i="116"/>
  <c r="C16" i="116" s="1"/>
  <c r="O16" i="116"/>
  <c r="F16" i="116"/>
  <c r="G14" i="116" s="1"/>
  <c r="C15" i="116"/>
  <c r="N13" i="116"/>
  <c r="O11" i="116" s="1"/>
  <c r="J12" i="116"/>
  <c r="K11" i="116" s="1"/>
  <c r="F11" i="116"/>
  <c r="G10" i="116" s="1"/>
  <c r="N8" i="116"/>
  <c r="O5" i="116" s="1"/>
  <c r="B7" i="116"/>
  <c r="C6" i="116" s="1"/>
  <c r="J6" i="116"/>
  <c r="K4" i="116" s="1"/>
  <c r="F6" i="116"/>
  <c r="G4" i="116" s="1"/>
  <c r="B65" i="115"/>
  <c r="C64" i="115" s="1"/>
  <c r="F60" i="115"/>
  <c r="G59" i="115" s="1"/>
  <c r="B60" i="115"/>
  <c r="C59" i="115" s="1"/>
  <c r="J57" i="115"/>
  <c r="K56" i="115" s="1"/>
  <c r="N56" i="115"/>
  <c r="O55" i="115" s="1"/>
  <c r="F55" i="115"/>
  <c r="G54" i="115" s="1"/>
  <c r="K54" i="115"/>
  <c r="B54" i="115"/>
  <c r="C52" i="115" s="1"/>
  <c r="G52" i="115"/>
  <c r="N51" i="115"/>
  <c r="O50" i="115" s="1"/>
  <c r="J51" i="115"/>
  <c r="K49" i="115" s="1"/>
  <c r="F49" i="115"/>
  <c r="G46" i="115" s="1"/>
  <c r="B49" i="115"/>
  <c r="C47" i="115" s="1"/>
  <c r="N45" i="115"/>
  <c r="O44" i="115" s="1"/>
  <c r="J45" i="115"/>
  <c r="K44" i="115" s="1"/>
  <c r="B44" i="115"/>
  <c r="C42" i="115" s="1"/>
  <c r="F40" i="115"/>
  <c r="G39" i="115" s="1"/>
  <c r="B39" i="115"/>
  <c r="C37" i="115" s="1"/>
  <c r="N38" i="115"/>
  <c r="O36" i="115" s="1"/>
  <c r="J38" i="115"/>
  <c r="K37" i="115" s="1"/>
  <c r="G38" i="115"/>
  <c r="C38" i="115"/>
  <c r="O37" i="115"/>
  <c r="F35" i="115"/>
  <c r="G34" i="115" s="1"/>
  <c r="J33" i="115"/>
  <c r="K32" i="115" s="1"/>
  <c r="N31" i="115"/>
  <c r="O29" i="115" s="1"/>
  <c r="F30" i="115"/>
  <c r="G29" i="115" s="1"/>
  <c r="N25" i="115"/>
  <c r="O22" i="115" s="1"/>
  <c r="J25" i="115"/>
  <c r="K23" i="115" s="1"/>
  <c r="F22" i="115"/>
  <c r="G21" i="115" s="1"/>
  <c r="J19" i="115"/>
  <c r="K18" i="115" s="1"/>
  <c r="N18" i="115"/>
  <c r="O17" i="115" s="1"/>
  <c r="B17" i="115"/>
  <c r="C16" i="115" s="1"/>
  <c r="F16" i="115"/>
  <c r="G14" i="115" s="1"/>
  <c r="N13" i="115"/>
  <c r="O12" i="115" s="1"/>
  <c r="J12" i="115"/>
  <c r="K11" i="115" s="1"/>
  <c r="F11" i="115"/>
  <c r="G10" i="115" s="1"/>
  <c r="N8" i="115"/>
  <c r="O7" i="115" s="1"/>
  <c r="B7" i="115"/>
  <c r="C6" i="115" s="1"/>
  <c r="J6" i="115"/>
  <c r="K4" i="115" s="1"/>
  <c r="F6" i="115"/>
  <c r="G4" i="115" s="1"/>
  <c r="O4" i="115"/>
  <c r="B65" i="113"/>
  <c r="C64" i="113" s="1"/>
  <c r="F60" i="113"/>
  <c r="G59" i="113" s="1"/>
  <c r="B60" i="113"/>
  <c r="C59" i="113" s="1"/>
  <c r="J57" i="113"/>
  <c r="K56" i="113" s="1"/>
  <c r="N56" i="113"/>
  <c r="O55" i="113" s="1"/>
  <c r="F55" i="113"/>
  <c r="G54" i="113" s="1"/>
  <c r="B54" i="113"/>
  <c r="C52" i="113" s="1"/>
  <c r="N51" i="113"/>
  <c r="O50" i="113" s="1"/>
  <c r="J51" i="113"/>
  <c r="K50" i="113" s="1"/>
  <c r="F49" i="113"/>
  <c r="G46" i="113" s="1"/>
  <c r="B49" i="113"/>
  <c r="C47" i="113" s="1"/>
  <c r="N45" i="113"/>
  <c r="O42" i="113" s="1"/>
  <c r="J45" i="113"/>
  <c r="K44" i="113" s="1"/>
  <c r="B44" i="113"/>
  <c r="C42" i="113" s="1"/>
  <c r="F40" i="113"/>
  <c r="G39" i="113" s="1"/>
  <c r="N38" i="113"/>
  <c r="O37" i="113" s="1"/>
  <c r="J38" i="113"/>
  <c r="K37" i="113" s="1"/>
  <c r="F35" i="113"/>
  <c r="G34" i="113" s="1"/>
  <c r="J33" i="113"/>
  <c r="K32" i="113" s="1"/>
  <c r="N31" i="113"/>
  <c r="O30" i="113" s="1"/>
  <c r="F30" i="113"/>
  <c r="G29" i="113" s="1"/>
  <c r="N25" i="113"/>
  <c r="O22" i="113" s="1"/>
  <c r="J25" i="113"/>
  <c r="K23" i="113" s="1"/>
  <c r="F22" i="113"/>
  <c r="G21" i="113" s="1"/>
  <c r="J19" i="113"/>
  <c r="K18" i="113" s="1"/>
  <c r="N18" i="113"/>
  <c r="O16" i="113" s="1"/>
  <c r="B17" i="113"/>
  <c r="C16" i="113" s="1"/>
  <c r="F16" i="113"/>
  <c r="G15" i="113" s="1"/>
  <c r="N13" i="113"/>
  <c r="O12" i="113" s="1"/>
  <c r="J12" i="113"/>
  <c r="K11" i="113" s="1"/>
  <c r="F11" i="113"/>
  <c r="G9" i="113" s="1"/>
  <c r="N8" i="113"/>
  <c r="O4" i="113" s="1"/>
  <c r="B7" i="113"/>
  <c r="C6" i="113" s="1"/>
  <c r="J6" i="113"/>
  <c r="K5" i="113" s="1"/>
  <c r="F6" i="113"/>
  <c r="G5" i="113" s="1"/>
  <c r="B65" i="112"/>
  <c r="C64" i="112" s="1"/>
  <c r="F60" i="112"/>
  <c r="G59" i="112" s="1"/>
  <c r="B60" i="112"/>
  <c r="C59" i="112" s="1"/>
  <c r="J57" i="112"/>
  <c r="K56" i="112" s="1"/>
  <c r="N56" i="112"/>
  <c r="O55" i="112" s="1"/>
  <c r="F55" i="112"/>
  <c r="G54" i="112" s="1"/>
  <c r="B54" i="112"/>
  <c r="C52" i="112" s="1"/>
  <c r="N51" i="112"/>
  <c r="O50" i="112" s="1"/>
  <c r="J51" i="112"/>
  <c r="K50" i="112" s="1"/>
  <c r="F49" i="112"/>
  <c r="G46" i="112" s="1"/>
  <c r="B49" i="112"/>
  <c r="C47" i="112" s="1"/>
  <c r="N45" i="112"/>
  <c r="O42" i="112" s="1"/>
  <c r="J45" i="112"/>
  <c r="K44" i="112" s="1"/>
  <c r="B44" i="112"/>
  <c r="C42" i="112" s="1"/>
  <c r="F40" i="112"/>
  <c r="G39" i="112" s="1"/>
  <c r="B39" i="112"/>
  <c r="C37" i="112" s="1"/>
  <c r="N38" i="112"/>
  <c r="O37" i="112" s="1"/>
  <c r="J38" i="112"/>
  <c r="K37" i="112" s="1"/>
  <c r="G38" i="112"/>
  <c r="C38" i="112"/>
  <c r="F35" i="112"/>
  <c r="G34" i="112" s="1"/>
  <c r="J33" i="112"/>
  <c r="K32" i="112" s="1"/>
  <c r="N31" i="112"/>
  <c r="O29" i="112" s="1"/>
  <c r="F30" i="112"/>
  <c r="G27" i="112" s="1"/>
  <c r="N25" i="112"/>
  <c r="O22" i="112" s="1"/>
  <c r="J25" i="112"/>
  <c r="K22" i="112" s="1"/>
  <c r="F22" i="112"/>
  <c r="G21" i="112" s="1"/>
  <c r="J19" i="112"/>
  <c r="K18" i="112" s="1"/>
  <c r="N18" i="112"/>
  <c r="O17" i="112" s="1"/>
  <c r="B17" i="112"/>
  <c r="C16" i="112" s="1"/>
  <c r="F16" i="112"/>
  <c r="G14" i="112" s="1"/>
  <c r="N13" i="112"/>
  <c r="O11" i="112" s="1"/>
  <c r="J12" i="112"/>
  <c r="K11" i="112" s="1"/>
  <c r="F11" i="112"/>
  <c r="G9" i="112" s="1"/>
  <c r="N8" i="112"/>
  <c r="O5" i="112" s="1"/>
  <c r="B7" i="112"/>
  <c r="C6" i="112" s="1"/>
  <c r="J6" i="112"/>
  <c r="K4" i="112" s="1"/>
  <c r="F6" i="112"/>
  <c r="G5" i="112" s="1"/>
  <c r="O4" i="112"/>
  <c r="B65" i="108"/>
  <c r="C64" i="108" s="1"/>
  <c r="F60" i="108"/>
  <c r="G59" i="108" s="1"/>
  <c r="B60" i="108"/>
  <c r="C59" i="108" s="1"/>
  <c r="J57" i="108"/>
  <c r="K56" i="108" s="1"/>
  <c r="N56" i="108"/>
  <c r="O55" i="108" s="1"/>
  <c r="F55" i="108"/>
  <c r="G54" i="108" s="1"/>
  <c r="B54" i="108"/>
  <c r="C53" i="108" s="1"/>
  <c r="N51" i="108"/>
  <c r="O50" i="108" s="1"/>
  <c r="J51" i="108"/>
  <c r="K49" i="108" s="1"/>
  <c r="F49" i="108"/>
  <c r="G46" i="108" s="1"/>
  <c r="B49" i="108"/>
  <c r="C47" i="108" s="1"/>
  <c r="N45" i="108"/>
  <c r="O44" i="108" s="1"/>
  <c r="J45" i="108"/>
  <c r="K44" i="108" s="1"/>
  <c r="B44" i="108"/>
  <c r="C42" i="108" s="1"/>
  <c r="C43" i="108"/>
  <c r="F40" i="108"/>
  <c r="G39" i="108" s="1"/>
  <c r="B39" i="108"/>
  <c r="C37" i="108" s="1"/>
  <c r="N38" i="108"/>
  <c r="O37" i="108" s="1"/>
  <c r="J38" i="108"/>
  <c r="K37" i="108" s="1"/>
  <c r="G38" i="108"/>
  <c r="C38" i="108"/>
  <c r="F35" i="108"/>
  <c r="G34" i="108" s="1"/>
  <c r="J33" i="108"/>
  <c r="K32" i="108" s="1"/>
  <c r="N31" i="108"/>
  <c r="O30" i="108" s="1"/>
  <c r="F30" i="108"/>
  <c r="G27" i="108" s="1"/>
  <c r="N25" i="108"/>
  <c r="O22" i="108" s="1"/>
  <c r="J25" i="108"/>
  <c r="K24" i="108" s="1"/>
  <c r="F22" i="108"/>
  <c r="G21" i="108" s="1"/>
  <c r="J19" i="108"/>
  <c r="K18" i="108" s="1"/>
  <c r="N18" i="108"/>
  <c r="O17" i="108" s="1"/>
  <c r="B17" i="108"/>
  <c r="C16" i="108" s="1"/>
  <c r="F16" i="108"/>
  <c r="G14" i="108" s="1"/>
  <c r="N13" i="108"/>
  <c r="O12" i="108" s="1"/>
  <c r="J12" i="108"/>
  <c r="K11" i="108" s="1"/>
  <c r="F11" i="108"/>
  <c r="G10" i="108" s="1"/>
  <c r="G9" i="108"/>
  <c r="N8" i="108"/>
  <c r="O7" i="108" s="1"/>
  <c r="B7" i="108"/>
  <c r="C6" i="108" s="1"/>
  <c r="J6" i="108"/>
  <c r="K4" i="108" s="1"/>
  <c r="F6" i="108"/>
  <c r="G5" i="108" s="1"/>
  <c r="B65" i="107"/>
  <c r="C63" i="107" s="1"/>
  <c r="F60" i="107"/>
  <c r="G59" i="107" s="1"/>
  <c r="B60" i="107"/>
  <c r="C59" i="107" s="1"/>
  <c r="J57" i="107"/>
  <c r="K56" i="107" s="1"/>
  <c r="N56" i="107"/>
  <c r="O55" i="107" s="1"/>
  <c r="F55" i="107"/>
  <c r="G54" i="107" s="1"/>
  <c r="K54" i="107"/>
  <c r="B54" i="107"/>
  <c r="C53" i="107" s="1"/>
  <c r="G52" i="107"/>
  <c r="N51" i="107"/>
  <c r="O49" i="107" s="1"/>
  <c r="J51" i="107"/>
  <c r="K50" i="107" s="1"/>
  <c r="F49" i="107"/>
  <c r="G46" i="107" s="1"/>
  <c r="B49" i="107"/>
  <c r="C47" i="107" s="1"/>
  <c r="N45" i="107"/>
  <c r="O42" i="107" s="1"/>
  <c r="J45" i="107"/>
  <c r="K44" i="107" s="1"/>
  <c r="B44" i="107"/>
  <c r="C42" i="107" s="1"/>
  <c r="F40" i="107"/>
  <c r="G39" i="107" s="1"/>
  <c r="N38" i="107"/>
  <c r="O37" i="107" s="1"/>
  <c r="J38" i="107"/>
  <c r="K37" i="107" s="1"/>
  <c r="G38" i="107"/>
  <c r="F35" i="107"/>
  <c r="G34" i="107" s="1"/>
  <c r="J33" i="107"/>
  <c r="K32" i="107" s="1"/>
  <c r="N31" i="107"/>
  <c r="O29" i="107" s="1"/>
  <c r="F30" i="107"/>
  <c r="G29" i="107" s="1"/>
  <c r="N25" i="107"/>
  <c r="O22" i="107" s="1"/>
  <c r="J25" i="107"/>
  <c r="K24" i="107" s="1"/>
  <c r="F22" i="107"/>
  <c r="G21" i="107" s="1"/>
  <c r="J19" i="107"/>
  <c r="K18" i="107" s="1"/>
  <c r="N18" i="107"/>
  <c r="O16" i="107" s="1"/>
  <c r="B17" i="107"/>
  <c r="C16" i="107" s="1"/>
  <c r="F16" i="107"/>
  <c r="G14" i="107" s="1"/>
  <c r="N13" i="107"/>
  <c r="O12" i="107" s="1"/>
  <c r="J12" i="107"/>
  <c r="K11" i="107" s="1"/>
  <c r="F11" i="107"/>
  <c r="G9" i="107" s="1"/>
  <c r="N8" i="107"/>
  <c r="O4" i="107" s="1"/>
  <c r="B7" i="107"/>
  <c r="C6" i="107" s="1"/>
  <c r="J6" i="107"/>
  <c r="K5" i="107" s="1"/>
  <c r="F6" i="107"/>
  <c r="G5" i="107" s="1"/>
  <c r="B65" i="106"/>
  <c r="C64" i="106" s="1"/>
  <c r="F60" i="106"/>
  <c r="G59" i="106" s="1"/>
  <c r="B60" i="106"/>
  <c r="C59" i="106" s="1"/>
  <c r="J57" i="106"/>
  <c r="K56" i="106" s="1"/>
  <c r="N56" i="106"/>
  <c r="O55" i="106" s="1"/>
  <c r="F55" i="106"/>
  <c r="G54" i="106" s="1"/>
  <c r="K54" i="106"/>
  <c r="B54" i="106"/>
  <c r="C53" i="106" s="1"/>
  <c r="N51" i="106"/>
  <c r="O49" i="106" s="1"/>
  <c r="J51" i="106"/>
  <c r="K50" i="106" s="1"/>
  <c r="F49" i="106"/>
  <c r="G46" i="106" s="1"/>
  <c r="B49" i="106"/>
  <c r="C47" i="106" s="1"/>
  <c r="C49" i="106" s="1"/>
  <c r="C48" i="106"/>
  <c r="N45" i="106"/>
  <c r="O44" i="106" s="1"/>
  <c r="J45" i="106"/>
  <c r="K44" i="106" s="1"/>
  <c r="B44" i="106"/>
  <c r="C42" i="106" s="1"/>
  <c r="C43" i="106"/>
  <c r="F40" i="106"/>
  <c r="G39" i="106" s="1"/>
  <c r="N38" i="106"/>
  <c r="O37" i="106" s="1"/>
  <c r="J38" i="106"/>
  <c r="K37" i="106" s="1"/>
  <c r="F35" i="106"/>
  <c r="G34" i="106" s="1"/>
  <c r="J33" i="106"/>
  <c r="K32" i="106" s="1"/>
  <c r="N31" i="106"/>
  <c r="O30" i="106" s="1"/>
  <c r="F30" i="106"/>
  <c r="G27" i="106" s="1"/>
  <c r="G28" i="106"/>
  <c r="G26" i="106"/>
  <c r="N25" i="106"/>
  <c r="O22" i="106" s="1"/>
  <c r="J25" i="106"/>
  <c r="K24" i="106" s="1"/>
  <c r="K22" i="106"/>
  <c r="F22" i="106"/>
  <c r="G21" i="106" s="1"/>
  <c r="J19" i="106"/>
  <c r="K18" i="106" s="1"/>
  <c r="N18" i="106"/>
  <c r="O17" i="106" s="1"/>
  <c r="B17" i="106"/>
  <c r="C16" i="106" s="1"/>
  <c r="F16" i="106"/>
  <c r="G14" i="106" s="1"/>
  <c r="N13" i="106"/>
  <c r="O11" i="106" s="1"/>
  <c r="J12" i="106"/>
  <c r="K11" i="106" s="1"/>
  <c r="F11" i="106"/>
  <c r="G9" i="106" s="1"/>
  <c r="N8" i="106"/>
  <c r="O5" i="106" s="1"/>
  <c r="B7" i="106"/>
  <c r="C6" i="106" s="1"/>
  <c r="J6" i="106"/>
  <c r="K4" i="106" s="1"/>
  <c r="F6" i="106"/>
  <c r="G5" i="106" s="1"/>
  <c r="B65" i="104"/>
  <c r="C64" i="104" s="1"/>
  <c r="F60" i="104"/>
  <c r="G59" i="104" s="1"/>
  <c r="B60" i="104"/>
  <c r="C59" i="104" s="1"/>
  <c r="J57" i="104"/>
  <c r="K56" i="104" s="1"/>
  <c r="N56" i="104"/>
  <c r="O55" i="104" s="1"/>
  <c r="F55" i="104"/>
  <c r="G54" i="104" s="1"/>
  <c r="O54" i="104"/>
  <c r="B54" i="104"/>
  <c r="C53" i="104" s="1"/>
  <c r="N51" i="104"/>
  <c r="O50" i="104" s="1"/>
  <c r="J51" i="104"/>
  <c r="K50" i="104" s="1"/>
  <c r="K49" i="104"/>
  <c r="F49" i="104"/>
  <c r="G46" i="104" s="1"/>
  <c r="B49" i="104"/>
  <c r="C47" i="104" s="1"/>
  <c r="K48" i="104"/>
  <c r="G48" i="104"/>
  <c r="C48" i="104"/>
  <c r="N45" i="104"/>
  <c r="O42" i="104" s="1"/>
  <c r="J45" i="104"/>
  <c r="K44" i="104" s="1"/>
  <c r="B44" i="104"/>
  <c r="C42" i="104" s="1"/>
  <c r="C44" i="104" s="1"/>
  <c r="O43" i="104"/>
  <c r="C43" i="104"/>
  <c r="O41" i="104"/>
  <c r="F40" i="104"/>
  <c r="G39" i="104" s="1"/>
  <c r="N38" i="104"/>
  <c r="O37" i="104" s="1"/>
  <c r="J38" i="104"/>
  <c r="K37" i="104" s="1"/>
  <c r="F35" i="104"/>
  <c r="G34" i="104" s="1"/>
  <c r="J33" i="104"/>
  <c r="K32" i="104" s="1"/>
  <c r="N31" i="104"/>
  <c r="O29" i="104" s="1"/>
  <c r="F30" i="104"/>
  <c r="G27" i="104" s="1"/>
  <c r="O28" i="104"/>
  <c r="G28" i="104"/>
  <c r="N25" i="104"/>
  <c r="O22" i="104" s="1"/>
  <c r="J25" i="104"/>
  <c r="K23" i="104" s="1"/>
  <c r="F22" i="104"/>
  <c r="G21" i="104" s="1"/>
  <c r="J19" i="104"/>
  <c r="K18" i="104" s="1"/>
  <c r="G19" i="104"/>
  <c r="N18" i="104"/>
  <c r="O17" i="104" s="1"/>
  <c r="B17" i="104"/>
  <c r="C16" i="104" s="1"/>
  <c r="F16" i="104"/>
  <c r="G15" i="104" s="1"/>
  <c r="C15" i="104"/>
  <c r="G14" i="104"/>
  <c r="N13" i="104"/>
  <c r="O12" i="104" s="1"/>
  <c r="J12" i="104"/>
  <c r="K11" i="104" s="1"/>
  <c r="F11" i="104"/>
  <c r="G9" i="104" s="1"/>
  <c r="C10" i="104"/>
  <c r="N8" i="104"/>
  <c r="O4" i="104" s="1"/>
  <c r="B7" i="104"/>
  <c r="C6" i="104" s="1"/>
  <c r="O6" i="104"/>
  <c r="J6" i="104"/>
  <c r="K5" i="104" s="1"/>
  <c r="K6" i="104" s="1"/>
  <c r="F6" i="104"/>
  <c r="G5" i="104" s="1"/>
  <c r="K4" i="104"/>
  <c r="B65" i="103"/>
  <c r="C63" i="103" s="1"/>
  <c r="F60" i="103"/>
  <c r="G59" i="103" s="1"/>
  <c r="B60" i="103"/>
  <c r="C59" i="103" s="1"/>
  <c r="J57" i="103"/>
  <c r="K56" i="103" s="1"/>
  <c r="N56" i="103"/>
  <c r="O54" i="103" s="1"/>
  <c r="F55" i="103"/>
  <c r="G54" i="103" s="1"/>
  <c r="B54" i="103"/>
  <c r="C52" i="103" s="1"/>
  <c r="N51" i="103"/>
  <c r="O50" i="103" s="1"/>
  <c r="J51" i="103"/>
  <c r="K50" i="103" s="1"/>
  <c r="F49" i="103"/>
  <c r="G46" i="103" s="1"/>
  <c r="B49" i="103"/>
  <c r="C47" i="103" s="1"/>
  <c r="O48" i="103"/>
  <c r="N45" i="103"/>
  <c r="O42" i="103" s="1"/>
  <c r="J45" i="103"/>
  <c r="K44" i="103" s="1"/>
  <c r="B44" i="103"/>
  <c r="C42" i="103" s="1"/>
  <c r="F40" i="103"/>
  <c r="G39" i="103" s="1"/>
  <c r="N38" i="103"/>
  <c r="O37" i="103" s="1"/>
  <c r="J38" i="103"/>
  <c r="K37" i="103" s="1"/>
  <c r="F35" i="103"/>
  <c r="G34" i="103" s="1"/>
  <c r="J33" i="103"/>
  <c r="K32" i="103" s="1"/>
  <c r="N31" i="103"/>
  <c r="O29" i="103" s="1"/>
  <c r="F30" i="103"/>
  <c r="G27" i="103" s="1"/>
  <c r="N25" i="103"/>
  <c r="O22" i="103" s="1"/>
  <c r="J25" i="103"/>
  <c r="K24" i="103" s="1"/>
  <c r="F22" i="103"/>
  <c r="G21" i="103" s="1"/>
  <c r="J19" i="103"/>
  <c r="K18" i="103" s="1"/>
  <c r="N18" i="103"/>
  <c r="O17" i="103" s="1"/>
  <c r="B17" i="103"/>
  <c r="C16" i="103" s="1"/>
  <c r="F16" i="103"/>
  <c r="G15" i="103" s="1"/>
  <c r="N13" i="103"/>
  <c r="O11" i="103" s="1"/>
  <c r="J12" i="103"/>
  <c r="K11" i="103" s="1"/>
  <c r="F11" i="103"/>
  <c r="G9" i="103" s="1"/>
  <c r="N8" i="103"/>
  <c r="O4" i="103" s="1"/>
  <c r="B7" i="103"/>
  <c r="C6" i="103" s="1"/>
  <c r="J6" i="103"/>
  <c r="K5" i="103" s="1"/>
  <c r="F6" i="103"/>
  <c r="G5" i="103" s="1"/>
  <c r="B65" i="102"/>
  <c r="C64" i="102" s="1"/>
  <c r="F60" i="102"/>
  <c r="G59" i="102" s="1"/>
  <c r="B60" i="102"/>
  <c r="C59" i="102" s="1"/>
  <c r="J57" i="102"/>
  <c r="K56" i="102" s="1"/>
  <c r="N56" i="102"/>
  <c r="O55" i="102" s="1"/>
  <c r="F55" i="102"/>
  <c r="G54" i="102" s="1"/>
  <c r="B54" i="102"/>
  <c r="C53" i="102" s="1"/>
  <c r="N51" i="102"/>
  <c r="O50" i="102" s="1"/>
  <c r="J51" i="102"/>
  <c r="K50" i="102" s="1"/>
  <c r="F49" i="102"/>
  <c r="G46" i="102" s="1"/>
  <c r="B49" i="102"/>
  <c r="C47" i="102" s="1"/>
  <c r="N45" i="102"/>
  <c r="O44" i="102" s="1"/>
  <c r="J45" i="102"/>
  <c r="K44" i="102" s="1"/>
  <c r="B44" i="102"/>
  <c r="C42" i="102" s="1"/>
  <c r="F40" i="102"/>
  <c r="G39" i="102" s="1"/>
  <c r="N38" i="102"/>
  <c r="O37" i="102" s="1"/>
  <c r="J38" i="102"/>
  <c r="K37" i="102" s="1"/>
  <c r="F35" i="102"/>
  <c r="G34" i="102" s="1"/>
  <c r="J33" i="102"/>
  <c r="K32" i="102" s="1"/>
  <c r="N31" i="102"/>
  <c r="O30" i="102" s="1"/>
  <c r="F30" i="102"/>
  <c r="G27" i="102" s="1"/>
  <c r="N25" i="102"/>
  <c r="O22" i="102" s="1"/>
  <c r="J25" i="102"/>
  <c r="K24" i="102" s="1"/>
  <c r="F22" i="102"/>
  <c r="G21" i="102" s="1"/>
  <c r="J19" i="102"/>
  <c r="K18" i="102" s="1"/>
  <c r="N18" i="102"/>
  <c r="O17" i="102" s="1"/>
  <c r="B17" i="102"/>
  <c r="C16" i="102" s="1"/>
  <c r="F16" i="102"/>
  <c r="G15" i="102" s="1"/>
  <c r="N13" i="102"/>
  <c r="O11" i="102" s="1"/>
  <c r="J12" i="102"/>
  <c r="K11" i="102" s="1"/>
  <c r="F11" i="102"/>
  <c r="G10" i="102" s="1"/>
  <c r="N8" i="102"/>
  <c r="O7" i="102" s="1"/>
  <c r="B7" i="102"/>
  <c r="C6" i="102" s="1"/>
  <c r="J6" i="102"/>
  <c r="K4" i="102" s="1"/>
  <c r="F6" i="102"/>
  <c r="G4" i="102" s="1"/>
  <c r="B65" i="101"/>
  <c r="C64" i="101" s="1"/>
  <c r="F60" i="101"/>
  <c r="G59" i="101" s="1"/>
  <c r="B60" i="101"/>
  <c r="C59" i="101" s="1"/>
  <c r="J57" i="101"/>
  <c r="K56" i="101" s="1"/>
  <c r="N56" i="101"/>
  <c r="O55" i="101" s="1"/>
  <c r="F55" i="101"/>
  <c r="G54" i="101" s="1"/>
  <c r="B54" i="101"/>
  <c r="C53" i="101" s="1"/>
  <c r="N51" i="101"/>
  <c r="O50" i="101" s="1"/>
  <c r="J51" i="101"/>
  <c r="K49" i="101" s="1"/>
  <c r="F49" i="101"/>
  <c r="G46" i="101" s="1"/>
  <c r="B49" i="101"/>
  <c r="C47" i="101" s="1"/>
  <c r="N45" i="101"/>
  <c r="O44" i="101" s="1"/>
  <c r="J45" i="101"/>
  <c r="K44" i="101" s="1"/>
  <c r="B44" i="101"/>
  <c r="C42" i="101" s="1"/>
  <c r="F40" i="101"/>
  <c r="G39" i="101" s="1"/>
  <c r="N38" i="101"/>
  <c r="O35" i="101" s="1"/>
  <c r="J38" i="101"/>
  <c r="K37" i="101" s="1"/>
  <c r="F35" i="101"/>
  <c r="G34" i="101" s="1"/>
  <c r="J33" i="101"/>
  <c r="K32" i="101" s="1"/>
  <c r="N31" i="101"/>
  <c r="O29" i="101" s="1"/>
  <c r="F30" i="101"/>
  <c r="G27" i="101" s="1"/>
  <c r="N25" i="101"/>
  <c r="O22" i="101" s="1"/>
  <c r="J25" i="101"/>
  <c r="K24" i="101" s="1"/>
  <c r="F22" i="101"/>
  <c r="G21" i="101" s="1"/>
  <c r="J19" i="101"/>
  <c r="K18" i="101" s="1"/>
  <c r="N18" i="101"/>
  <c r="O17" i="101" s="1"/>
  <c r="B17" i="101"/>
  <c r="C16" i="101" s="1"/>
  <c r="F16" i="101"/>
  <c r="G15" i="101" s="1"/>
  <c r="N13" i="101"/>
  <c r="O11" i="101" s="1"/>
  <c r="J12" i="101"/>
  <c r="K11" i="101" s="1"/>
  <c r="F11" i="101"/>
  <c r="G10" i="101" s="1"/>
  <c r="N8" i="101"/>
  <c r="O5" i="101" s="1"/>
  <c r="B7" i="101"/>
  <c r="C6" i="101" s="1"/>
  <c r="J6" i="101"/>
  <c r="K4" i="101" s="1"/>
  <c r="F6" i="101"/>
  <c r="G4" i="101" s="1"/>
  <c r="B65" i="100"/>
  <c r="C64" i="100" s="1"/>
  <c r="F60" i="100"/>
  <c r="G59" i="100" s="1"/>
  <c r="B60" i="100"/>
  <c r="C59" i="100" s="1"/>
  <c r="J57" i="100"/>
  <c r="K56" i="100" s="1"/>
  <c r="N56" i="100"/>
  <c r="O55" i="100" s="1"/>
  <c r="F55" i="100"/>
  <c r="G54" i="100" s="1"/>
  <c r="B54" i="100"/>
  <c r="C53" i="100" s="1"/>
  <c r="N51" i="100"/>
  <c r="O50" i="100" s="1"/>
  <c r="J51" i="100"/>
  <c r="K50" i="100" s="1"/>
  <c r="F49" i="100"/>
  <c r="G46" i="100" s="1"/>
  <c r="B49" i="100"/>
  <c r="C47" i="100" s="1"/>
  <c r="N45" i="100"/>
  <c r="O44" i="100" s="1"/>
  <c r="J45" i="100"/>
  <c r="K44" i="100" s="1"/>
  <c r="B44" i="100"/>
  <c r="C42" i="100" s="1"/>
  <c r="F40" i="100"/>
  <c r="G39" i="100" s="1"/>
  <c r="N38" i="100"/>
  <c r="O37" i="100" s="1"/>
  <c r="J38" i="100"/>
  <c r="K37" i="100" s="1"/>
  <c r="F35" i="100"/>
  <c r="G34" i="100" s="1"/>
  <c r="J33" i="100"/>
  <c r="K32" i="100" s="1"/>
  <c r="N31" i="100"/>
  <c r="O30" i="100" s="1"/>
  <c r="F30" i="100"/>
  <c r="G27" i="100" s="1"/>
  <c r="N25" i="100"/>
  <c r="O22" i="100" s="1"/>
  <c r="J25" i="100"/>
  <c r="K23" i="100" s="1"/>
  <c r="F22" i="100"/>
  <c r="G21" i="100" s="1"/>
  <c r="J19" i="100"/>
  <c r="K18" i="100" s="1"/>
  <c r="N18" i="100"/>
  <c r="O17" i="100" s="1"/>
  <c r="B17" i="100"/>
  <c r="C16" i="100" s="1"/>
  <c r="F16" i="100"/>
  <c r="G14" i="100" s="1"/>
  <c r="N13" i="100"/>
  <c r="O12" i="100" s="1"/>
  <c r="J12" i="100"/>
  <c r="K11" i="100" s="1"/>
  <c r="F11" i="100"/>
  <c r="G10" i="100" s="1"/>
  <c r="N8" i="100"/>
  <c r="O6" i="100" s="1"/>
  <c r="B7" i="100"/>
  <c r="C6" i="100" s="1"/>
  <c r="J6" i="100"/>
  <c r="K4" i="100" s="1"/>
  <c r="F6" i="100"/>
  <c r="G4" i="100" s="1"/>
  <c r="O4" i="100"/>
  <c r="B65" i="99"/>
  <c r="C63" i="99" s="1"/>
  <c r="F60" i="99"/>
  <c r="G59" i="99" s="1"/>
  <c r="B60" i="99"/>
  <c r="C59" i="99" s="1"/>
  <c r="J57" i="99"/>
  <c r="K56" i="99" s="1"/>
  <c r="N56" i="99"/>
  <c r="O54" i="99" s="1"/>
  <c r="F55" i="99"/>
  <c r="G54" i="99" s="1"/>
  <c r="B54" i="99"/>
  <c r="C52" i="99" s="1"/>
  <c r="N51" i="99"/>
  <c r="O50" i="99" s="1"/>
  <c r="J51" i="99"/>
  <c r="K50" i="99" s="1"/>
  <c r="F49" i="99"/>
  <c r="G46" i="99" s="1"/>
  <c r="B49" i="99"/>
  <c r="C47" i="99" s="1"/>
  <c r="N45" i="99"/>
  <c r="O42" i="99" s="1"/>
  <c r="J45" i="99"/>
  <c r="K44" i="99" s="1"/>
  <c r="B44" i="99"/>
  <c r="C42" i="99" s="1"/>
  <c r="F40" i="99"/>
  <c r="G39" i="99" s="1"/>
  <c r="N38" i="99"/>
  <c r="O37" i="99" s="1"/>
  <c r="J38" i="99"/>
  <c r="K37" i="99" s="1"/>
  <c r="F35" i="99"/>
  <c r="G34" i="99" s="1"/>
  <c r="J33" i="99"/>
  <c r="K32" i="99" s="1"/>
  <c r="N31" i="99"/>
  <c r="O30" i="99" s="1"/>
  <c r="F30" i="99"/>
  <c r="G27" i="99" s="1"/>
  <c r="N25" i="99"/>
  <c r="O22" i="99" s="1"/>
  <c r="J25" i="99"/>
  <c r="K24" i="99" s="1"/>
  <c r="B25" i="99"/>
  <c r="C23" i="99" s="1"/>
  <c r="F22" i="99"/>
  <c r="G21" i="99" s="1"/>
  <c r="J19" i="99"/>
  <c r="K18" i="99" s="1"/>
  <c r="N18" i="99"/>
  <c r="O17" i="99" s="1"/>
  <c r="B17" i="99"/>
  <c r="C16" i="99" s="1"/>
  <c r="F16" i="99"/>
  <c r="G15" i="99" s="1"/>
  <c r="N13" i="99"/>
  <c r="O11" i="99" s="1"/>
  <c r="J12" i="99"/>
  <c r="K11" i="99" s="1"/>
  <c r="F11" i="99"/>
  <c r="G9" i="99" s="1"/>
  <c r="N8" i="99"/>
  <c r="O4" i="99" s="1"/>
  <c r="B7" i="99"/>
  <c r="C6" i="99" s="1"/>
  <c r="J6" i="99"/>
  <c r="K5" i="99" s="1"/>
  <c r="F6" i="99"/>
  <c r="G4" i="99" s="1"/>
  <c r="B65" i="98"/>
  <c r="C64" i="98" s="1"/>
  <c r="F60" i="98"/>
  <c r="G59" i="98" s="1"/>
  <c r="B60" i="98"/>
  <c r="C59" i="98" s="1"/>
  <c r="J57" i="98"/>
  <c r="K56" i="98" s="1"/>
  <c r="N56" i="98"/>
  <c r="O55" i="98" s="1"/>
  <c r="F55" i="98"/>
  <c r="G54" i="98" s="1"/>
  <c r="C53" i="98"/>
  <c r="C52" i="98"/>
  <c r="N51" i="98"/>
  <c r="O49" i="98" s="1"/>
  <c r="J51" i="98"/>
  <c r="K50" i="98" s="1"/>
  <c r="F49" i="98"/>
  <c r="G47" i="98" s="1"/>
  <c r="B49" i="98"/>
  <c r="C47" i="98" s="1"/>
  <c r="N45" i="98"/>
  <c r="O42" i="98" s="1"/>
  <c r="J45" i="98"/>
  <c r="K44" i="98" s="1"/>
  <c r="B44" i="98"/>
  <c r="C42" i="98" s="1"/>
  <c r="F40" i="98"/>
  <c r="G39" i="98" s="1"/>
  <c r="N38" i="98"/>
  <c r="O37" i="98" s="1"/>
  <c r="J38" i="98"/>
  <c r="K37" i="98" s="1"/>
  <c r="F35" i="98"/>
  <c r="G34" i="98" s="1"/>
  <c r="J33" i="98"/>
  <c r="K32" i="98" s="1"/>
  <c r="N31" i="98"/>
  <c r="O30" i="98" s="1"/>
  <c r="F30" i="98"/>
  <c r="G27" i="98" s="1"/>
  <c r="N25" i="98"/>
  <c r="O22" i="98" s="1"/>
  <c r="J25" i="98"/>
  <c r="K24" i="98" s="1"/>
  <c r="F22" i="98"/>
  <c r="G21" i="98" s="1"/>
  <c r="J19" i="98"/>
  <c r="K18" i="98" s="1"/>
  <c r="N18" i="98"/>
  <c r="O17" i="98" s="1"/>
  <c r="B17" i="98"/>
  <c r="C16" i="98" s="1"/>
  <c r="F16" i="98"/>
  <c r="G15" i="98" s="1"/>
  <c r="N13" i="98"/>
  <c r="O12" i="98" s="1"/>
  <c r="J12" i="98"/>
  <c r="K11" i="98" s="1"/>
  <c r="F11" i="98"/>
  <c r="G10" i="98" s="1"/>
  <c r="N8" i="98"/>
  <c r="O6" i="98" s="1"/>
  <c r="B7" i="98"/>
  <c r="C4" i="98" s="1"/>
  <c r="J6" i="98"/>
  <c r="K4" i="98" s="1"/>
  <c r="F6" i="98"/>
  <c r="G4" i="98" s="1"/>
  <c r="C64" i="97"/>
  <c r="C63" i="97"/>
  <c r="C65" i="97" s="1"/>
  <c r="F60" i="97"/>
  <c r="G59" i="97" s="1"/>
  <c r="B60" i="97"/>
  <c r="C59" i="97" s="1"/>
  <c r="J57" i="97"/>
  <c r="K56" i="97" s="1"/>
  <c r="N56" i="97"/>
  <c r="O54" i="97" s="1"/>
  <c r="F55" i="97"/>
  <c r="G54" i="97" s="1"/>
  <c r="B54" i="97"/>
  <c r="C53" i="97" s="1"/>
  <c r="N51" i="97"/>
  <c r="O50" i="97" s="1"/>
  <c r="J51" i="97"/>
  <c r="K50" i="97" s="1"/>
  <c r="F49" i="97"/>
  <c r="G47" i="97" s="1"/>
  <c r="B49" i="97"/>
  <c r="C47" i="97" s="1"/>
  <c r="K48" i="97"/>
  <c r="N45" i="97"/>
  <c r="O42" i="97" s="1"/>
  <c r="J45" i="97"/>
  <c r="K44" i="97" s="1"/>
  <c r="B44" i="97"/>
  <c r="C42" i="97" s="1"/>
  <c r="F40" i="97"/>
  <c r="G39" i="97" s="1"/>
  <c r="N38" i="97"/>
  <c r="O37" i="97" s="1"/>
  <c r="J38" i="97"/>
  <c r="K37" i="97" s="1"/>
  <c r="F35" i="97"/>
  <c r="G34" i="97" s="1"/>
  <c r="J33" i="97"/>
  <c r="K32" i="97" s="1"/>
  <c r="N31" i="97"/>
  <c r="O29" i="97" s="1"/>
  <c r="F30" i="97"/>
  <c r="G27" i="97" s="1"/>
  <c r="N25" i="97"/>
  <c r="O22" i="97" s="1"/>
  <c r="J25" i="97"/>
  <c r="K24" i="97" s="1"/>
  <c r="F22" i="97"/>
  <c r="G21" i="97" s="1"/>
  <c r="J19" i="97"/>
  <c r="K18" i="97" s="1"/>
  <c r="N18" i="97"/>
  <c r="O16" i="97" s="1"/>
  <c r="B17" i="97"/>
  <c r="C16" i="97" s="1"/>
  <c r="F16" i="97"/>
  <c r="G15" i="97" s="1"/>
  <c r="N13" i="97"/>
  <c r="O12" i="97" s="1"/>
  <c r="J12" i="97"/>
  <c r="K11" i="97" s="1"/>
  <c r="F11" i="97"/>
  <c r="G9" i="97" s="1"/>
  <c r="N8" i="97"/>
  <c r="O4" i="97" s="1"/>
  <c r="B7" i="97"/>
  <c r="C6" i="97" s="1"/>
  <c r="J6" i="97"/>
  <c r="K5" i="97" s="1"/>
  <c r="F6" i="97"/>
  <c r="G5" i="97" s="1"/>
  <c r="B65" i="96"/>
  <c r="C64" i="96" s="1"/>
  <c r="F60" i="96"/>
  <c r="G59" i="96" s="1"/>
  <c r="B60" i="96"/>
  <c r="C59" i="96" s="1"/>
  <c r="J57" i="96"/>
  <c r="K56" i="96" s="1"/>
  <c r="O55" i="96"/>
  <c r="F55" i="96"/>
  <c r="G54" i="96" s="1"/>
  <c r="O54" i="96"/>
  <c r="B54" i="96"/>
  <c r="C53" i="96" s="1"/>
  <c r="N51" i="96"/>
  <c r="O50" i="96" s="1"/>
  <c r="J51" i="96"/>
  <c r="K50" i="96" s="1"/>
  <c r="F49" i="96"/>
  <c r="G46" i="96" s="1"/>
  <c r="B49" i="96"/>
  <c r="C47" i="96" s="1"/>
  <c r="G48" i="96"/>
  <c r="C48" i="96"/>
  <c r="N45" i="96"/>
  <c r="O42" i="96" s="1"/>
  <c r="J45" i="96"/>
  <c r="K44" i="96" s="1"/>
  <c r="B44" i="96"/>
  <c r="C42" i="96" s="1"/>
  <c r="C44" i="96" s="1"/>
  <c r="C43" i="96"/>
  <c r="F40" i="96"/>
  <c r="G39" i="96" s="1"/>
  <c r="N38" i="96"/>
  <c r="O37" i="96" s="1"/>
  <c r="J38" i="96"/>
  <c r="K37" i="96" s="1"/>
  <c r="F35" i="96"/>
  <c r="G34" i="96" s="1"/>
  <c r="J33" i="96"/>
  <c r="K32" i="96" s="1"/>
  <c r="N31" i="96"/>
  <c r="O30" i="96" s="1"/>
  <c r="F30" i="96"/>
  <c r="G29" i="96" s="1"/>
  <c r="N25" i="96"/>
  <c r="O22" i="96" s="1"/>
  <c r="J25" i="96"/>
  <c r="K24" i="96" s="1"/>
  <c r="F22" i="96"/>
  <c r="G21" i="96" s="1"/>
  <c r="J19" i="96"/>
  <c r="K18" i="96" s="1"/>
  <c r="N18" i="96"/>
  <c r="O16" i="96" s="1"/>
  <c r="B17" i="96"/>
  <c r="C16" i="96" s="1"/>
  <c r="F16" i="96"/>
  <c r="G14" i="96" s="1"/>
  <c r="C15" i="96"/>
  <c r="N13" i="96"/>
  <c r="O12" i="96" s="1"/>
  <c r="J12" i="96"/>
  <c r="K11" i="96" s="1"/>
  <c r="F11" i="96"/>
  <c r="G9" i="96" s="1"/>
  <c r="N8" i="96"/>
  <c r="O4" i="96" s="1"/>
  <c r="B7" i="96"/>
  <c r="C6" i="96" s="1"/>
  <c r="J6" i="96"/>
  <c r="K5" i="96" s="1"/>
  <c r="F6" i="96"/>
  <c r="G4" i="96" s="1"/>
  <c r="B65" i="95"/>
  <c r="C64" i="95" s="1"/>
  <c r="F60" i="95"/>
  <c r="G59" i="95" s="1"/>
  <c r="B60" i="95"/>
  <c r="C59" i="95" s="1"/>
  <c r="J57" i="95"/>
  <c r="K56" i="95" s="1"/>
  <c r="N56" i="95"/>
  <c r="O55" i="95" s="1"/>
  <c r="F55" i="95"/>
  <c r="G54" i="95" s="1"/>
  <c r="B54" i="95"/>
  <c r="C53" i="95" s="1"/>
  <c r="N51" i="95"/>
  <c r="O50" i="95" s="1"/>
  <c r="J51" i="95"/>
  <c r="K50" i="95" s="1"/>
  <c r="F49" i="95"/>
  <c r="G46" i="95" s="1"/>
  <c r="B49" i="95"/>
  <c r="C47" i="95" s="1"/>
  <c r="N45" i="95"/>
  <c r="O42" i="95" s="1"/>
  <c r="J45" i="95"/>
  <c r="K44" i="95" s="1"/>
  <c r="B44" i="95"/>
  <c r="C42" i="95" s="1"/>
  <c r="F40" i="95"/>
  <c r="G39" i="95" s="1"/>
  <c r="N38" i="95"/>
  <c r="O37" i="95" s="1"/>
  <c r="J38" i="95"/>
  <c r="K37" i="95" s="1"/>
  <c r="F35" i="95"/>
  <c r="G34" i="95" s="1"/>
  <c r="J33" i="95"/>
  <c r="K32" i="95" s="1"/>
  <c r="N31" i="95"/>
  <c r="O29" i="95" s="1"/>
  <c r="F30" i="95"/>
  <c r="G27" i="95" s="1"/>
  <c r="N25" i="95"/>
  <c r="O22" i="95" s="1"/>
  <c r="J25" i="95"/>
  <c r="K24" i="95" s="1"/>
  <c r="F22" i="95"/>
  <c r="G21" i="95" s="1"/>
  <c r="J19" i="95"/>
  <c r="K18" i="95" s="1"/>
  <c r="N18" i="95"/>
  <c r="O17" i="95" s="1"/>
  <c r="B17" i="95"/>
  <c r="C16" i="95" s="1"/>
  <c r="F16" i="95"/>
  <c r="G14" i="95" s="1"/>
  <c r="N13" i="95"/>
  <c r="O11" i="95" s="1"/>
  <c r="J12" i="95"/>
  <c r="K11" i="95" s="1"/>
  <c r="F11" i="95"/>
  <c r="G10" i="95" s="1"/>
  <c r="N8" i="95"/>
  <c r="O6" i="95" s="1"/>
  <c r="B7" i="95"/>
  <c r="C6" i="95" s="1"/>
  <c r="J6" i="95"/>
  <c r="K4" i="95" s="1"/>
  <c r="F6" i="95"/>
  <c r="G4" i="95" s="1"/>
  <c r="O4" i="95"/>
  <c r="B65" i="94"/>
  <c r="C64" i="94" s="1"/>
  <c r="F60" i="94"/>
  <c r="G59" i="94" s="1"/>
  <c r="C59" i="94"/>
  <c r="J57" i="94"/>
  <c r="K56" i="94" s="1"/>
  <c r="N56" i="94"/>
  <c r="O55" i="94" s="1"/>
  <c r="F55" i="94"/>
  <c r="G54" i="94" s="1"/>
  <c r="B54" i="94"/>
  <c r="C52" i="94" s="1"/>
  <c r="N51" i="94"/>
  <c r="O50" i="94" s="1"/>
  <c r="J51" i="94"/>
  <c r="K50" i="94" s="1"/>
  <c r="F49" i="94"/>
  <c r="G47" i="94" s="1"/>
  <c r="B49" i="94"/>
  <c r="C47" i="94" s="1"/>
  <c r="N45" i="94"/>
  <c r="O42" i="94" s="1"/>
  <c r="J45" i="94"/>
  <c r="K44" i="94" s="1"/>
  <c r="B44" i="94"/>
  <c r="C42" i="94" s="1"/>
  <c r="F40" i="94"/>
  <c r="G39" i="94" s="1"/>
  <c r="N38" i="94"/>
  <c r="O37" i="94" s="1"/>
  <c r="J38" i="94"/>
  <c r="K37" i="94" s="1"/>
  <c r="F35" i="94"/>
  <c r="G34" i="94" s="1"/>
  <c r="J33" i="94"/>
  <c r="K32" i="94" s="1"/>
  <c r="N31" i="94"/>
  <c r="O30" i="94" s="1"/>
  <c r="F30" i="94"/>
  <c r="G27" i="94" s="1"/>
  <c r="N25" i="94"/>
  <c r="O22" i="94" s="1"/>
  <c r="J25" i="94"/>
  <c r="K24" i="94" s="1"/>
  <c r="F22" i="94"/>
  <c r="G21" i="94" s="1"/>
  <c r="J19" i="94"/>
  <c r="K18" i="94" s="1"/>
  <c r="N18" i="94"/>
  <c r="O17" i="94" s="1"/>
  <c r="B17" i="94"/>
  <c r="C16" i="94" s="1"/>
  <c r="F16" i="94"/>
  <c r="G15" i="94" s="1"/>
  <c r="N13" i="94"/>
  <c r="O12" i="94" s="1"/>
  <c r="J12" i="94"/>
  <c r="K11" i="94" s="1"/>
  <c r="F11" i="94"/>
  <c r="G10" i="94" s="1"/>
  <c r="N8" i="94"/>
  <c r="O7" i="94" s="1"/>
  <c r="B7" i="94"/>
  <c r="C6" i="94" s="1"/>
  <c r="J6" i="94"/>
  <c r="K5" i="94" s="1"/>
  <c r="F6" i="94"/>
  <c r="G5" i="94" s="1"/>
  <c r="O4" i="94"/>
  <c r="B65" i="93"/>
  <c r="C64" i="93" s="1"/>
  <c r="F60" i="93"/>
  <c r="G59" i="93" s="1"/>
  <c r="B60" i="93"/>
  <c r="C59" i="93" s="1"/>
  <c r="J57" i="93"/>
  <c r="K56" i="93" s="1"/>
  <c r="N56" i="93"/>
  <c r="O55" i="93" s="1"/>
  <c r="F55" i="93"/>
  <c r="G54" i="93" s="1"/>
  <c r="B54" i="93"/>
  <c r="C53" i="93" s="1"/>
  <c r="N51" i="93"/>
  <c r="O50" i="93" s="1"/>
  <c r="J51" i="93"/>
  <c r="K50" i="93" s="1"/>
  <c r="F49" i="93"/>
  <c r="G46" i="93" s="1"/>
  <c r="B49" i="93"/>
  <c r="C47" i="93" s="1"/>
  <c r="K48" i="93"/>
  <c r="N45" i="93"/>
  <c r="O42" i="93" s="1"/>
  <c r="J45" i="93"/>
  <c r="K44" i="93" s="1"/>
  <c r="B44" i="93"/>
  <c r="C43" i="93"/>
  <c r="C42" i="93"/>
  <c r="C44" i="93" s="1"/>
  <c r="F40" i="93"/>
  <c r="G39" i="93" s="1"/>
  <c r="N38" i="93"/>
  <c r="O37" i="93" s="1"/>
  <c r="J38" i="93"/>
  <c r="K37" i="93" s="1"/>
  <c r="F35" i="93"/>
  <c r="G34" i="93" s="1"/>
  <c r="J33" i="93"/>
  <c r="K32" i="93" s="1"/>
  <c r="N31" i="93"/>
  <c r="O29" i="93" s="1"/>
  <c r="F30" i="93"/>
  <c r="G27" i="93" s="1"/>
  <c r="N25" i="93"/>
  <c r="O22" i="93" s="1"/>
  <c r="J25" i="93"/>
  <c r="K24" i="93" s="1"/>
  <c r="F22" i="93"/>
  <c r="G21" i="93" s="1"/>
  <c r="J19" i="93"/>
  <c r="K18" i="93" s="1"/>
  <c r="N18" i="93"/>
  <c r="O17" i="93" s="1"/>
  <c r="B17" i="93"/>
  <c r="C16" i="93" s="1"/>
  <c r="F16" i="93"/>
  <c r="G14" i="93" s="1"/>
  <c r="N13" i="93"/>
  <c r="O11" i="93" s="1"/>
  <c r="J12" i="93"/>
  <c r="K11" i="93" s="1"/>
  <c r="F11" i="93"/>
  <c r="G9" i="93" s="1"/>
  <c r="N8" i="93"/>
  <c r="O4" i="93" s="1"/>
  <c r="B7" i="93"/>
  <c r="C6" i="93" s="1"/>
  <c r="J6" i="93"/>
  <c r="K5" i="93" s="1"/>
  <c r="F6" i="93"/>
  <c r="G4" i="93" s="1"/>
  <c r="B65" i="92"/>
  <c r="C63" i="92" s="1"/>
  <c r="F60" i="92"/>
  <c r="G59" i="92" s="1"/>
  <c r="B60" i="92"/>
  <c r="C59" i="92" s="1"/>
  <c r="J57" i="92"/>
  <c r="K56" i="92" s="1"/>
  <c r="N56" i="92"/>
  <c r="O55" i="92" s="1"/>
  <c r="F55" i="92"/>
  <c r="G54" i="92" s="1"/>
  <c r="B54" i="92"/>
  <c r="C53" i="92" s="1"/>
  <c r="N51" i="92"/>
  <c r="O49" i="92" s="1"/>
  <c r="J51" i="92"/>
  <c r="K50" i="92" s="1"/>
  <c r="F49" i="92"/>
  <c r="G44" i="92" s="1"/>
  <c r="B49" i="92"/>
  <c r="C47" i="92" s="1"/>
  <c r="N45" i="92"/>
  <c r="O42" i="92" s="1"/>
  <c r="J45" i="92"/>
  <c r="K44" i="92" s="1"/>
  <c r="B44" i="92"/>
  <c r="C43" i="92" s="1"/>
  <c r="F40" i="92"/>
  <c r="G39" i="92" s="1"/>
  <c r="N38" i="92"/>
  <c r="O37" i="92" s="1"/>
  <c r="K37" i="92"/>
  <c r="F35" i="92"/>
  <c r="G34" i="92" s="1"/>
  <c r="J33" i="92"/>
  <c r="K32" i="92" s="1"/>
  <c r="N31" i="92"/>
  <c r="O30" i="92" s="1"/>
  <c r="F30" i="92"/>
  <c r="G26" i="92" s="1"/>
  <c r="N25" i="92"/>
  <c r="O22" i="92" s="1"/>
  <c r="J25" i="92"/>
  <c r="K23" i="92" s="1"/>
  <c r="F22" i="92"/>
  <c r="G21" i="92" s="1"/>
  <c r="J19" i="92"/>
  <c r="K18" i="92" s="1"/>
  <c r="N18" i="92"/>
  <c r="O17" i="92" s="1"/>
  <c r="B17" i="92"/>
  <c r="C16" i="92" s="1"/>
  <c r="F16" i="92"/>
  <c r="G15" i="92" s="1"/>
  <c r="N13" i="92"/>
  <c r="O11" i="92" s="1"/>
  <c r="J12" i="92"/>
  <c r="K11" i="92" s="1"/>
  <c r="F11" i="92"/>
  <c r="G9" i="92" s="1"/>
  <c r="N8" i="92"/>
  <c r="O4" i="92" s="1"/>
  <c r="B7" i="92"/>
  <c r="C6" i="92" s="1"/>
  <c r="J6" i="92"/>
  <c r="K5" i="92" s="1"/>
  <c r="F6" i="92"/>
  <c r="G5" i="92" s="1"/>
  <c r="B65" i="91"/>
  <c r="C64" i="91" s="1"/>
  <c r="F60" i="91"/>
  <c r="G59" i="91" s="1"/>
  <c r="B60" i="91"/>
  <c r="C59" i="91" s="1"/>
  <c r="J57" i="91"/>
  <c r="K56" i="91" s="1"/>
  <c r="N56" i="91"/>
  <c r="O55" i="91" s="1"/>
  <c r="F55" i="91"/>
  <c r="G54" i="91" s="1"/>
  <c r="B54" i="91"/>
  <c r="C53" i="91" s="1"/>
  <c r="N51" i="91"/>
  <c r="O49" i="91" s="1"/>
  <c r="J51" i="91"/>
  <c r="K50" i="91" s="1"/>
  <c r="F49" i="91"/>
  <c r="G46" i="91" s="1"/>
  <c r="B49" i="91"/>
  <c r="C47" i="91" s="1"/>
  <c r="O48" i="91"/>
  <c r="N45" i="91"/>
  <c r="O42" i="91" s="1"/>
  <c r="J45" i="91"/>
  <c r="K44" i="91" s="1"/>
  <c r="B44" i="91"/>
  <c r="C42" i="91" s="1"/>
  <c r="F40" i="91"/>
  <c r="G39" i="91" s="1"/>
  <c r="N38" i="91"/>
  <c r="O37" i="91" s="1"/>
  <c r="J38" i="91"/>
  <c r="K37" i="91" s="1"/>
  <c r="F35" i="91"/>
  <c r="G34" i="91" s="1"/>
  <c r="J33" i="91"/>
  <c r="K32" i="91" s="1"/>
  <c r="N31" i="91"/>
  <c r="O30" i="91" s="1"/>
  <c r="F30" i="91"/>
  <c r="G26" i="91" s="1"/>
  <c r="N25" i="91"/>
  <c r="O24" i="91" s="1"/>
  <c r="J25" i="91"/>
  <c r="K23" i="91" s="1"/>
  <c r="F22" i="91"/>
  <c r="G21" i="91" s="1"/>
  <c r="J19" i="91"/>
  <c r="K18" i="91" s="1"/>
  <c r="N18" i="91"/>
  <c r="O16" i="91" s="1"/>
  <c r="B17" i="91"/>
  <c r="C12" i="91" s="1"/>
  <c r="F16" i="91"/>
  <c r="G15" i="91" s="1"/>
  <c r="N13" i="91"/>
  <c r="O11" i="91" s="1"/>
  <c r="O12" i="91"/>
  <c r="J12" i="91"/>
  <c r="K11" i="91" s="1"/>
  <c r="F11" i="91"/>
  <c r="G9" i="91" s="1"/>
  <c r="N8" i="91"/>
  <c r="O4" i="91" s="1"/>
  <c r="B7" i="91"/>
  <c r="C4" i="91" s="1"/>
  <c r="J6" i="91"/>
  <c r="K5" i="91" s="1"/>
  <c r="F6" i="91"/>
  <c r="G5" i="91" s="1"/>
  <c r="B65" i="90"/>
  <c r="C64" i="90" s="1"/>
  <c r="F60" i="90"/>
  <c r="G59" i="90" s="1"/>
  <c r="B60" i="90"/>
  <c r="C59" i="90" s="1"/>
  <c r="J57" i="90"/>
  <c r="K56" i="90" s="1"/>
  <c r="N56" i="90"/>
  <c r="O55" i="90" s="1"/>
  <c r="F55" i="90"/>
  <c r="G54" i="90" s="1"/>
  <c r="B54" i="90"/>
  <c r="C52" i="90" s="1"/>
  <c r="N51" i="90"/>
  <c r="O50" i="90" s="1"/>
  <c r="J51" i="90"/>
  <c r="K49" i="90" s="1"/>
  <c r="F49" i="90"/>
  <c r="G46" i="90" s="1"/>
  <c r="B49" i="90"/>
  <c r="C48" i="90" s="1"/>
  <c r="N45" i="90"/>
  <c r="O44" i="90" s="1"/>
  <c r="J45" i="90"/>
  <c r="K44" i="90" s="1"/>
  <c r="B44" i="90"/>
  <c r="C42" i="90" s="1"/>
  <c r="C43" i="90"/>
  <c r="F40" i="90"/>
  <c r="G39" i="90" s="1"/>
  <c r="N38" i="90"/>
  <c r="O37" i="90" s="1"/>
  <c r="J38" i="90"/>
  <c r="K37" i="90" s="1"/>
  <c r="F35" i="90"/>
  <c r="G34" i="90" s="1"/>
  <c r="J33" i="90"/>
  <c r="K32" i="90" s="1"/>
  <c r="N31" i="90"/>
  <c r="O30" i="90" s="1"/>
  <c r="F30" i="90"/>
  <c r="G27" i="90" s="1"/>
  <c r="N25" i="90"/>
  <c r="O22" i="90" s="1"/>
  <c r="J25" i="90"/>
  <c r="K23" i="90" s="1"/>
  <c r="F22" i="90"/>
  <c r="G21" i="90" s="1"/>
  <c r="J19" i="90"/>
  <c r="K18" i="90" s="1"/>
  <c r="N18" i="90"/>
  <c r="O17" i="90" s="1"/>
  <c r="B17" i="90"/>
  <c r="C16" i="90" s="1"/>
  <c r="F16" i="90"/>
  <c r="G15" i="90" s="1"/>
  <c r="N13" i="90"/>
  <c r="O11" i="90" s="1"/>
  <c r="J12" i="90"/>
  <c r="K11" i="90" s="1"/>
  <c r="F11" i="90"/>
  <c r="G10" i="90" s="1"/>
  <c r="N8" i="90"/>
  <c r="O7" i="90" s="1"/>
  <c r="B7" i="90"/>
  <c r="C6" i="90" s="1"/>
  <c r="J6" i="90"/>
  <c r="K4" i="90" s="1"/>
  <c r="F6" i="90"/>
  <c r="G4" i="90" s="1"/>
  <c r="B65" i="87"/>
  <c r="C64" i="87" s="1"/>
  <c r="F60" i="87"/>
  <c r="G59" i="87" s="1"/>
  <c r="B60" i="87"/>
  <c r="C59" i="87" s="1"/>
  <c r="J57" i="87"/>
  <c r="K56" i="87" s="1"/>
  <c r="N56" i="87"/>
  <c r="O55" i="87" s="1"/>
  <c r="F55" i="87"/>
  <c r="G54" i="87" s="1"/>
  <c r="B54" i="87"/>
  <c r="C52" i="87" s="1"/>
  <c r="N51" i="87"/>
  <c r="O49" i="87" s="1"/>
  <c r="J51" i="87"/>
  <c r="K50" i="87" s="1"/>
  <c r="F49" i="87"/>
  <c r="G46" i="87" s="1"/>
  <c r="B49" i="87"/>
  <c r="C47" i="87" s="1"/>
  <c r="N45" i="87"/>
  <c r="O42" i="87" s="1"/>
  <c r="J45" i="87"/>
  <c r="K44" i="87" s="1"/>
  <c r="B44" i="87"/>
  <c r="C42" i="87" s="1"/>
  <c r="F40" i="87"/>
  <c r="G39" i="87" s="1"/>
  <c r="N38" i="87"/>
  <c r="O37" i="87" s="1"/>
  <c r="J38" i="87"/>
  <c r="K37" i="87" s="1"/>
  <c r="F35" i="87"/>
  <c r="G34" i="87" s="1"/>
  <c r="J33" i="87"/>
  <c r="K32" i="87" s="1"/>
  <c r="N31" i="87"/>
  <c r="O30" i="87" s="1"/>
  <c r="F30" i="87"/>
  <c r="G27" i="87" s="1"/>
  <c r="N25" i="87"/>
  <c r="O22" i="87" s="1"/>
  <c r="J25" i="87"/>
  <c r="K22" i="87" s="1"/>
  <c r="F22" i="87"/>
  <c r="G21" i="87" s="1"/>
  <c r="J19" i="87"/>
  <c r="K18" i="87" s="1"/>
  <c r="N18" i="87"/>
  <c r="O17" i="87" s="1"/>
  <c r="B17" i="87"/>
  <c r="C16" i="87" s="1"/>
  <c r="F16" i="87"/>
  <c r="G14" i="87" s="1"/>
  <c r="N13" i="87"/>
  <c r="O11" i="87" s="1"/>
  <c r="J12" i="87"/>
  <c r="K11" i="87" s="1"/>
  <c r="F11" i="87"/>
  <c r="G9" i="87" s="1"/>
  <c r="N8" i="87"/>
  <c r="O4" i="87" s="1"/>
  <c r="B7" i="87"/>
  <c r="C6" i="87" s="1"/>
  <c r="J6" i="87"/>
  <c r="K5" i="87" s="1"/>
  <c r="F6" i="87"/>
  <c r="G4" i="87" s="1"/>
  <c r="B65" i="86"/>
  <c r="C64" i="86" s="1"/>
  <c r="F60" i="86"/>
  <c r="G59" i="86" s="1"/>
  <c r="B60" i="86"/>
  <c r="C59" i="86" s="1"/>
  <c r="J57" i="86"/>
  <c r="K56" i="86" s="1"/>
  <c r="N56" i="86"/>
  <c r="O55" i="86" s="1"/>
  <c r="F55" i="86"/>
  <c r="G54" i="86" s="1"/>
  <c r="B54" i="86"/>
  <c r="C53" i="86" s="1"/>
  <c r="N51" i="86"/>
  <c r="O50" i="86" s="1"/>
  <c r="J51" i="86"/>
  <c r="K50" i="86" s="1"/>
  <c r="F49" i="86"/>
  <c r="G46" i="86" s="1"/>
  <c r="B49" i="86"/>
  <c r="C48" i="86" s="1"/>
  <c r="N45" i="86"/>
  <c r="O42" i="86" s="1"/>
  <c r="J45" i="86"/>
  <c r="K44" i="86" s="1"/>
  <c r="G44" i="86"/>
  <c r="B44" i="86"/>
  <c r="C42" i="86" s="1"/>
  <c r="F40" i="86"/>
  <c r="G39" i="86" s="1"/>
  <c r="N38" i="86"/>
  <c r="O37" i="86" s="1"/>
  <c r="J38" i="86"/>
  <c r="K37" i="86" s="1"/>
  <c r="F35" i="86"/>
  <c r="G34" i="86" s="1"/>
  <c r="J33" i="86"/>
  <c r="K32" i="86" s="1"/>
  <c r="N31" i="86"/>
  <c r="O30" i="86" s="1"/>
  <c r="F30" i="86"/>
  <c r="G27" i="86" s="1"/>
  <c r="N25" i="86"/>
  <c r="O22" i="86" s="1"/>
  <c r="J25" i="86"/>
  <c r="K23" i="86" s="1"/>
  <c r="B25" i="86"/>
  <c r="C23" i="86" s="1"/>
  <c r="F22" i="86"/>
  <c r="G21" i="86" s="1"/>
  <c r="J19" i="86"/>
  <c r="K18" i="86" s="1"/>
  <c r="N18" i="86"/>
  <c r="O17" i="86" s="1"/>
  <c r="B17" i="86"/>
  <c r="C16" i="86" s="1"/>
  <c r="F16" i="86"/>
  <c r="G15" i="86" s="1"/>
  <c r="N13" i="86"/>
  <c r="O11" i="86" s="1"/>
  <c r="J12" i="86"/>
  <c r="K11" i="86" s="1"/>
  <c r="F11" i="86"/>
  <c r="G10" i="86" s="1"/>
  <c r="N8" i="86"/>
  <c r="O6" i="86" s="1"/>
  <c r="B7" i="86"/>
  <c r="C6" i="86" s="1"/>
  <c r="J6" i="86"/>
  <c r="K4" i="86" s="1"/>
  <c r="F6" i="86"/>
  <c r="G5" i="86" s="1"/>
  <c r="B65" i="85"/>
  <c r="C64" i="85" s="1"/>
  <c r="F60" i="85"/>
  <c r="G59" i="85" s="1"/>
  <c r="B60" i="85"/>
  <c r="C59" i="85" s="1"/>
  <c r="J57" i="85"/>
  <c r="K56" i="85" s="1"/>
  <c r="N56" i="85"/>
  <c r="O55" i="85" s="1"/>
  <c r="F55" i="85"/>
  <c r="G54" i="85" s="1"/>
  <c r="B54" i="85"/>
  <c r="C53" i="85" s="1"/>
  <c r="N51" i="85"/>
  <c r="O50" i="85" s="1"/>
  <c r="J51" i="85"/>
  <c r="K49" i="85" s="1"/>
  <c r="F49" i="85"/>
  <c r="G46" i="85" s="1"/>
  <c r="B49" i="85"/>
  <c r="C47" i="85" s="1"/>
  <c r="N45" i="85"/>
  <c r="O42" i="85" s="1"/>
  <c r="J45" i="85"/>
  <c r="K44" i="85" s="1"/>
  <c r="B44" i="85"/>
  <c r="C42" i="85" s="1"/>
  <c r="F40" i="85"/>
  <c r="G39" i="85" s="1"/>
  <c r="N38" i="85"/>
  <c r="O37" i="85" s="1"/>
  <c r="J38" i="85"/>
  <c r="K37" i="85" s="1"/>
  <c r="F35" i="85"/>
  <c r="G34" i="85" s="1"/>
  <c r="J33" i="85"/>
  <c r="K32" i="85" s="1"/>
  <c r="N31" i="85"/>
  <c r="O29" i="85" s="1"/>
  <c r="F30" i="85"/>
  <c r="G29" i="85" s="1"/>
  <c r="N25" i="85"/>
  <c r="O22" i="85" s="1"/>
  <c r="J25" i="85"/>
  <c r="K23" i="85" s="1"/>
  <c r="F22" i="85"/>
  <c r="G21" i="85" s="1"/>
  <c r="J19" i="85"/>
  <c r="K18" i="85" s="1"/>
  <c r="N18" i="85"/>
  <c r="O17" i="85" s="1"/>
  <c r="B17" i="85"/>
  <c r="C16" i="85" s="1"/>
  <c r="F16" i="85"/>
  <c r="G15" i="85" s="1"/>
  <c r="N13" i="85"/>
  <c r="O12" i="85" s="1"/>
  <c r="J12" i="85"/>
  <c r="K11" i="85" s="1"/>
  <c r="F11" i="85"/>
  <c r="G10" i="85" s="1"/>
  <c r="N8" i="85"/>
  <c r="O6" i="85" s="1"/>
  <c r="B7" i="85"/>
  <c r="C6" i="85" s="1"/>
  <c r="J6" i="85"/>
  <c r="K4" i="85" s="1"/>
  <c r="F6" i="85"/>
  <c r="G5" i="85" s="1"/>
  <c r="B65" i="84"/>
  <c r="C64" i="84" s="1"/>
  <c r="F60" i="84"/>
  <c r="G59" i="84" s="1"/>
  <c r="B60" i="84"/>
  <c r="C59" i="84" s="1"/>
  <c r="J57" i="84"/>
  <c r="K56" i="84" s="1"/>
  <c r="N56" i="84"/>
  <c r="O55" i="84" s="1"/>
  <c r="F55" i="84"/>
  <c r="G54" i="84" s="1"/>
  <c r="B54" i="84"/>
  <c r="C53" i="84" s="1"/>
  <c r="N51" i="84"/>
  <c r="O48" i="84" s="1"/>
  <c r="J51" i="84"/>
  <c r="K50" i="84" s="1"/>
  <c r="F49" i="84"/>
  <c r="G46" i="84" s="1"/>
  <c r="C48" i="84"/>
  <c r="N45" i="84"/>
  <c r="O42" i="84" s="1"/>
  <c r="J45" i="84"/>
  <c r="K44" i="84" s="1"/>
  <c r="B44" i="84"/>
  <c r="C42" i="84" s="1"/>
  <c r="F40" i="84"/>
  <c r="G39" i="84" s="1"/>
  <c r="N38" i="84"/>
  <c r="O37" i="84" s="1"/>
  <c r="J38" i="84"/>
  <c r="K37" i="84" s="1"/>
  <c r="F35" i="84"/>
  <c r="G34" i="84" s="1"/>
  <c r="J33" i="84"/>
  <c r="K32" i="84" s="1"/>
  <c r="N31" i="84"/>
  <c r="O30" i="84" s="1"/>
  <c r="F30" i="84"/>
  <c r="G28" i="84" s="1"/>
  <c r="N25" i="84"/>
  <c r="O22" i="84" s="1"/>
  <c r="J25" i="84"/>
  <c r="K24" i="84" s="1"/>
  <c r="F22" i="84"/>
  <c r="G21" i="84" s="1"/>
  <c r="J19" i="84"/>
  <c r="K18" i="84" s="1"/>
  <c r="N18" i="84"/>
  <c r="O17" i="84" s="1"/>
  <c r="B17" i="84"/>
  <c r="C16" i="84" s="1"/>
  <c r="F16" i="84"/>
  <c r="G15" i="84" s="1"/>
  <c r="N13" i="84"/>
  <c r="O12" i="84" s="1"/>
  <c r="J12" i="84"/>
  <c r="K11" i="84" s="1"/>
  <c r="F11" i="84"/>
  <c r="G10" i="84" s="1"/>
  <c r="N8" i="84"/>
  <c r="O6" i="84" s="1"/>
  <c r="B7" i="84"/>
  <c r="C6" i="84" s="1"/>
  <c r="J6" i="84"/>
  <c r="K4" i="84" s="1"/>
  <c r="F6" i="84"/>
  <c r="G5" i="84" s="1"/>
  <c r="B65" i="83"/>
  <c r="C64" i="83" s="1"/>
  <c r="F60" i="83"/>
  <c r="G59" i="83" s="1"/>
  <c r="B60" i="83"/>
  <c r="C59" i="83" s="1"/>
  <c r="J57" i="83"/>
  <c r="K56" i="83" s="1"/>
  <c r="N56" i="83"/>
  <c r="O55" i="83" s="1"/>
  <c r="F55" i="83"/>
  <c r="G54" i="83" s="1"/>
  <c r="B54" i="83"/>
  <c r="C52" i="83" s="1"/>
  <c r="N51" i="83"/>
  <c r="O48" i="83" s="1"/>
  <c r="J51" i="83"/>
  <c r="K49" i="83" s="1"/>
  <c r="F49" i="83"/>
  <c r="G46" i="83" s="1"/>
  <c r="B49" i="83"/>
  <c r="C47" i="83" s="1"/>
  <c r="N45" i="83"/>
  <c r="O42" i="83" s="1"/>
  <c r="J45" i="83"/>
  <c r="K44" i="83" s="1"/>
  <c r="B44" i="83"/>
  <c r="C43" i="83" s="1"/>
  <c r="F40" i="83"/>
  <c r="G38" i="83" s="1"/>
  <c r="N38" i="83"/>
  <c r="O37" i="83" s="1"/>
  <c r="J38" i="83"/>
  <c r="K37" i="83" s="1"/>
  <c r="F35" i="83"/>
  <c r="G34" i="83" s="1"/>
  <c r="J33" i="83"/>
  <c r="K32" i="83" s="1"/>
  <c r="O29" i="83"/>
  <c r="F30" i="83"/>
  <c r="G29" i="83" s="1"/>
  <c r="N25" i="83"/>
  <c r="O21" i="83" s="1"/>
  <c r="J25" i="83"/>
  <c r="K24" i="83" s="1"/>
  <c r="F22" i="83"/>
  <c r="G21" i="83" s="1"/>
  <c r="J19" i="83"/>
  <c r="K18" i="83" s="1"/>
  <c r="N18" i="83"/>
  <c r="O16" i="83" s="1"/>
  <c r="B17" i="83"/>
  <c r="C16" i="83" s="1"/>
  <c r="F16" i="83"/>
  <c r="G15" i="83" s="1"/>
  <c r="N13" i="83"/>
  <c r="O12" i="83" s="1"/>
  <c r="J12" i="83"/>
  <c r="K11" i="83" s="1"/>
  <c r="F11" i="83"/>
  <c r="G9" i="83" s="1"/>
  <c r="N8" i="83"/>
  <c r="O4" i="83" s="1"/>
  <c r="B7" i="83"/>
  <c r="C6" i="83" s="1"/>
  <c r="J6" i="83"/>
  <c r="K5" i="83" s="1"/>
  <c r="F6" i="83"/>
  <c r="G5" i="83" s="1"/>
  <c r="B65" i="82"/>
  <c r="C64" i="82" s="1"/>
  <c r="F60" i="82"/>
  <c r="G59" i="82" s="1"/>
  <c r="B60" i="82"/>
  <c r="C59" i="82" s="1"/>
  <c r="J57" i="82"/>
  <c r="K56" i="82" s="1"/>
  <c r="N56" i="82"/>
  <c r="O55" i="82" s="1"/>
  <c r="F55" i="82"/>
  <c r="G54" i="82" s="1"/>
  <c r="B54" i="82"/>
  <c r="C53" i="82" s="1"/>
  <c r="N51" i="82"/>
  <c r="O50" i="82" s="1"/>
  <c r="J51" i="82"/>
  <c r="K50" i="82" s="1"/>
  <c r="F49" i="82"/>
  <c r="G46" i="82" s="1"/>
  <c r="B49" i="82"/>
  <c r="C48" i="82" s="1"/>
  <c r="N45" i="82"/>
  <c r="O42" i="82" s="1"/>
  <c r="J45" i="82"/>
  <c r="K44" i="82" s="1"/>
  <c r="B44" i="82"/>
  <c r="C42" i="82" s="1"/>
  <c r="F40" i="82"/>
  <c r="G39" i="82" s="1"/>
  <c r="N38" i="82"/>
  <c r="O37" i="82" s="1"/>
  <c r="K37" i="82"/>
  <c r="F35" i="82"/>
  <c r="G34" i="82" s="1"/>
  <c r="J33" i="82"/>
  <c r="K32" i="82" s="1"/>
  <c r="N31" i="82"/>
  <c r="O30" i="82" s="1"/>
  <c r="F30" i="82"/>
  <c r="G27" i="82" s="1"/>
  <c r="N25" i="82"/>
  <c r="O22" i="82" s="1"/>
  <c r="J25" i="82"/>
  <c r="K24" i="82" s="1"/>
  <c r="F22" i="82"/>
  <c r="G21" i="82" s="1"/>
  <c r="J19" i="82"/>
  <c r="K18" i="82" s="1"/>
  <c r="N18" i="82"/>
  <c r="O17" i="82" s="1"/>
  <c r="B17" i="82"/>
  <c r="C16" i="82" s="1"/>
  <c r="F16" i="82"/>
  <c r="G15" i="82" s="1"/>
  <c r="N13" i="82"/>
  <c r="O11" i="82" s="1"/>
  <c r="J12" i="82"/>
  <c r="K11" i="82" s="1"/>
  <c r="F11" i="82"/>
  <c r="G10" i="82" s="1"/>
  <c r="N8" i="82"/>
  <c r="O5" i="82" s="1"/>
  <c r="B7" i="82"/>
  <c r="C6" i="82" s="1"/>
  <c r="J6" i="82"/>
  <c r="K4" i="82" s="1"/>
  <c r="F6" i="82"/>
  <c r="G5" i="82" s="1"/>
  <c r="B65" i="79"/>
  <c r="C64" i="79" s="1"/>
  <c r="F60" i="79"/>
  <c r="G59" i="79" s="1"/>
  <c r="B60" i="79"/>
  <c r="C59" i="79" s="1"/>
  <c r="J57" i="79"/>
  <c r="K56" i="79" s="1"/>
  <c r="N56" i="79"/>
  <c r="O54" i="79" s="1"/>
  <c r="F55" i="79"/>
  <c r="G54" i="79" s="1"/>
  <c r="B54" i="79"/>
  <c r="C53" i="79" s="1"/>
  <c r="N51" i="79"/>
  <c r="O50" i="79" s="1"/>
  <c r="J51" i="79"/>
  <c r="K50" i="79" s="1"/>
  <c r="F49" i="79"/>
  <c r="G46" i="79" s="1"/>
  <c r="B49" i="79"/>
  <c r="C47" i="79" s="1"/>
  <c r="O48" i="79"/>
  <c r="N45" i="79"/>
  <c r="O42" i="79" s="1"/>
  <c r="J45" i="79"/>
  <c r="K44" i="79" s="1"/>
  <c r="B44" i="79"/>
  <c r="C42" i="79" s="1"/>
  <c r="F40" i="79"/>
  <c r="G39" i="79" s="1"/>
  <c r="N38" i="79"/>
  <c r="O37" i="79" s="1"/>
  <c r="J38" i="79"/>
  <c r="K37" i="79" s="1"/>
  <c r="F35" i="79"/>
  <c r="G34" i="79" s="1"/>
  <c r="J33" i="79"/>
  <c r="K32" i="79" s="1"/>
  <c r="N31" i="79"/>
  <c r="O30" i="79" s="1"/>
  <c r="F30" i="79"/>
  <c r="G27" i="79" s="1"/>
  <c r="N25" i="79"/>
  <c r="O22" i="79" s="1"/>
  <c r="J25" i="79"/>
  <c r="K22" i="79" s="1"/>
  <c r="F22" i="79"/>
  <c r="G21" i="79" s="1"/>
  <c r="J19" i="79"/>
  <c r="K18" i="79" s="1"/>
  <c r="N18" i="79"/>
  <c r="O16" i="79" s="1"/>
  <c r="B17" i="79"/>
  <c r="C16" i="79" s="1"/>
  <c r="F16" i="79"/>
  <c r="G14" i="79" s="1"/>
  <c r="N13" i="79"/>
  <c r="O11" i="79" s="1"/>
  <c r="J12" i="79"/>
  <c r="K11" i="79" s="1"/>
  <c r="F11" i="79"/>
  <c r="G9" i="79" s="1"/>
  <c r="N8" i="79"/>
  <c r="O4" i="79" s="1"/>
  <c r="B7" i="79"/>
  <c r="C6" i="79" s="1"/>
  <c r="J6" i="79"/>
  <c r="K4" i="79" s="1"/>
  <c r="F6" i="79"/>
  <c r="G4" i="79" s="1"/>
  <c r="B65" i="78"/>
  <c r="C64" i="78" s="1"/>
  <c r="F60" i="78"/>
  <c r="G59" i="78" s="1"/>
  <c r="B60" i="78"/>
  <c r="C59" i="78" s="1"/>
  <c r="J57" i="78"/>
  <c r="K56" i="78" s="1"/>
  <c r="N56" i="78"/>
  <c r="O55" i="78" s="1"/>
  <c r="F55" i="78"/>
  <c r="G54" i="78" s="1"/>
  <c r="B54" i="78"/>
  <c r="C53" i="78" s="1"/>
  <c r="N51" i="78"/>
  <c r="O50" i="78" s="1"/>
  <c r="J51" i="78"/>
  <c r="K49" i="78" s="1"/>
  <c r="F49" i="78"/>
  <c r="G47" i="78" s="1"/>
  <c r="B49" i="78"/>
  <c r="C47" i="78" s="1"/>
  <c r="N45" i="78"/>
  <c r="O42" i="78" s="1"/>
  <c r="J45" i="78"/>
  <c r="K44" i="78" s="1"/>
  <c r="G44" i="78"/>
  <c r="B44" i="78"/>
  <c r="C42" i="78" s="1"/>
  <c r="F40" i="78"/>
  <c r="G39" i="78" s="1"/>
  <c r="N38" i="78"/>
  <c r="O37" i="78" s="1"/>
  <c r="J38" i="78"/>
  <c r="K37" i="78" s="1"/>
  <c r="F35" i="78"/>
  <c r="G34" i="78" s="1"/>
  <c r="J33" i="78"/>
  <c r="K32" i="78" s="1"/>
  <c r="N31" i="78"/>
  <c r="O30" i="78" s="1"/>
  <c r="F30" i="78"/>
  <c r="G27" i="78" s="1"/>
  <c r="N25" i="78"/>
  <c r="O22" i="78" s="1"/>
  <c r="J25" i="78"/>
  <c r="K24" i="78" s="1"/>
  <c r="F22" i="78"/>
  <c r="G21" i="78" s="1"/>
  <c r="J19" i="78"/>
  <c r="K18" i="78" s="1"/>
  <c r="N18" i="78"/>
  <c r="O16" i="78" s="1"/>
  <c r="B17" i="78"/>
  <c r="C16" i="78" s="1"/>
  <c r="F16" i="78"/>
  <c r="G14" i="78" s="1"/>
  <c r="N13" i="78"/>
  <c r="O12" i="78" s="1"/>
  <c r="J12" i="78"/>
  <c r="K11" i="78" s="1"/>
  <c r="F11" i="78"/>
  <c r="G9" i="78" s="1"/>
  <c r="N8" i="78"/>
  <c r="O4" i="78" s="1"/>
  <c r="B7" i="78"/>
  <c r="C6" i="78" s="1"/>
  <c r="J6" i="78"/>
  <c r="K4" i="78" s="1"/>
  <c r="F6" i="78"/>
  <c r="G5" i="78" s="1"/>
  <c r="B65" i="77"/>
  <c r="C64" i="77" s="1"/>
  <c r="F60" i="77"/>
  <c r="G59" i="77" s="1"/>
  <c r="B60" i="77"/>
  <c r="C59" i="77" s="1"/>
  <c r="J57" i="77"/>
  <c r="K56" i="77" s="1"/>
  <c r="N56" i="77"/>
  <c r="O55" i="77" s="1"/>
  <c r="F55" i="77"/>
  <c r="G54" i="77" s="1"/>
  <c r="B54" i="77"/>
  <c r="C52" i="77" s="1"/>
  <c r="N51" i="77"/>
  <c r="O48" i="77" s="1"/>
  <c r="J51" i="77"/>
  <c r="K50" i="77" s="1"/>
  <c r="F49" i="77"/>
  <c r="G44" i="77" s="1"/>
  <c r="B49" i="77"/>
  <c r="C48" i="77" s="1"/>
  <c r="N45" i="77"/>
  <c r="O42" i="77" s="1"/>
  <c r="J45" i="77"/>
  <c r="K44" i="77" s="1"/>
  <c r="B44" i="77"/>
  <c r="C42" i="77" s="1"/>
  <c r="F40" i="77"/>
  <c r="G39" i="77" s="1"/>
  <c r="N38" i="77"/>
  <c r="O37" i="77" s="1"/>
  <c r="J38" i="77"/>
  <c r="K37" i="77" s="1"/>
  <c r="F35" i="77"/>
  <c r="G34" i="77" s="1"/>
  <c r="J33" i="77"/>
  <c r="K32" i="77" s="1"/>
  <c r="N31" i="77"/>
  <c r="O30" i="77" s="1"/>
  <c r="F30" i="77"/>
  <c r="G28" i="77" s="1"/>
  <c r="N25" i="77"/>
  <c r="O22" i="77" s="1"/>
  <c r="J25" i="77"/>
  <c r="K24" i="77" s="1"/>
  <c r="B25" i="77"/>
  <c r="C23" i="77" s="1"/>
  <c r="F22" i="77"/>
  <c r="G21" i="77" s="1"/>
  <c r="J19" i="77"/>
  <c r="K18" i="77" s="1"/>
  <c r="N18" i="77"/>
  <c r="O17" i="77" s="1"/>
  <c r="B17" i="77"/>
  <c r="C16" i="77" s="1"/>
  <c r="F16" i="77"/>
  <c r="G15" i="77" s="1"/>
  <c r="N13" i="77"/>
  <c r="O12" i="77" s="1"/>
  <c r="J12" i="77"/>
  <c r="K11" i="77" s="1"/>
  <c r="F11" i="77"/>
  <c r="G10" i="77" s="1"/>
  <c r="N8" i="77"/>
  <c r="O7" i="77" s="1"/>
  <c r="B7" i="77"/>
  <c r="C6" i="77" s="1"/>
  <c r="J6" i="77"/>
  <c r="K5" i="77" s="1"/>
  <c r="F6" i="77"/>
  <c r="G4" i="77" s="1"/>
  <c r="B65" i="76"/>
  <c r="C64" i="76" s="1"/>
  <c r="F60" i="76"/>
  <c r="G59" i="76" s="1"/>
  <c r="B60" i="76"/>
  <c r="C59" i="76" s="1"/>
  <c r="J57" i="76"/>
  <c r="K56" i="76" s="1"/>
  <c r="N56" i="76"/>
  <c r="O55" i="76" s="1"/>
  <c r="F55" i="76"/>
  <c r="G54" i="76" s="1"/>
  <c r="B54" i="76"/>
  <c r="C53" i="76" s="1"/>
  <c r="N51" i="76"/>
  <c r="O49" i="76" s="1"/>
  <c r="J51" i="76"/>
  <c r="K49" i="76" s="1"/>
  <c r="F49" i="76"/>
  <c r="G46" i="76" s="1"/>
  <c r="B49" i="76"/>
  <c r="C47" i="76" s="1"/>
  <c r="N45" i="76"/>
  <c r="O42" i="76" s="1"/>
  <c r="J45" i="76"/>
  <c r="K44" i="76" s="1"/>
  <c r="B44" i="76"/>
  <c r="C42" i="76" s="1"/>
  <c r="F40" i="76"/>
  <c r="G38" i="76" s="1"/>
  <c r="N38" i="76"/>
  <c r="O37" i="76" s="1"/>
  <c r="J38" i="76"/>
  <c r="K36" i="76" s="1"/>
  <c r="F35" i="76"/>
  <c r="G34" i="76" s="1"/>
  <c r="J33" i="76"/>
  <c r="K32" i="76" s="1"/>
  <c r="N31" i="76"/>
  <c r="O30" i="76" s="1"/>
  <c r="F30" i="76"/>
  <c r="G28" i="76" s="1"/>
  <c r="N25" i="76"/>
  <c r="O22" i="76" s="1"/>
  <c r="J25" i="76"/>
  <c r="K23" i="76" s="1"/>
  <c r="F22" i="76"/>
  <c r="G21" i="76" s="1"/>
  <c r="J19" i="76"/>
  <c r="K18" i="76" s="1"/>
  <c r="N18" i="76"/>
  <c r="O16" i="76" s="1"/>
  <c r="C16" i="76"/>
  <c r="F16" i="76"/>
  <c r="G15" i="76" s="1"/>
  <c r="C15" i="76"/>
  <c r="C14" i="76"/>
  <c r="N13" i="76"/>
  <c r="O12" i="76" s="1"/>
  <c r="J12" i="76"/>
  <c r="K11" i="76" s="1"/>
  <c r="F11" i="76"/>
  <c r="G9" i="76" s="1"/>
  <c r="N8" i="76"/>
  <c r="O4" i="76" s="1"/>
  <c r="B7" i="76"/>
  <c r="C6" i="76" s="1"/>
  <c r="J6" i="76"/>
  <c r="K4" i="76" s="1"/>
  <c r="F6" i="76"/>
  <c r="G4" i="76" s="1"/>
  <c r="B65" i="75"/>
  <c r="C64" i="75" s="1"/>
  <c r="F60" i="75"/>
  <c r="G59" i="75" s="1"/>
  <c r="B60" i="75"/>
  <c r="C59" i="75" s="1"/>
  <c r="J57" i="75"/>
  <c r="K56" i="75" s="1"/>
  <c r="N56" i="75"/>
  <c r="O55" i="75" s="1"/>
  <c r="F55" i="75"/>
  <c r="G54" i="75" s="1"/>
  <c r="B54" i="75"/>
  <c r="C53" i="75" s="1"/>
  <c r="N51" i="75"/>
  <c r="O50" i="75" s="1"/>
  <c r="J51" i="75"/>
  <c r="K50" i="75" s="1"/>
  <c r="F49" i="75"/>
  <c r="G46" i="75" s="1"/>
  <c r="B49" i="75"/>
  <c r="C48" i="75" s="1"/>
  <c r="N45" i="75"/>
  <c r="O41" i="75" s="1"/>
  <c r="J45" i="75"/>
  <c r="K44" i="75" s="1"/>
  <c r="B44" i="75"/>
  <c r="C42" i="75" s="1"/>
  <c r="F40" i="75"/>
  <c r="G39" i="75" s="1"/>
  <c r="N38" i="75"/>
  <c r="O37" i="75" s="1"/>
  <c r="J38" i="75"/>
  <c r="K37" i="75" s="1"/>
  <c r="F35" i="75"/>
  <c r="G34" i="75" s="1"/>
  <c r="J33" i="75"/>
  <c r="K32" i="75" s="1"/>
  <c r="N31" i="75"/>
  <c r="O28" i="75" s="1"/>
  <c r="F30" i="75"/>
  <c r="G25" i="75" s="1"/>
  <c r="N25" i="75"/>
  <c r="O22" i="75" s="1"/>
  <c r="J25" i="75"/>
  <c r="K24" i="75" s="1"/>
  <c r="F22" i="75"/>
  <c r="G21" i="75" s="1"/>
  <c r="J19" i="75"/>
  <c r="K18" i="75" s="1"/>
  <c r="N18" i="75"/>
  <c r="O17" i="75" s="1"/>
  <c r="B17" i="75"/>
  <c r="C16" i="75" s="1"/>
  <c r="F16" i="75"/>
  <c r="G15" i="75" s="1"/>
  <c r="N13" i="75"/>
  <c r="O12" i="75" s="1"/>
  <c r="J12" i="75"/>
  <c r="K11" i="75" s="1"/>
  <c r="F11" i="75"/>
  <c r="G10" i="75" s="1"/>
  <c r="N8" i="75"/>
  <c r="O6" i="75" s="1"/>
  <c r="B7" i="75"/>
  <c r="C6" i="75" s="1"/>
  <c r="J6" i="75"/>
  <c r="K4" i="75" s="1"/>
  <c r="F6" i="75"/>
  <c r="G5" i="75" s="1"/>
  <c r="B65" i="73"/>
  <c r="C64" i="73" s="1"/>
  <c r="F60" i="73"/>
  <c r="G59" i="73" s="1"/>
  <c r="B60" i="73"/>
  <c r="J57" i="73"/>
  <c r="K56" i="73" s="1"/>
  <c r="O55" i="73"/>
  <c r="F55" i="73"/>
  <c r="G54" i="73" s="1"/>
  <c r="B54" i="73"/>
  <c r="C53" i="73" s="1"/>
  <c r="N51" i="73"/>
  <c r="O50" i="73" s="1"/>
  <c r="J51" i="73"/>
  <c r="K50" i="73" s="1"/>
  <c r="F49" i="73"/>
  <c r="G46" i="73" s="1"/>
  <c r="B49" i="73"/>
  <c r="C47" i="73" s="1"/>
  <c r="N45" i="73"/>
  <c r="O42" i="73" s="1"/>
  <c r="J45" i="73"/>
  <c r="K44" i="73" s="1"/>
  <c r="B44" i="73"/>
  <c r="C42" i="73" s="1"/>
  <c r="F40" i="73"/>
  <c r="G39" i="73" s="1"/>
  <c r="N38" i="73"/>
  <c r="O37" i="73" s="1"/>
  <c r="J38" i="73"/>
  <c r="K37" i="73" s="1"/>
  <c r="F35" i="73"/>
  <c r="G34" i="73" s="1"/>
  <c r="J33" i="73"/>
  <c r="K32" i="73" s="1"/>
  <c r="N31" i="73"/>
  <c r="O28" i="73" s="1"/>
  <c r="F30" i="73"/>
  <c r="G25" i="73" s="1"/>
  <c r="N25" i="73"/>
  <c r="O24" i="73" s="1"/>
  <c r="J25" i="73"/>
  <c r="K22" i="73" s="1"/>
  <c r="F22" i="73"/>
  <c r="G21" i="73" s="1"/>
  <c r="J19" i="73"/>
  <c r="K18" i="73" s="1"/>
  <c r="N18" i="73"/>
  <c r="O17" i="73" s="1"/>
  <c r="B17" i="73"/>
  <c r="C16" i="73" s="1"/>
  <c r="F16" i="73"/>
  <c r="G15" i="73" s="1"/>
  <c r="N13" i="73"/>
  <c r="O12" i="73" s="1"/>
  <c r="J12" i="73"/>
  <c r="K11" i="73" s="1"/>
  <c r="F11" i="73"/>
  <c r="G10" i="73" s="1"/>
  <c r="N8" i="73"/>
  <c r="O7" i="73" s="1"/>
  <c r="B7" i="73"/>
  <c r="C6" i="73" s="1"/>
  <c r="J6" i="73"/>
  <c r="K4" i="73" s="1"/>
  <c r="F6" i="73"/>
  <c r="G4" i="73" s="1"/>
  <c r="B65" i="72"/>
  <c r="C64" i="72" s="1"/>
  <c r="F60" i="72"/>
  <c r="G59" i="72" s="1"/>
  <c r="B60" i="72"/>
  <c r="C59" i="72" s="1"/>
  <c r="J57" i="72"/>
  <c r="K56" i="72" s="1"/>
  <c r="N56" i="72"/>
  <c r="O55" i="72" s="1"/>
  <c r="F55" i="72"/>
  <c r="G54" i="72" s="1"/>
  <c r="B54" i="72"/>
  <c r="C53" i="72" s="1"/>
  <c r="N51" i="72"/>
  <c r="O50" i="72" s="1"/>
  <c r="J51" i="72"/>
  <c r="K48" i="72" s="1"/>
  <c r="F49" i="72"/>
  <c r="G46" i="72" s="1"/>
  <c r="B49" i="72"/>
  <c r="C47" i="72" s="1"/>
  <c r="N45" i="72"/>
  <c r="O41" i="72" s="1"/>
  <c r="J45" i="72"/>
  <c r="K44" i="72" s="1"/>
  <c r="B44" i="72"/>
  <c r="C42" i="72" s="1"/>
  <c r="F40" i="72"/>
  <c r="G39" i="72" s="1"/>
  <c r="N38" i="72"/>
  <c r="O35" i="72" s="1"/>
  <c r="J38" i="72"/>
  <c r="K37" i="72" s="1"/>
  <c r="F35" i="72"/>
  <c r="G34" i="72" s="1"/>
  <c r="J33" i="72"/>
  <c r="K32" i="72" s="1"/>
  <c r="N31" i="72"/>
  <c r="O30" i="72" s="1"/>
  <c r="F30" i="72"/>
  <c r="G27" i="72" s="1"/>
  <c r="N25" i="72"/>
  <c r="O24" i="72" s="1"/>
  <c r="J25" i="72"/>
  <c r="K22" i="72" s="1"/>
  <c r="F22" i="72"/>
  <c r="G20" i="72" s="1"/>
  <c r="J19" i="72"/>
  <c r="K18" i="72" s="1"/>
  <c r="N18" i="72"/>
  <c r="O17" i="72" s="1"/>
  <c r="B17" i="72"/>
  <c r="C11" i="72" s="1"/>
  <c r="F16" i="72"/>
  <c r="G15" i="72" s="1"/>
  <c r="N13" i="72"/>
  <c r="O11" i="72" s="1"/>
  <c r="J12" i="72"/>
  <c r="K10" i="72" s="1"/>
  <c r="F11" i="72"/>
  <c r="G10" i="72" s="1"/>
  <c r="N8" i="72"/>
  <c r="O6" i="72" s="1"/>
  <c r="B7" i="72"/>
  <c r="C6" i="72" s="1"/>
  <c r="J6" i="72"/>
  <c r="K4" i="72" s="1"/>
  <c r="F6" i="72"/>
  <c r="G4" i="72" s="1"/>
  <c r="N57" i="69"/>
  <c r="O56" i="69" s="1"/>
  <c r="N52" i="69"/>
  <c r="O49" i="69" s="1"/>
  <c r="N46" i="69"/>
  <c r="O45" i="69" s="1"/>
  <c r="N38" i="69"/>
  <c r="O35" i="69" s="1"/>
  <c r="N31" i="69"/>
  <c r="O29" i="69" s="1"/>
  <c r="O22" i="69"/>
  <c r="N18" i="69"/>
  <c r="O17" i="69" s="1"/>
  <c r="O12" i="69"/>
  <c r="O7" i="69"/>
  <c r="J58" i="69"/>
  <c r="K57" i="69" s="1"/>
  <c r="J52" i="69"/>
  <c r="K51" i="69" s="1"/>
  <c r="J46" i="69"/>
  <c r="K45" i="69" s="1"/>
  <c r="J39" i="69"/>
  <c r="K38" i="69" s="1"/>
  <c r="J33" i="69"/>
  <c r="K28" i="69" s="1"/>
  <c r="J25" i="69"/>
  <c r="K24" i="69" s="1"/>
  <c r="J19" i="69"/>
  <c r="K18" i="69" s="1"/>
  <c r="J12" i="69"/>
  <c r="K9" i="69" s="1"/>
  <c r="J6" i="69"/>
  <c r="K4" i="69" s="1"/>
  <c r="B66" i="69"/>
  <c r="C65" i="69" s="1"/>
  <c r="B61" i="69"/>
  <c r="C58" i="69" s="1"/>
  <c r="B55" i="69"/>
  <c r="C54" i="69" s="1"/>
  <c r="B50" i="69"/>
  <c r="C48" i="69" s="1"/>
  <c r="B45" i="69"/>
  <c r="C44" i="69" s="1"/>
  <c r="B40" i="69"/>
  <c r="C39" i="69" s="1"/>
  <c r="B25" i="69"/>
  <c r="C24" i="69" s="1"/>
  <c r="F61" i="69"/>
  <c r="G59" i="69" s="1"/>
  <c r="F56" i="69"/>
  <c r="G55" i="69" s="1"/>
  <c r="F50" i="69"/>
  <c r="G49" i="69" s="1"/>
  <c r="F41" i="69"/>
  <c r="G40" i="69" s="1"/>
  <c r="F35" i="69"/>
  <c r="G34" i="69" s="1"/>
  <c r="F30" i="69"/>
  <c r="G29" i="69" s="1"/>
  <c r="F22" i="69"/>
  <c r="G20" i="69" s="1"/>
  <c r="F16" i="69"/>
  <c r="G14" i="69" s="1"/>
  <c r="F11" i="69"/>
  <c r="G10" i="69" s="1"/>
  <c r="F6" i="69"/>
  <c r="G5" i="69" s="1"/>
  <c r="O42" i="122" l="1"/>
  <c r="O41" i="122"/>
  <c r="O45" i="122" s="1"/>
  <c r="O44" i="122"/>
  <c r="O28" i="122"/>
  <c r="K48" i="122"/>
  <c r="K49" i="122"/>
  <c r="K23" i="122"/>
  <c r="K5" i="122"/>
  <c r="G45" i="122"/>
  <c r="G48" i="122"/>
  <c r="G38" i="122"/>
  <c r="G40" i="122"/>
  <c r="G28" i="122"/>
  <c r="C48" i="122"/>
  <c r="C49" i="122" s="1"/>
  <c r="C43" i="122"/>
  <c r="C15" i="122"/>
  <c r="O28" i="121"/>
  <c r="K48" i="121"/>
  <c r="K49" i="121"/>
  <c r="K22" i="121"/>
  <c r="K24" i="121"/>
  <c r="G25" i="121"/>
  <c r="G29" i="121"/>
  <c r="C48" i="121"/>
  <c r="C43" i="121"/>
  <c r="O41" i="118"/>
  <c r="O34" i="118"/>
  <c r="O37" i="118"/>
  <c r="O29" i="118"/>
  <c r="O4" i="118"/>
  <c r="K49" i="118"/>
  <c r="K41" i="118"/>
  <c r="K44" i="118"/>
  <c r="K42" i="118"/>
  <c r="K36" i="118"/>
  <c r="K30" i="118"/>
  <c r="K17" i="118"/>
  <c r="K15" i="118"/>
  <c r="K18" i="118"/>
  <c r="K9" i="118"/>
  <c r="G53" i="118"/>
  <c r="G28" i="118"/>
  <c r="G19" i="118"/>
  <c r="C6" i="118"/>
  <c r="K23" i="116"/>
  <c r="G52" i="116"/>
  <c r="G48" i="116"/>
  <c r="G27" i="116"/>
  <c r="G15" i="116"/>
  <c r="G16" i="116" s="1"/>
  <c r="C43" i="116"/>
  <c r="O54" i="115"/>
  <c r="O35" i="115"/>
  <c r="O34" i="115"/>
  <c r="O28" i="115"/>
  <c r="K22" i="115"/>
  <c r="G48" i="115"/>
  <c r="G45" i="115"/>
  <c r="G27" i="115"/>
  <c r="G25" i="115"/>
  <c r="G28" i="115"/>
  <c r="G5" i="115"/>
  <c r="G6" i="115"/>
  <c r="C63" i="115"/>
  <c r="C65" i="115" s="1"/>
  <c r="C48" i="115"/>
  <c r="C49" i="115"/>
  <c r="C15" i="115"/>
  <c r="O43" i="113"/>
  <c r="O28" i="113"/>
  <c r="O17" i="113"/>
  <c r="O18" i="113" s="1"/>
  <c r="K48" i="113"/>
  <c r="K51" i="113" s="1"/>
  <c r="K49" i="113"/>
  <c r="K43" i="113"/>
  <c r="K22" i="113"/>
  <c r="K4" i="113"/>
  <c r="K6" i="113"/>
  <c r="G52" i="113"/>
  <c r="G48" i="113"/>
  <c r="G28" i="113"/>
  <c r="G4" i="113"/>
  <c r="C48" i="113"/>
  <c r="C43" i="113"/>
  <c r="C44" i="113" s="1"/>
  <c r="C15" i="113"/>
  <c r="O36" i="112"/>
  <c r="O43" i="112"/>
  <c r="O35" i="112"/>
  <c r="O28" i="112"/>
  <c r="K48" i="112"/>
  <c r="K49" i="112"/>
  <c r="K43" i="112"/>
  <c r="G48" i="112"/>
  <c r="G28" i="112"/>
  <c r="G15" i="112"/>
  <c r="G16" i="112"/>
  <c r="C48" i="112"/>
  <c r="C49" i="112" s="1"/>
  <c r="C43" i="112"/>
  <c r="C15" i="112"/>
  <c r="O36" i="108"/>
  <c r="O28" i="108"/>
  <c r="O11" i="108"/>
  <c r="K50" i="108"/>
  <c r="G48" i="108"/>
  <c r="G4" i="108"/>
  <c r="C48" i="108"/>
  <c r="O54" i="107"/>
  <c r="O50" i="107"/>
  <c r="O35" i="107"/>
  <c r="O28" i="107"/>
  <c r="O21" i="107"/>
  <c r="O7" i="107"/>
  <c r="K49" i="107"/>
  <c r="K48" i="107"/>
  <c r="K43" i="107"/>
  <c r="K22" i="107"/>
  <c r="K23" i="107"/>
  <c r="K4" i="107"/>
  <c r="K6" i="107" s="1"/>
  <c r="G47" i="107"/>
  <c r="G48" i="107"/>
  <c r="G27" i="107"/>
  <c r="G25" i="107"/>
  <c r="G28" i="107"/>
  <c r="C48" i="107"/>
  <c r="C43" i="107"/>
  <c r="C15" i="107"/>
  <c r="O54" i="106"/>
  <c r="O41" i="106"/>
  <c r="O43" i="106"/>
  <c r="O4" i="106"/>
  <c r="O7" i="106"/>
  <c r="K43" i="106"/>
  <c r="G48" i="106"/>
  <c r="G29" i="106"/>
  <c r="G10" i="106"/>
  <c r="G11" i="106" s="1"/>
  <c r="C10" i="106"/>
  <c r="C15" i="106"/>
  <c r="G48" i="103"/>
  <c r="C48" i="103"/>
  <c r="C43" i="103"/>
  <c r="C44" i="103"/>
  <c r="K48" i="102"/>
  <c r="C43" i="102"/>
  <c r="O21" i="101"/>
  <c r="G26" i="101"/>
  <c r="C43" i="101"/>
  <c r="O28" i="100"/>
  <c r="G48" i="100"/>
  <c r="C43" i="100"/>
  <c r="C10" i="100"/>
  <c r="O44" i="98"/>
  <c r="K48" i="98"/>
  <c r="G5" i="98"/>
  <c r="C43" i="98"/>
  <c r="C11" i="98"/>
  <c r="G28" i="97"/>
  <c r="C48" i="97"/>
  <c r="C43" i="97"/>
  <c r="C44" i="97" s="1"/>
  <c r="K48" i="94"/>
  <c r="G28" i="94"/>
  <c r="C10" i="94"/>
  <c r="C15" i="94"/>
  <c r="O48" i="92"/>
  <c r="O50" i="92"/>
  <c r="O44" i="92"/>
  <c r="K22" i="92"/>
  <c r="G47" i="92"/>
  <c r="C42" i="92"/>
  <c r="K4" i="91"/>
  <c r="K6" i="91" s="1"/>
  <c r="G43" i="91"/>
  <c r="G47" i="91"/>
  <c r="C63" i="91"/>
  <c r="C65" i="91" s="1"/>
  <c r="C43" i="91"/>
  <c r="C14" i="91"/>
  <c r="C10" i="90"/>
  <c r="O43" i="79"/>
  <c r="O28" i="79"/>
  <c r="G48" i="79"/>
  <c r="G45" i="79"/>
  <c r="C48" i="79"/>
  <c r="C43" i="79"/>
  <c r="C5" i="79"/>
  <c r="K48" i="87"/>
  <c r="K49" i="87"/>
  <c r="C43" i="87"/>
  <c r="C44" i="87" s="1"/>
  <c r="K9" i="86"/>
  <c r="G47" i="85"/>
  <c r="C10" i="72"/>
  <c r="O42" i="75"/>
  <c r="C43" i="75"/>
  <c r="C44" i="75"/>
  <c r="G25" i="77"/>
  <c r="C20" i="77"/>
  <c r="O55" i="131"/>
  <c r="O56" i="131" s="1"/>
  <c r="O41" i="131"/>
  <c r="O43" i="131"/>
  <c r="O35" i="131"/>
  <c r="O36" i="131"/>
  <c r="O17" i="131"/>
  <c r="O18" i="131" s="1"/>
  <c r="K48" i="131"/>
  <c r="K49" i="131"/>
  <c r="K22" i="131"/>
  <c r="K4" i="131"/>
  <c r="K6" i="131" s="1"/>
  <c r="G52" i="131"/>
  <c r="G44" i="131"/>
  <c r="G48" i="131"/>
  <c r="G43" i="131"/>
  <c r="G40" i="131"/>
  <c r="G28" i="131"/>
  <c r="C43" i="131"/>
  <c r="C44" i="131" s="1"/>
  <c r="C15" i="131"/>
  <c r="O54" i="127"/>
  <c r="O56" i="127" s="1"/>
  <c r="O29" i="127"/>
  <c r="O11" i="127"/>
  <c r="K55" i="127"/>
  <c r="K30" i="127"/>
  <c r="K16" i="127"/>
  <c r="K9" i="127"/>
  <c r="K4" i="127"/>
  <c r="G47" i="127"/>
  <c r="G28" i="127"/>
  <c r="G19" i="127"/>
  <c r="G14" i="127"/>
  <c r="G4" i="127"/>
  <c r="G6" i="127" s="1"/>
  <c r="C42" i="127"/>
  <c r="C16" i="127"/>
  <c r="C11" i="127"/>
  <c r="C13" i="127"/>
  <c r="C6" i="127"/>
  <c r="O41" i="95"/>
  <c r="K54" i="95"/>
  <c r="C43" i="95"/>
  <c r="C10" i="95"/>
  <c r="C14" i="95"/>
  <c r="O56" i="139"/>
  <c r="O35" i="139"/>
  <c r="O28" i="139"/>
  <c r="O30" i="139"/>
  <c r="O31" i="139"/>
  <c r="O12" i="139"/>
  <c r="O13" i="139" s="1"/>
  <c r="K49" i="139"/>
  <c r="K43" i="139"/>
  <c r="K23" i="139"/>
  <c r="K22" i="139"/>
  <c r="K5" i="139"/>
  <c r="G44" i="139"/>
  <c r="G43" i="139"/>
  <c r="G26" i="139"/>
  <c r="G29" i="139"/>
  <c r="G25" i="139"/>
  <c r="G15" i="139"/>
  <c r="G16" i="139" s="1"/>
  <c r="G6" i="139"/>
  <c r="G5" i="139"/>
  <c r="C64" i="139"/>
  <c r="C65" i="139" s="1"/>
  <c r="C48" i="139"/>
  <c r="C43" i="139"/>
  <c r="G43" i="99"/>
  <c r="G48" i="99"/>
  <c r="G29" i="99"/>
  <c r="C48" i="99"/>
  <c r="C43" i="99"/>
  <c r="C44" i="99"/>
  <c r="O48" i="139"/>
  <c r="O51" i="139" s="1"/>
  <c r="O41" i="139"/>
  <c r="O43" i="139"/>
  <c r="O44" i="139"/>
  <c r="O36" i="139"/>
  <c r="O21" i="139"/>
  <c r="O23" i="139"/>
  <c r="O18" i="139"/>
  <c r="O7" i="139"/>
  <c r="O6" i="139"/>
  <c r="O5" i="139"/>
  <c r="K54" i="139"/>
  <c r="K51" i="139"/>
  <c r="O6" i="138"/>
  <c r="O5" i="138"/>
  <c r="O55" i="133"/>
  <c r="O56" i="133" s="1"/>
  <c r="O44" i="133"/>
  <c r="O41" i="133"/>
  <c r="O36" i="133"/>
  <c r="O30" i="133"/>
  <c r="O28" i="133"/>
  <c r="O31" i="133" s="1"/>
  <c r="O23" i="133"/>
  <c r="O17" i="133"/>
  <c r="O18" i="133" s="1"/>
  <c r="O11" i="133"/>
  <c r="O13" i="133" s="1"/>
  <c r="O6" i="133"/>
  <c r="K51" i="133"/>
  <c r="K30" i="133"/>
  <c r="K16" i="133"/>
  <c r="O48" i="131"/>
  <c r="O49" i="131"/>
  <c r="O51" i="131" s="1"/>
  <c r="O44" i="131"/>
  <c r="O29" i="131"/>
  <c r="O28" i="131"/>
  <c r="O31" i="131" s="1"/>
  <c r="O23" i="131"/>
  <c r="O21" i="131"/>
  <c r="O11" i="131"/>
  <c r="O13" i="131" s="1"/>
  <c r="O6" i="131"/>
  <c r="O5" i="131"/>
  <c r="K54" i="131"/>
  <c r="K51" i="131"/>
  <c r="K43" i="131"/>
  <c r="K24" i="131"/>
  <c r="K25" i="131" s="1"/>
  <c r="O49" i="127"/>
  <c r="O48" i="127"/>
  <c r="O44" i="127"/>
  <c r="O41" i="127"/>
  <c r="O36" i="127"/>
  <c r="O28" i="127"/>
  <c r="O31" i="127" s="1"/>
  <c r="O22" i="127"/>
  <c r="O23" i="127"/>
  <c r="O21" i="127"/>
  <c r="O16" i="127"/>
  <c r="O18" i="127" s="1"/>
  <c r="O13" i="127"/>
  <c r="K54" i="127"/>
  <c r="K49" i="127"/>
  <c r="K43" i="127"/>
  <c r="K23" i="127"/>
  <c r="K22" i="127"/>
  <c r="K15" i="127"/>
  <c r="K17" i="127"/>
  <c r="O54" i="128"/>
  <c r="O41" i="128"/>
  <c r="O35" i="128"/>
  <c r="O28" i="128"/>
  <c r="O30" i="128"/>
  <c r="O44" i="128"/>
  <c r="C64" i="128"/>
  <c r="C65" i="128" s="1"/>
  <c r="O56" i="128"/>
  <c r="O31" i="128"/>
  <c r="O36" i="128"/>
  <c r="O48" i="128"/>
  <c r="O51" i="128" s="1"/>
  <c r="O49" i="128"/>
  <c r="G38" i="128"/>
  <c r="G52" i="128"/>
  <c r="O23" i="128"/>
  <c r="O21" i="128"/>
  <c r="O17" i="128"/>
  <c r="O18" i="128" s="1"/>
  <c r="O13" i="128"/>
  <c r="O7" i="128"/>
  <c r="O5" i="128"/>
  <c r="K54" i="128"/>
  <c r="K51" i="128"/>
  <c r="K30" i="128"/>
  <c r="K23" i="128"/>
  <c r="K25" i="128" s="1"/>
  <c r="K16" i="128"/>
  <c r="K9" i="128"/>
  <c r="O54" i="122"/>
  <c r="O56" i="122" s="1"/>
  <c r="O48" i="122"/>
  <c r="O49" i="122"/>
  <c r="O35" i="122"/>
  <c r="O36" i="122"/>
  <c r="O29" i="122"/>
  <c r="O31" i="122" s="1"/>
  <c r="O23" i="122"/>
  <c r="O16" i="122"/>
  <c r="O18" i="122" s="1"/>
  <c r="O11" i="122"/>
  <c r="O13" i="122" s="1"/>
  <c r="O6" i="122"/>
  <c r="O5" i="122"/>
  <c r="K54" i="122"/>
  <c r="K51" i="122"/>
  <c r="K43" i="122"/>
  <c r="K22" i="122"/>
  <c r="K25" i="122" s="1"/>
  <c r="O50" i="121"/>
  <c r="O51" i="121" s="1"/>
  <c r="O43" i="121"/>
  <c r="O42" i="121"/>
  <c r="O36" i="121"/>
  <c r="O30" i="121"/>
  <c r="O24" i="121"/>
  <c r="O11" i="121"/>
  <c r="K54" i="121"/>
  <c r="K36" i="121"/>
  <c r="K29" i="121"/>
  <c r="K30" i="121"/>
  <c r="K25" i="121"/>
  <c r="K16" i="121"/>
  <c r="O54" i="119"/>
  <c r="O56" i="119" s="1"/>
  <c r="O48" i="119"/>
  <c r="O49" i="119"/>
  <c r="O51" i="119" s="1"/>
  <c r="O44" i="119"/>
  <c r="O45" i="119"/>
  <c r="O36" i="119"/>
  <c r="O28" i="119"/>
  <c r="O31" i="119" s="1"/>
  <c r="O21" i="119"/>
  <c r="O23" i="119"/>
  <c r="O16" i="119"/>
  <c r="O12" i="119"/>
  <c r="O13" i="119" s="1"/>
  <c r="O7" i="119"/>
  <c r="O4" i="119"/>
  <c r="O6" i="119"/>
  <c r="K51" i="119"/>
  <c r="O54" i="120"/>
  <c r="O51" i="120"/>
  <c r="O44" i="120"/>
  <c r="O45" i="120" s="1"/>
  <c r="O35" i="120"/>
  <c r="O36" i="120"/>
  <c r="O30" i="120"/>
  <c r="O31" i="120"/>
  <c r="O16" i="120"/>
  <c r="O18" i="120" s="1"/>
  <c r="O12" i="120"/>
  <c r="O13" i="120" s="1"/>
  <c r="O7" i="120"/>
  <c r="O4" i="120"/>
  <c r="O8" i="120" s="1"/>
  <c r="O6" i="120"/>
  <c r="K54" i="120"/>
  <c r="K51" i="120"/>
  <c r="K41" i="120"/>
  <c r="K22" i="120"/>
  <c r="K25" i="120" s="1"/>
  <c r="O42" i="118"/>
  <c r="O44" i="118"/>
  <c r="O36" i="118"/>
  <c r="O38" i="118" s="1"/>
  <c r="O28" i="118"/>
  <c r="O31" i="118" s="1"/>
  <c r="O23" i="118"/>
  <c r="O21" i="118"/>
  <c r="O12" i="118"/>
  <c r="O13" i="118" s="1"/>
  <c r="O5" i="118"/>
  <c r="O6" i="118"/>
  <c r="O8" i="118" s="1"/>
  <c r="K54" i="118"/>
  <c r="K55" i="118"/>
  <c r="K48" i="118"/>
  <c r="K51" i="118" s="1"/>
  <c r="K38" i="118"/>
  <c r="K28" i="118"/>
  <c r="K32" i="118"/>
  <c r="K29" i="118"/>
  <c r="K23" i="118"/>
  <c r="K11" i="118"/>
  <c r="K12" i="118" s="1"/>
  <c r="O55" i="117"/>
  <c r="O56" i="117" s="1"/>
  <c r="O48" i="117"/>
  <c r="O50" i="117"/>
  <c r="O44" i="117"/>
  <c r="O36" i="117"/>
  <c r="O28" i="117"/>
  <c r="O31" i="117" s="1"/>
  <c r="O30" i="117"/>
  <c r="O21" i="117"/>
  <c r="O17" i="117"/>
  <c r="O18" i="117" s="1"/>
  <c r="O12" i="117"/>
  <c r="O13" i="117" s="1"/>
  <c r="O6" i="117"/>
  <c r="K55" i="117"/>
  <c r="K54" i="117"/>
  <c r="K49" i="117"/>
  <c r="K30" i="117"/>
  <c r="K15" i="117"/>
  <c r="K17" i="117"/>
  <c r="K9" i="117"/>
  <c r="O54" i="116"/>
  <c r="O56" i="116" s="1"/>
  <c r="O48" i="116"/>
  <c r="O49" i="116"/>
  <c r="O51" i="116" s="1"/>
  <c r="O41" i="116"/>
  <c r="O44" i="116"/>
  <c r="O36" i="116"/>
  <c r="O29" i="116"/>
  <c r="O31" i="116"/>
  <c r="O23" i="116"/>
  <c r="O21" i="116"/>
  <c r="O18" i="116"/>
  <c r="O12" i="116"/>
  <c r="O13" i="116" s="1"/>
  <c r="O7" i="116"/>
  <c r="O4" i="116"/>
  <c r="O6" i="116"/>
  <c r="K54" i="116"/>
  <c r="K51" i="116"/>
  <c r="K22" i="116"/>
  <c r="K25" i="116" s="1"/>
  <c r="O49" i="115"/>
  <c r="O48" i="115"/>
  <c r="O42" i="115"/>
  <c r="O43" i="115"/>
  <c r="O41" i="115"/>
  <c r="O38" i="115"/>
  <c r="O30" i="115"/>
  <c r="O31" i="115"/>
  <c r="O16" i="115"/>
  <c r="O11" i="115"/>
  <c r="O13" i="115" s="1"/>
  <c r="O6" i="115"/>
  <c r="O5" i="115"/>
  <c r="K50" i="115"/>
  <c r="K48" i="115"/>
  <c r="K43" i="115"/>
  <c r="K24" i="115"/>
  <c r="K25" i="115" s="1"/>
  <c r="O54" i="113"/>
  <c r="O56" i="113" s="1"/>
  <c r="O48" i="113"/>
  <c r="O49" i="113"/>
  <c r="O44" i="113"/>
  <c r="O41" i="113"/>
  <c r="O35" i="113"/>
  <c r="O36" i="113"/>
  <c r="O29" i="113"/>
  <c r="O31" i="113" s="1"/>
  <c r="O21" i="113"/>
  <c r="O23" i="113"/>
  <c r="O11" i="113"/>
  <c r="O13" i="113" s="1"/>
  <c r="O6" i="113"/>
  <c r="O5" i="113"/>
  <c r="O7" i="113"/>
  <c r="K54" i="113"/>
  <c r="K30" i="113"/>
  <c r="K24" i="113"/>
  <c r="K25" i="113" s="1"/>
  <c r="O54" i="112"/>
  <c r="O48" i="112"/>
  <c r="O49" i="112"/>
  <c r="O51" i="112" s="1"/>
  <c r="O44" i="112"/>
  <c r="O41" i="112"/>
  <c r="O34" i="112"/>
  <c r="O38" i="112" s="1"/>
  <c r="O30" i="112"/>
  <c r="O31" i="112" s="1"/>
  <c r="O16" i="112"/>
  <c r="O18" i="112" s="1"/>
  <c r="O12" i="112"/>
  <c r="O13" i="112" s="1"/>
  <c r="O7" i="112"/>
  <c r="O6" i="112"/>
  <c r="O8" i="112" s="1"/>
  <c r="K51" i="112"/>
  <c r="K23" i="112"/>
  <c r="K24" i="112"/>
  <c r="O54" i="108"/>
  <c r="O48" i="108"/>
  <c r="O49" i="108"/>
  <c r="O51" i="108" s="1"/>
  <c r="O42" i="108"/>
  <c r="O43" i="108"/>
  <c r="O41" i="108"/>
  <c r="O34" i="108"/>
  <c r="O35" i="108"/>
  <c r="O29" i="108"/>
  <c r="O31" i="108" s="1"/>
  <c r="O5" i="108"/>
  <c r="O6" i="108"/>
  <c r="K48" i="108"/>
  <c r="K51" i="108" s="1"/>
  <c r="K43" i="108"/>
  <c r="K22" i="108"/>
  <c r="K25" i="108" s="1"/>
  <c r="K23" i="108"/>
  <c r="O56" i="107"/>
  <c r="O48" i="107"/>
  <c r="O51" i="107" s="1"/>
  <c r="O43" i="107"/>
  <c r="O44" i="107"/>
  <c r="O41" i="107"/>
  <c r="O36" i="107"/>
  <c r="O30" i="107"/>
  <c r="O31" i="107"/>
  <c r="O23" i="107"/>
  <c r="O17" i="107"/>
  <c r="O18" i="107" s="1"/>
  <c r="O11" i="107"/>
  <c r="O13" i="107" s="1"/>
  <c r="O5" i="107"/>
  <c r="O6" i="107"/>
  <c r="K51" i="107"/>
  <c r="O48" i="106"/>
  <c r="O51" i="106" s="1"/>
  <c r="O50" i="106"/>
  <c r="O42" i="106"/>
  <c r="O45" i="106" s="1"/>
  <c r="O35" i="106"/>
  <c r="O36" i="106"/>
  <c r="O34" i="106"/>
  <c r="O29" i="106"/>
  <c r="O28" i="106"/>
  <c r="O16" i="106"/>
  <c r="O18" i="106" s="1"/>
  <c r="O12" i="106"/>
  <c r="O13" i="106" s="1"/>
  <c r="O6" i="106"/>
  <c r="O8" i="106" s="1"/>
  <c r="K48" i="106"/>
  <c r="K49" i="106"/>
  <c r="K23" i="106"/>
  <c r="K25" i="106" s="1"/>
  <c r="O56" i="104"/>
  <c r="O48" i="104"/>
  <c r="O49" i="104"/>
  <c r="O51" i="104" s="1"/>
  <c r="O44" i="104"/>
  <c r="O45" i="104" s="1"/>
  <c r="O35" i="104"/>
  <c r="O36" i="104"/>
  <c r="O30" i="104"/>
  <c r="O31" i="104"/>
  <c r="O16" i="104"/>
  <c r="O18" i="104" s="1"/>
  <c r="O11" i="104"/>
  <c r="O13" i="104" s="1"/>
  <c r="O5" i="104"/>
  <c r="K51" i="104"/>
  <c r="K43" i="104"/>
  <c r="K24" i="104"/>
  <c r="K22" i="104"/>
  <c r="O49" i="103"/>
  <c r="O43" i="103"/>
  <c r="O35" i="103"/>
  <c r="O28" i="103"/>
  <c r="O16" i="103"/>
  <c r="K48" i="103"/>
  <c r="K49" i="103"/>
  <c r="O43" i="102"/>
  <c r="O41" i="102"/>
  <c r="O35" i="102"/>
  <c r="O28" i="102"/>
  <c r="K54" i="102"/>
  <c r="K49" i="102"/>
  <c r="K43" i="102"/>
  <c r="K22" i="102"/>
  <c r="O43" i="101"/>
  <c r="O41" i="101"/>
  <c r="O36" i="101"/>
  <c r="O28" i="101"/>
  <c r="O30" i="101"/>
  <c r="O12" i="101"/>
  <c r="O13" i="101" s="1"/>
  <c r="O7" i="101"/>
  <c r="K43" i="101"/>
  <c r="K23" i="101"/>
  <c r="K22" i="101"/>
  <c r="O49" i="100"/>
  <c r="O48" i="100"/>
  <c r="O41" i="100"/>
  <c r="O43" i="100"/>
  <c r="O11" i="100"/>
  <c r="K48" i="100"/>
  <c r="K49" i="100"/>
  <c r="K43" i="100"/>
  <c r="O55" i="99"/>
  <c r="O48" i="99"/>
  <c r="O49" i="99"/>
  <c r="O51" i="99" s="1"/>
  <c r="O43" i="99"/>
  <c r="O41" i="99"/>
  <c r="K48" i="99"/>
  <c r="K49" i="99"/>
  <c r="K51" i="99" s="1"/>
  <c r="K43" i="99"/>
  <c r="K22" i="99"/>
  <c r="O28" i="98"/>
  <c r="O11" i="98"/>
  <c r="O4" i="98"/>
  <c r="K49" i="98"/>
  <c r="K51" i="98" s="1"/>
  <c r="K43" i="98"/>
  <c r="K17" i="98"/>
  <c r="O41" i="97"/>
  <c r="O43" i="97"/>
  <c r="O28" i="97"/>
  <c r="O30" i="97"/>
  <c r="K49" i="97"/>
  <c r="K43" i="97"/>
  <c r="K23" i="97"/>
  <c r="O48" i="96"/>
  <c r="O49" i="96"/>
  <c r="O43" i="96"/>
  <c r="O17" i="96"/>
  <c r="O18" i="96"/>
  <c r="O11" i="96"/>
  <c r="K48" i="96"/>
  <c r="K49" i="96"/>
  <c r="K43" i="96"/>
  <c r="O28" i="95"/>
  <c r="O30" i="95"/>
  <c r="K48" i="95"/>
  <c r="K51" i="95" s="1"/>
  <c r="K49" i="95"/>
  <c r="K43" i="95"/>
  <c r="K41" i="95"/>
  <c r="K22" i="95"/>
  <c r="K16" i="95"/>
  <c r="O35" i="94"/>
  <c r="O28" i="94"/>
  <c r="O21" i="94"/>
  <c r="K54" i="94"/>
  <c r="K49" i="94"/>
  <c r="K51" i="94" s="1"/>
  <c r="K43" i="94"/>
  <c r="K22" i="94"/>
  <c r="K23" i="94"/>
  <c r="K16" i="94"/>
  <c r="K9" i="94"/>
  <c r="O41" i="93"/>
  <c r="O43" i="93"/>
  <c r="O35" i="93"/>
  <c r="O28" i="93"/>
  <c r="O21" i="93"/>
  <c r="O12" i="93"/>
  <c r="O13" i="93"/>
  <c r="K49" i="93"/>
  <c r="K43" i="93"/>
  <c r="K22" i="93"/>
  <c r="K23" i="93"/>
  <c r="K25" i="93" s="1"/>
  <c r="O41" i="92"/>
  <c r="O28" i="92"/>
  <c r="O29" i="92"/>
  <c r="O23" i="92"/>
  <c r="K43" i="92"/>
  <c r="O54" i="91"/>
  <c r="O56" i="91" s="1"/>
  <c r="O50" i="91"/>
  <c r="O29" i="91"/>
  <c r="O23" i="91"/>
  <c r="O22" i="91"/>
  <c r="O13" i="91"/>
  <c r="K55" i="91"/>
  <c r="K16" i="91"/>
  <c r="K9" i="91"/>
  <c r="O42" i="90"/>
  <c r="O43" i="90"/>
  <c r="O41" i="90"/>
  <c r="O36" i="90"/>
  <c r="O12" i="90"/>
  <c r="O13" i="90"/>
  <c r="O4" i="90"/>
  <c r="K54" i="90"/>
  <c r="K50" i="90"/>
  <c r="K43" i="90"/>
  <c r="O35" i="79"/>
  <c r="K54" i="79"/>
  <c r="K48" i="79"/>
  <c r="K51" i="79" s="1"/>
  <c r="K49" i="79"/>
  <c r="K23" i="79"/>
  <c r="O41" i="87"/>
  <c r="O43" i="87"/>
  <c r="O28" i="87"/>
  <c r="O29" i="87"/>
  <c r="O12" i="87"/>
  <c r="O13" i="87" s="1"/>
  <c r="K43" i="87"/>
  <c r="K41" i="87"/>
  <c r="O36" i="86"/>
  <c r="O35" i="86"/>
  <c r="K30" i="86"/>
  <c r="O54" i="83"/>
  <c r="O41" i="84"/>
  <c r="O28" i="84"/>
  <c r="K48" i="84"/>
  <c r="K48" i="82"/>
  <c r="K48" i="75"/>
  <c r="O21" i="77"/>
  <c r="K22" i="77"/>
  <c r="K6" i="139"/>
  <c r="K5" i="138"/>
  <c r="K6" i="138" s="1"/>
  <c r="K6" i="127"/>
  <c r="K4" i="128"/>
  <c r="K6" i="128" s="1"/>
  <c r="K6" i="122"/>
  <c r="K5" i="119"/>
  <c r="K6" i="119" s="1"/>
  <c r="K5" i="120"/>
  <c r="K6" i="120" s="1"/>
  <c r="K5" i="117"/>
  <c r="K6" i="117" s="1"/>
  <c r="K5" i="116"/>
  <c r="K6" i="116" s="1"/>
  <c r="K5" i="115"/>
  <c r="K6" i="115" s="1"/>
  <c r="K5" i="112"/>
  <c r="K6" i="112" s="1"/>
  <c r="K5" i="108"/>
  <c r="K6" i="108" s="1"/>
  <c r="K5" i="106"/>
  <c r="K6" i="106" s="1"/>
  <c r="K4" i="103"/>
  <c r="K6" i="103" s="1"/>
  <c r="K5" i="98"/>
  <c r="K4" i="97"/>
  <c r="K6" i="97" s="1"/>
  <c r="K4" i="96"/>
  <c r="K6" i="96" s="1"/>
  <c r="K4" i="93"/>
  <c r="K6" i="93"/>
  <c r="K4" i="87"/>
  <c r="K6" i="87" s="1"/>
  <c r="G58" i="127"/>
  <c r="G59" i="118"/>
  <c r="G60" i="118" s="1"/>
  <c r="G58" i="117"/>
  <c r="G53" i="127"/>
  <c r="G52" i="127"/>
  <c r="G52" i="121"/>
  <c r="G54" i="118"/>
  <c r="G55" i="118" s="1"/>
  <c r="G52" i="112"/>
  <c r="G52" i="108"/>
  <c r="G52" i="106"/>
  <c r="G52" i="104"/>
  <c r="G52" i="103"/>
  <c r="G52" i="102"/>
  <c r="G52" i="101"/>
  <c r="G52" i="99"/>
  <c r="G53" i="98"/>
  <c r="G52" i="95"/>
  <c r="G52" i="93"/>
  <c r="G53" i="91"/>
  <c r="G52" i="79"/>
  <c r="G46" i="139"/>
  <c r="G45" i="139"/>
  <c r="G43" i="138"/>
  <c r="G47" i="138"/>
  <c r="G45" i="138"/>
  <c r="G49" i="138" s="1"/>
  <c r="G43" i="133"/>
  <c r="G47" i="133"/>
  <c r="G45" i="133"/>
  <c r="G45" i="131"/>
  <c r="G47" i="131"/>
  <c r="G49" i="131" s="1"/>
  <c r="G43" i="127"/>
  <c r="G45" i="127"/>
  <c r="G48" i="127"/>
  <c r="G43" i="128"/>
  <c r="G44" i="128"/>
  <c r="G47" i="128"/>
  <c r="G45" i="128"/>
  <c r="G43" i="122"/>
  <c r="G47" i="122"/>
  <c r="G48" i="119"/>
  <c r="G43" i="119"/>
  <c r="G45" i="119"/>
  <c r="G47" i="119"/>
  <c r="G45" i="120"/>
  <c r="G43" i="120"/>
  <c r="G47" i="120"/>
  <c r="G44" i="117"/>
  <c r="G49" i="117"/>
  <c r="G45" i="116"/>
  <c r="G47" i="116"/>
  <c r="G43" i="116"/>
  <c r="G43" i="115"/>
  <c r="G47" i="115"/>
  <c r="G43" i="113"/>
  <c r="G44" i="113"/>
  <c r="G47" i="113"/>
  <c r="G45" i="113"/>
  <c r="G43" i="112"/>
  <c r="G47" i="112"/>
  <c r="G45" i="112"/>
  <c r="G43" i="108"/>
  <c r="G45" i="108"/>
  <c r="G47" i="108"/>
  <c r="G43" i="107"/>
  <c r="G44" i="107"/>
  <c r="G45" i="107"/>
  <c r="G43" i="106"/>
  <c r="G47" i="106"/>
  <c r="G45" i="106"/>
  <c r="G43" i="104"/>
  <c r="G47" i="104"/>
  <c r="G45" i="104"/>
  <c r="G48" i="102"/>
  <c r="G47" i="99"/>
  <c r="G44" i="98"/>
  <c r="G48" i="98"/>
  <c r="G48" i="97"/>
  <c r="G43" i="97"/>
  <c r="G48" i="95"/>
  <c r="G45" i="92"/>
  <c r="G48" i="92"/>
  <c r="G45" i="91"/>
  <c r="G48" i="91"/>
  <c r="G47" i="90"/>
  <c r="G48" i="87"/>
  <c r="G43" i="87"/>
  <c r="G43" i="84"/>
  <c r="G45" i="84"/>
  <c r="G43" i="78"/>
  <c r="G43" i="82"/>
  <c r="G45" i="82"/>
  <c r="G43" i="75"/>
  <c r="G45" i="75"/>
  <c r="G40" i="133"/>
  <c r="G40" i="127"/>
  <c r="G40" i="128"/>
  <c r="G38" i="121"/>
  <c r="O7" i="121"/>
  <c r="O13" i="121"/>
  <c r="G15" i="121"/>
  <c r="G16" i="121"/>
  <c r="G40" i="121"/>
  <c r="K51" i="121"/>
  <c r="K5" i="121"/>
  <c r="K6" i="121" s="1"/>
  <c r="O6" i="121"/>
  <c r="K10" i="121"/>
  <c r="G26" i="121"/>
  <c r="K31" i="121"/>
  <c r="O35" i="121"/>
  <c r="K41" i="121"/>
  <c r="G43" i="121"/>
  <c r="O44" i="121"/>
  <c r="O45" i="121" s="1"/>
  <c r="G47" i="121"/>
  <c r="O16" i="121"/>
  <c r="O18" i="121" s="1"/>
  <c r="O21" i="121"/>
  <c r="O23" i="121"/>
  <c r="O31" i="121"/>
  <c r="K43" i="121"/>
  <c r="G45" i="121"/>
  <c r="O54" i="121"/>
  <c r="O56" i="121" s="1"/>
  <c r="G40" i="119"/>
  <c r="G38" i="120"/>
  <c r="G33" i="120"/>
  <c r="G38" i="118"/>
  <c r="G40" i="118" s="1"/>
  <c r="G40" i="117"/>
  <c r="G33" i="115"/>
  <c r="G38" i="113"/>
  <c r="G40" i="113" s="1"/>
  <c r="G33" i="113"/>
  <c r="G35" i="113" s="1"/>
  <c r="G33" i="112"/>
  <c r="G33" i="108"/>
  <c r="G40" i="107"/>
  <c r="G38" i="106"/>
  <c r="G33" i="106"/>
  <c r="G38" i="104"/>
  <c r="G33" i="104"/>
  <c r="G35" i="104" s="1"/>
  <c r="G38" i="102"/>
  <c r="G40" i="102" s="1"/>
  <c r="G38" i="101"/>
  <c r="G38" i="98"/>
  <c r="G33" i="97"/>
  <c r="G35" i="97" s="1"/>
  <c r="G38" i="94"/>
  <c r="G38" i="93"/>
  <c r="G40" i="93"/>
  <c r="G38" i="92"/>
  <c r="G38" i="91"/>
  <c r="G38" i="90"/>
  <c r="G30" i="139"/>
  <c r="G25" i="138"/>
  <c r="G30" i="138" s="1"/>
  <c r="G25" i="133"/>
  <c r="G26" i="133"/>
  <c r="G29" i="133"/>
  <c r="G26" i="131"/>
  <c r="G29" i="131"/>
  <c r="G25" i="131"/>
  <c r="G25" i="127"/>
  <c r="G26" i="127"/>
  <c r="G29" i="127"/>
  <c r="G25" i="128"/>
  <c r="G26" i="128"/>
  <c r="G29" i="128"/>
  <c r="G26" i="122"/>
  <c r="G29" i="122"/>
  <c r="G25" i="122"/>
  <c r="G27" i="121"/>
  <c r="G26" i="120"/>
  <c r="G29" i="120"/>
  <c r="G25" i="120"/>
  <c r="G27" i="118"/>
  <c r="G30" i="117"/>
  <c r="G26" i="116"/>
  <c r="G30" i="116" s="1"/>
  <c r="G26" i="115"/>
  <c r="G25" i="113"/>
  <c r="G27" i="113"/>
  <c r="G26" i="113"/>
  <c r="G26" i="112"/>
  <c r="G29" i="112"/>
  <c r="G25" i="112"/>
  <c r="G28" i="108"/>
  <c r="G26" i="107"/>
  <c r="G25" i="106"/>
  <c r="G30" i="106" s="1"/>
  <c r="G26" i="104"/>
  <c r="G29" i="104"/>
  <c r="G25" i="104"/>
  <c r="G28" i="103"/>
  <c r="G28" i="102"/>
  <c r="G28" i="101"/>
  <c r="G29" i="101"/>
  <c r="G28" i="100"/>
  <c r="G26" i="99"/>
  <c r="G28" i="99"/>
  <c r="G28" i="98"/>
  <c r="G28" i="95"/>
  <c r="G25" i="94"/>
  <c r="G28" i="93"/>
  <c r="G28" i="91"/>
  <c r="G28" i="90"/>
  <c r="G29" i="90"/>
  <c r="G26" i="90"/>
  <c r="G28" i="87"/>
  <c r="G29" i="75"/>
  <c r="G20" i="127"/>
  <c r="G22" i="127"/>
  <c r="G19" i="128"/>
  <c r="G19" i="120"/>
  <c r="G21" i="118"/>
  <c r="G22" i="118" s="1"/>
  <c r="G20" i="117"/>
  <c r="G22" i="117" s="1"/>
  <c r="G19" i="115"/>
  <c r="G19" i="113"/>
  <c r="G19" i="108"/>
  <c r="G19" i="106"/>
  <c r="G19" i="103"/>
  <c r="G19" i="99"/>
  <c r="G19" i="91"/>
  <c r="G19" i="72"/>
  <c r="G15" i="138"/>
  <c r="G16" i="138" s="1"/>
  <c r="G14" i="133"/>
  <c r="G16" i="133" s="1"/>
  <c r="G15" i="131"/>
  <c r="G16" i="131" s="1"/>
  <c r="G16" i="127"/>
  <c r="G15" i="128"/>
  <c r="G16" i="128" s="1"/>
  <c r="G15" i="122"/>
  <c r="G16" i="122" s="1"/>
  <c r="G15" i="119"/>
  <c r="G16" i="119" s="1"/>
  <c r="G14" i="118"/>
  <c r="G16" i="118" s="1"/>
  <c r="G16" i="117"/>
  <c r="G15" i="115"/>
  <c r="G16" i="115" s="1"/>
  <c r="G15" i="107"/>
  <c r="G16" i="107" s="1"/>
  <c r="G15" i="106"/>
  <c r="G16" i="106" s="1"/>
  <c r="G16" i="104"/>
  <c r="G15" i="96"/>
  <c r="G16" i="96"/>
  <c r="G14" i="94"/>
  <c r="G16" i="94" s="1"/>
  <c r="G14" i="90"/>
  <c r="G11" i="139"/>
  <c r="G10" i="138"/>
  <c r="G11" i="138" s="1"/>
  <c r="G4" i="133"/>
  <c r="G6" i="133" s="1"/>
  <c r="G10" i="131"/>
  <c r="G11" i="131" s="1"/>
  <c r="G5" i="131"/>
  <c r="G6" i="131" s="1"/>
  <c r="G10" i="128"/>
  <c r="G11" i="128"/>
  <c r="G4" i="128"/>
  <c r="G6" i="128" s="1"/>
  <c r="G9" i="122"/>
  <c r="G11" i="122" s="1"/>
  <c r="G4" i="122"/>
  <c r="G6" i="122" s="1"/>
  <c r="G9" i="121"/>
  <c r="G11" i="121" s="1"/>
  <c r="G4" i="121"/>
  <c r="G6" i="121" s="1"/>
  <c r="G10" i="119"/>
  <c r="G11" i="119" s="1"/>
  <c r="G4" i="119"/>
  <c r="G6" i="119" s="1"/>
  <c r="G10" i="120"/>
  <c r="G11" i="120" s="1"/>
  <c r="G4" i="120"/>
  <c r="G6" i="120" s="1"/>
  <c r="G9" i="118"/>
  <c r="G11" i="118" s="1"/>
  <c r="G5" i="118"/>
  <c r="G6" i="118" s="1"/>
  <c r="G9" i="116"/>
  <c r="G11" i="116" s="1"/>
  <c r="G5" i="116"/>
  <c r="G6" i="116" s="1"/>
  <c r="G9" i="115"/>
  <c r="G11" i="115" s="1"/>
  <c r="G14" i="113"/>
  <c r="G16" i="113" s="1"/>
  <c r="G10" i="113"/>
  <c r="G11" i="113" s="1"/>
  <c r="G6" i="113"/>
  <c r="G10" i="112"/>
  <c r="G11" i="112" s="1"/>
  <c r="G4" i="112"/>
  <c r="G6" i="112" s="1"/>
  <c r="G10" i="107"/>
  <c r="G11" i="107"/>
  <c r="G4" i="107"/>
  <c r="G6" i="107" s="1"/>
  <c r="G4" i="106"/>
  <c r="G6" i="106" s="1"/>
  <c r="G10" i="104"/>
  <c r="G11" i="104"/>
  <c r="G4" i="104"/>
  <c r="G6" i="104" s="1"/>
  <c r="G9" i="101"/>
  <c r="G10" i="99"/>
  <c r="G9" i="98"/>
  <c r="G11" i="98" s="1"/>
  <c r="G6" i="98"/>
  <c r="G10" i="96"/>
  <c r="G9" i="95"/>
  <c r="G5" i="95"/>
  <c r="G6" i="95" s="1"/>
  <c r="G9" i="94"/>
  <c r="G11" i="94" s="1"/>
  <c r="G10" i="93"/>
  <c r="G4" i="91"/>
  <c r="G9" i="90"/>
  <c r="C64" i="138"/>
  <c r="C65" i="138" s="1"/>
  <c r="C64" i="133"/>
  <c r="C65" i="133" s="1"/>
  <c r="C63" i="131"/>
  <c r="C65" i="131" s="1"/>
  <c r="C65" i="127"/>
  <c r="C63" i="122"/>
  <c r="C63" i="121"/>
  <c r="C63" i="119"/>
  <c r="C65" i="119" s="1"/>
  <c r="C63" i="120"/>
  <c r="C64" i="117"/>
  <c r="C65" i="117" s="1"/>
  <c r="C63" i="116"/>
  <c r="C63" i="113"/>
  <c r="C65" i="113" s="1"/>
  <c r="C63" i="112"/>
  <c r="C65" i="112" s="1"/>
  <c r="C64" i="107"/>
  <c r="C65" i="107" s="1"/>
  <c r="C63" i="106"/>
  <c r="C65" i="106" s="1"/>
  <c r="C63" i="104"/>
  <c r="C65" i="104" s="1"/>
  <c r="C57" i="112"/>
  <c r="C57" i="108"/>
  <c r="C57" i="104"/>
  <c r="C57" i="100"/>
  <c r="C59" i="73"/>
  <c r="C58" i="73"/>
  <c r="C57" i="73"/>
  <c r="C54" i="139"/>
  <c r="C54" i="138"/>
  <c r="C52" i="133"/>
  <c r="C54" i="133"/>
  <c r="C53" i="131"/>
  <c r="C54" i="131" s="1"/>
  <c r="C52" i="127"/>
  <c r="C54" i="127" s="1"/>
  <c r="C53" i="128"/>
  <c r="C54" i="128" s="1"/>
  <c r="C53" i="122"/>
  <c r="C54" i="122" s="1"/>
  <c r="C53" i="121"/>
  <c r="C54" i="121" s="1"/>
  <c r="C53" i="119"/>
  <c r="C54" i="119" s="1"/>
  <c r="C52" i="120"/>
  <c r="C54" i="120" s="1"/>
  <c r="C53" i="118"/>
  <c r="C54" i="118" s="1"/>
  <c r="C52" i="117"/>
  <c r="C52" i="116"/>
  <c r="C54" i="116" s="1"/>
  <c r="C53" i="115"/>
  <c r="C54" i="115" s="1"/>
  <c r="C53" i="113"/>
  <c r="C54" i="113" s="1"/>
  <c r="C53" i="112"/>
  <c r="C54" i="112" s="1"/>
  <c r="G11" i="108"/>
  <c r="G15" i="108"/>
  <c r="G16" i="108" s="1"/>
  <c r="C63" i="108"/>
  <c r="G6" i="108"/>
  <c r="O4" i="108"/>
  <c r="O16" i="108"/>
  <c r="O18" i="108" s="1"/>
  <c r="G26" i="108"/>
  <c r="G29" i="108"/>
  <c r="O13" i="108"/>
  <c r="G25" i="108"/>
  <c r="O45" i="108"/>
  <c r="C49" i="108"/>
  <c r="C52" i="108"/>
  <c r="C54" i="108" s="1"/>
  <c r="C52" i="107"/>
  <c r="C54" i="107" s="1"/>
  <c r="C52" i="106"/>
  <c r="C54" i="106" s="1"/>
  <c r="C52" i="104"/>
  <c r="C54" i="104" s="1"/>
  <c r="C53" i="90"/>
  <c r="C54" i="90" s="1"/>
  <c r="C49" i="121"/>
  <c r="C49" i="139"/>
  <c r="C49" i="138"/>
  <c r="C49" i="133"/>
  <c r="C49" i="131"/>
  <c r="C48" i="127"/>
  <c r="C49" i="127" s="1"/>
  <c r="C49" i="128"/>
  <c r="C47" i="118"/>
  <c r="C49" i="118" s="1"/>
  <c r="C48" i="117"/>
  <c r="C49" i="117" s="1"/>
  <c r="C49" i="113"/>
  <c r="C49" i="107"/>
  <c r="C49" i="104"/>
  <c r="C48" i="102"/>
  <c r="C49" i="102" s="1"/>
  <c r="C48" i="101"/>
  <c r="C49" i="101" s="1"/>
  <c r="C48" i="100"/>
  <c r="C49" i="100"/>
  <c r="C48" i="98"/>
  <c r="C49" i="98" s="1"/>
  <c r="C48" i="95"/>
  <c r="C49" i="95" s="1"/>
  <c r="C48" i="94"/>
  <c r="C48" i="93"/>
  <c r="C47" i="90"/>
  <c r="C48" i="87"/>
  <c r="C49" i="87" s="1"/>
  <c r="C38" i="118"/>
  <c r="C39" i="118" s="1"/>
  <c r="C39" i="115"/>
  <c r="C39" i="112"/>
  <c r="C39" i="108"/>
  <c r="C22" i="122"/>
  <c r="C24" i="122"/>
  <c r="C20" i="122"/>
  <c r="C15" i="138"/>
  <c r="C10" i="133"/>
  <c r="C12" i="133"/>
  <c r="C14" i="133"/>
  <c r="C15" i="127"/>
  <c r="C10" i="127"/>
  <c r="C12" i="127"/>
  <c r="C15" i="128"/>
  <c r="C14" i="128"/>
  <c r="C15" i="121"/>
  <c r="C15" i="120"/>
  <c r="C15" i="118"/>
  <c r="C14" i="118"/>
  <c r="C10" i="118"/>
  <c r="C11" i="118"/>
  <c r="C12" i="118"/>
  <c r="C13" i="117"/>
  <c r="C15" i="117"/>
  <c r="C10" i="117"/>
  <c r="C17" i="117" s="1"/>
  <c r="C12" i="117"/>
  <c r="C11" i="117"/>
  <c r="C15" i="108"/>
  <c r="C10" i="108"/>
  <c r="C15" i="103"/>
  <c r="C15" i="102"/>
  <c r="C15" i="101"/>
  <c r="C15" i="100"/>
  <c r="C12" i="100"/>
  <c r="C10" i="99"/>
  <c r="C15" i="99"/>
  <c r="C12" i="98"/>
  <c r="C14" i="98"/>
  <c r="C15" i="97"/>
  <c r="C12" i="95"/>
  <c r="C15" i="92"/>
  <c r="C11" i="91"/>
  <c r="C16" i="91"/>
  <c r="C15" i="90"/>
  <c r="C10" i="87"/>
  <c r="C15" i="87"/>
  <c r="C11" i="77"/>
  <c r="C14" i="77"/>
  <c r="C5" i="133"/>
  <c r="C5" i="127"/>
  <c r="C7" i="127" s="1"/>
  <c r="C4" i="118"/>
  <c r="C7" i="118" s="1"/>
  <c r="C7" i="117"/>
  <c r="C6" i="98"/>
  <c r="C5" i="98"/>
  <c r="C7" i="98" s="1"/>
  <c r="C5" i="94"/>
  <c r="C6" i="91"/>
  <c r="C44" i="139"/>
  <c r="C44" i="127"/>
  <c r="C44" i="128"/>
  <c r="C44" i="122"/>
  <c r="C44" i="121"/>
  <c r="C44" i="119"/>
  <c r="C44" i="120"/>
  <c r="C43" i="118"/>
  <c r="C44" i="118" s="1"/>
  <c r="C44" i="117"/>
  <c r="C44" i="116"/>
  <c r="C43" i="115"/>
  <c r="C44" i="115" s="1"/>
  <c r="C44" i="112"/>
  <c r="C44" i="108"/>
  <c r="C44" i="107"/>
  <c r="C44" i="106"/>
  <c r="O55" i="103"/>
  <c r="O56" i="103" s="1"/>
  <c r="O51" i="103"/>
  <c r="O41" i="103"/>
  <c r="O44" i="103"/>
  <c r="O36" i="103"/>
  <c r="O30" i="103"/>
  <c r="O18" i="103"/>
  <c r="O12" i="103"/>
  <c r="O13" i="103" s="1"/>
  <c r="O6" i="103"/>
  <c r="O5" i="103"/>
  <c r="O7" i="103"/>
  <c r="K54" i="103"/>
  <c r="K51" i="103"/>
  <c r="K43" i="103"/>
  <c r="K22" i="103"/>
  <c r="K23" i="103"/>
  <c r="G43" i="103"/>
  <c r="G47" i="103"/>
  <c r="G45" i="103"/>
  <c r="G38" i="103"/>
  <c r="G40" i="103" s="1"/>
  <c r="G33" i="103"/>
  <c r="G35" i="103" s="1"/>
  <c r="G26" i="103"/>
  <c r="G29" i="103"/>
  <c r="G25" i="103"/>
  <c r="G14" i="103"/>
  <c r="G16" i="103" s="1"/>
  <c r="G10" i="103"/>
  <c r="G11" i="103" s="1"/>
  <c r="G4" i="103"/>
  <c r="G6" i="103" s="1"/>
  <c r="C64" i="103"/>
  <c r="C65" i="103" s="1"/>
  <c r="C53" i="103"/>
  <c r="C54" i="103" s="1"/>
  <c r="C49" i="103"/>
  <c r="O54" i="102"/>
  <c r="O48" i="102"/>
  <c r="O49" i="102"/>
  <c r="O42" i="102"/>
  <c r="O36" i="102"/>
  <c r="O29" i="102"/>
  <c r="O21" i="102"/>
  <c r="O23" i="102"/>
  <c r="O16" i="102"/>
  <c r="O18" i="102" s="1"/>
  <c r="O12" i="102"/>
  <c r="O13" i="102" s="1"/>
  <c r="O4" i="102"/>
  <c r="O6" i="102"/>
  <c r="O5" i="102"/>
  <c r="K51" i="102"/>
  <c r="K23" i="102"/>
  <c r="K5" i="102"/>
  <c r="K6" i="102" s="1"/>
  <c r="G45" i="102"/>
  <c r="G43" i="102"/>
  <c r="G47" i="102"/>
  <c r="G26" i="102"/>
  <c r="G29" i="102"/>
  <c r="G25" i="102"/>
  <c r="G14" i="102"/>
  <c r="G16" i="102" s="1"/>
  <c r="G9" i="102"/>
  <c r="G11" i="102" s="1"/>
  <c r="G5" i="102"/>
  <c r="G6" i="102" s="1"/>
  <c r="C63" i="102"/>
  <c r="C52" i="102"/>
  <c r="C54" i="102" s="1"/>
  <c r="C44" i="102"/>
  <c r="O54" i="101"/>
  <c r="O49" i="101"/>
  <c r="O48" i="101"/>
  <c r="O42" i="101"/>
  <c r="O45" i="101" s="1"/>
  <c r="O34" i="101"/>
  <c r="O37" i="101"/>
  <c r="O31" i="101"/>
  <c r="O23" i="101"/>
  <c r="O16" i="101"/>
  <c r="O18" i="101" s="1"/>
  <c r="O4" i="101"/>
  <c r="O6" i="101"/>
  <c r="K54" i="101"/>
  <c r="K50" i="101"/>
  <c r="K48" i="101"/>
  <c r="K51" i="101" s="1"/>
  <c r="K5" i="101"/>
  <c r="K6" i="101" s="1"/>
  <c r="G43" i="101"/>
  <c r="G47" i="101"/>
  <c r="G48" i="101"/>
  <c r="G45" i="101"/>
  <c r="G40" i="101"/>
  <c r="G25" i="101"/>
  <c r="G14" i="101"/>
  <c r="G16" i="101" s="1"/>
  <c r="G11" i="101"/>
  <c r="G5" i="101"/>
  <c r="G6" i="101" s="1"/>
  <c r="C63" i="101"/>
  <c r="C52" i="101"/>
  <c r="C54" i="101" s="1"/>
  <c r="C44" i="101"/>
  <c r="O54" i="100"/>
  <c r="O51" i="100"/>
  <c r="O42" i="100"/>
  <c r="O36" i="100"/>
  <c r="O35" i="100"/>
  <c r="O29" i="100"/>
  <c r="O31" i="100" s="1"/>
  <c r="O16" i="100"/>
  <c r="O18" i="100" s="1"/>
  <c r="O13" i="100"/>
  <c r="O5" i="100"/>
  <c r="O7" i="100"/>
  <c r="K51" i="100"/>
  <c r="K24" i="100"/>
  <c r="K22" i="100"/>
  <c r="K5" i="100"/>
  <c r="K6" i="100" s="1"/>
  <c r="G52" i="100"/>
  <c r="G45" i="100"/>
  <c r="G43" i="100"/>
  <c r="G47" i="100"/>
  <c r="G38" i="100"/>
  <c r="G33" i="100"/>
  <c r="G26" i="100"/>
  <c r="G29" i="100"/>
  <c r="G25" i="100"/>
  <c r="G19" i="100"/>
  <c r="G15" i="100"/>
  <c r="G16" i="100" s="1"/>
  <c r="G9" i="100"/>
  <c r="G11" i="100" s="1"/>
  <c r="G5" i="100"/>
  <c r="G6" i="100" s="1"/>
  <c r="C63" i="100"/>
  <c r="C52" i="100"/>
  <c r="C54" i="100" s="1"/>
  <c r="C44" i="100"/>
  <c r="O56" i="99"/>
  <c r="O44" i="99"/>
  <c r="O35" i="99"/>
  <c r="O36" i="99"/>
  <c r="O29" i="99"/>
  <c r="O28" i="99"/>
  <c r="O31" i="99" s="1"/>
  <c r="O16" i="99"/>
  <c r="O18" i="99" s="1"/>
  <c r="O12" i="99"/>
  <c r="O13" i="99" s="1"/>
  <c r="O6" i="99"/>
  <c r="O5" i="99"/>
  <c r="O8" i="99" s="1"/>
  <c r="O7" i="99"/>
  <c r="K54" i="99"/>
  <c r="K23" i="99"/>
  <c r="K4" i="99"/>
  <c r="K6" i="99" s="1"/>
  <c r="G45" i="99"/>
  <c r="G38" i="99"/>
  <c r="G40" i="99" s="1"/>
  <c r="G33" i="99"/>
  <c r="G25" i="99"/>
  <c r="G14" i="99"/>
  <c r="G16" i="99" s="1"/>
  <c r="G11" i="99"/>
  <c r="G5" i="99"/>
  <c r="G6" i="99" s="1"/>
  <c r="C64" i="99"/>
  <c r="C65" i="99" s="1"/>
  <c r="C53" i="99"/>
  <c r="C54" i="99" s="1"/>
  <c r="C49" i="99"/>
  <c r="C20" i="99"/>
  <c r="C22" i="99"/>
  <c r="C24" i="99"/>
  <c r="O54" i="98"/>
  <c r="O56" i="98" s="1"/>
  <c r="O50" i="98"/>
  <c r="O48" i="98"/>
  <c r="O51" i="98" s="1"/>
  <c r="O41" i="98"/>
  <c r="O36" i="98"/>
  <c r="O29" i="98"/>
  <c r="O31" i="98" s="1"/>
  <c r="O23" i="98"/>
  <c r="O21" i="98"/>
  <c r="O16" i="98"/>
  <c r="O18" i="98" s="1"/>
  <c r="O13" i="98"/>
  <c r="O7" i="98"/>
  <c r="O5" i="98"/>
  <c r="K55" i="98"/>
  <c r="K54" i="98"/>
  <c r="K41" i="98"/>
  <c r="K30" i="98"/>
  <c r="K23" i="98"/>
  <c r="K22" i="98"/>
  <c r="K15" i="98"/>
  <c r="K16" i="98"/>
  <c r="K9" i="98"/>
  <c r="K6" i="98"/>
  <c r="G52" i="98"/>
  <c r="G43" i="98"/>
  <c r="G46" i="98"/>
  <c r="G45" i="98"/>
  <c r="G40" i="98"/>
  <c r="G25" i="98"/>
  <c r="G26" i="98"/>
  <c r="G29" i="98"/>
  <c r="G19" i="98"/>
  <c r="G14" i="98"/>
  <c r="G16" i="98" s="1"/>
  <c r="C63" i="98"/>
  <c r="C54" i="98"/>
  <c r="C44" i="98"/>
  <c r="C15" i="98"/>
  <c r="C10" i="98"/>
  <c r="O55" i="97"/>
  <c r="O56" i="97" s="1"/>
  <c r="O48" i="97"/>
  <c r="O49" i="97"/>
  <c r="O44" i="97"/>
  <c r="O35" i="97"/>
  <c r="O36" i="97"/>
  <c r="O31" i="97"/>
  <c r="O17" i="97"/>
  <c r="O18" i="97" s="1"/>
  <c r="O11" i="97"/>
  <c r="O13" i="97" s="1"/>
  <c r="O5" i="97"/>
  <c r="O8" i="97" s="1"/>
  <c r="O7" i="97"/>
  <c r="O6" i="97"/>
  <c r="K51" i="97"/>
  <c r="K22" i="97"/>
  <c r="K25" i="97" s="1"/>
  <c r="G52" i="97"/>
  <c r="G44" i="97"/>
  <c r="G46" i="97"/>
  <c r="G45" i="97"/>
  <c r="G38" i="97"/>
  <c r="G40" i="97" s="1"/>
  <c r="G26" i="97"/>
  <c r="G29" i="97"/>
  <c r="G25" i="97"/>
  <c r="G14" i="97"/>
  <c r="G16" i="97" s="1"/>
  <c r="G10" i="97"/>
  <c r="G11" i="97" s="1"/>
  <c r="G4" i="97"/>
  <c r="G6" i="97" s="1"/>
  <c r="C57" i="97"/>
  <c r="C52" i="97"/>
  <c r="C54" i="97" s="1"/>
  <c r="C49" i="97"/>
  <c r="O56" i="96"/>
  <c r="O51" i="96"/>
  <c r="O44" i="96"/>
  <c r="O41" i="96"/>
  <c r="O35" i="96"/>
  <c r="O36" i="96"/>
  <c r="O28" i="96"/>
  <c r="O29" i="96"/>
  <c r="O13" i="96"/>
  <c r="O5" i="96"/>
  <c r="O6" i="96"/>
  <c r="K51" i="96"/>
  <c r="K25" i="96"/>
  <c r="K22" i="96"/>
  <c r="K23" i="96"/>
  <c r="G52" i="96"/>
  <c r="G47" i="96"/>
  <c r="G45" i="96"/>
  <c r="G43" i="96"/>
  <c r="G44" i="96"/>
  <c r="G38" i="96"/>
  <c r="G40" i="96" s="1"/>
  <c r="G33" i="96"/>
  <c r="G35" i="96" s="1"/>
  <c r="G25" i="96"/>
  <c r="G27" i="96"/>
  <c r="G28" i="96"/>
  <c r="G26" i="96"/>
  <c r="G11" i="96"/>
  <c r="G5" i="96"/>
  <c r="G6" i="96" s="1"/>
  <c r="C63" i="96"/>
  <c r="C65" i="96" s="1"/>
  <c r="C57" i="96"/>
  <c r="C52" i="96"/>
  <c r="C54" i="96" s="1"/>
  <c r="C49" i="96"/>
  <c r="O54" i="95"/>
  <c r="O56" i="95" s="1"/>
  <c r="O48" i="95"/>
  <c r="O49" i="95"/>
  <c r="O43" i="95"/>
  <c r="O44" i="95"/>
  <c r="O35" i="95"/>
  <c r="O36" i="95"/>
  <c r="O31" i="95"/>
  <c r="O23" i="95"/>
  <c r="O21" i="95"/>
  <c r="O16" i="95"/>
  <c r="O18" i="95" s="1"/>
  <c r="O12" i="95"/>
  <c r="O13" i="95" s="1"/>
  <c r="O5" i="95"/>
  <c r="O8" i="95" s="1"/>
  <c r="O7" i="95"/>
  <c r="K30" i="95"/>
  <c r="K23" i="95"/>
  <c r="K9" i="95"/>
  <c r="K5" i="95"/>
  <c r="K6" i="95" s="1"/>
  <c r="G43" i="95"/>
  <c r="G47" i="95"/>
  <c r="G45" i="95"/>
  <c r="G38" i="95"/>
  <c r="G40" i="95" s="1"/>
  <c r="G25" i="95"/>
  <c r="G26" i="95"/>
  <c r="G29" i="95"/>
  <c r="G19" i="95"/>
  <c r="G15" i="95"/>
  <c r="G16" i="95" s="1"/>
  <c r="G11" i="95"/>
  <c r="C63" i="95"/>
  <c r="C65" i="95" s="1"/>
  <c r="C52" i="95"/>
  <c r="C54" i="95" s="1"/>
  <c r="C44" i="95"/>
  <c r="C15" i="95"/>
  <c r="C5" i="95"/>
  <c r="O54" i="94"/>
  <c r="O56" i="94" s="1"/>
  <c r="O48" i="94"/>
  <c r="O49" i="94"/>
  <c r="O44" i="94"/>
  <c r="O41" i="94"/>
  <c r="O36" i="94"/>
  <c r="O29" i="94"/>
  <c r="O23" i="94"/>
  <c r="O16" i="94"/>
  <c r="O18" i="94" s="1"/>
  <c r="O11" i="94"/>
  <c r="O13" i="94" s="1"/>
  <c r="O6" i="94"/>
  <c r="O5" i="94"/>
  <c r="K30" i="94"/>
  <c r="K4" i="94"/>
  <c r="K6" i="94" s="1"/>
  <c r="G52" i="94"/>
  <c r="G44" i="94"/>
  <c r="G43" i="94"/>
  <c r="G46" i="94"/>
  <c r="G48" i="94"/>
  <c r="G45" i="94"/>
  <c r="G40" i="94"/>
  <c r="G29" i="94"/>
  <c r="G19" i="94"/>
  <c r="G4" i="94"/>
  <c r="G6" i="94" s="1"/>
  <c r="C63" i="94"/>
  <c r="C65" i="94" s="1"/>
  <c r="C53" i="94"/>
  <c r="C54" i="94" s="1"/>
  <c r="C49" i="94"/>
  <c r="C43" i="94"/>
  <c r="C44" i="94" s="1"/>
  <c r="C12" i="94"/>
  <c r="C14" i="94"/>
  <c r="O54" i="93"/>
  <c r="O56" i="93" s="1"/>
  <c r="O48" i="93"/>
  <c r="O49" i="93"/>
  <c r="O44" i="93"/>
  <c r="O45" i="93" s="1"/>
  <c r="O36" i="93"/>
  <c r="O30" i="93"/>
  <c r="O31" i="93" s="1"/>
  <c r="O23" i="93"/>
  <c r="O16" i="93"/>
  <c r="O18" i="93" s="1"/>
  <c r="O6" i="93"/>
  <c r="O5" i="93"/>
  <c r="O7" i="93"/>
  <c r="K54" i="93"/>
  <c r="K51" i="93"/>
  <c r="K16" i="93"/>
  <c r="G48" i="93"/>
  <c r="G47" i="93"/>
  <c r="G45" i="93"/>
  <c r="G43" i="93"/>
  <c r="G44" i="93"/>
  <c r="G26" i="93"/>
  <c r="G29" i="93"/>
  <c r="G25" i="93"/>
  <c r="G15" i="93"/>
  <c r="G16" i="93" s="1"/>
  <c r="G11" i="93"/>
  <c r="G5" i="93"/>
  <c r="G6" i="93" s="1"/>
  <c r="C63" i="93"/>
  <c r="C65" i="93" s="1"/>
  <c r="C52" i="93"/>
  <c r="C54" i="93" s="1"/>
  <c r="C49" i="93"/>
  <c r="C15" i="93"/>
  <c r="O54" i="92"/>
  <c r="O56" i="92" s="1"/>
  <c r="O35" i="92"/>
  <c r="O36" i="92"/>
  <c r="O31" i="92"/>
  <c r="O21" i="92"/>
  <c r="O16" i="92"/>
  <c r="O18" i="92" s="1"/>
  <c r="O12" i="92"/>
  <c r="O13" i="92" s="1"/>
  <c r="O6" i="92"/>
  <c r="K54" i="92"/>
  <c r="K49" i="92"/>
  <c r="K30" i="92"/>
  <c r="K24" i="92"/>
  <c r="K25" i="92" s="1"/>
  <c r="K16" i="92"/>
  <c r="K9" i="92"/>
  <c r="K4" i="92"/>
  <c r="K6" i="92" s="1"/>
  <c r="G52" i="92"/>
  <c r="G43" i="92"/>
  <c r="G46" i="92"/>
  <c r="G40" i="92"/>
  <c r="G25" i="92"/>
  <c r="G27" i="92"/>
  <c r="G28" i="92"/>
  <c r="G29" i="92"/>
  <c r="G14" i="92"/>
  <c r="G10" i="92"/>
  <c r="G11" i="92" s="1"/>
  <c r="G4" i="92"/>
  <c r="G6" i="92" s="1"/>
  <c r="C64" i="92"/>
  <c r="C65" i="92" s="1"/>
  <c r="C52" i="92"/>
  <c r="C54" i="92" s="1"/>
  <c r="C48" i="92"/>
  <c r="C49" i="92" s="1"/>
  <c r="C44" i="92"/>
  <c r="C14" i="92"/>
  <c r="C5" i="92"/>
  <c r="O51" i="91"/>
  <c r="O41" i="91"/>
  <c r="O44" i="91"/>
  <c r="O36" i="91"/>
  <c r="O28" i="91"/>
  <c r="O31" i="91" s="1"/>
  <c r="O21" i="91"/>
  <c r="O25" i="91" s="1"/>
  <c r="O17" i="91"/>
  <c r="O18" i="91" s="1"/>
  <c r="O7" i="91"/>
  <c r="K54" i="91"/>
  <c r="K43" i="91"/>
  <c r="K30" i="91"/>
  <c r="K22" i="91"/>
  <c r="K24" i="91"/>
  <c r="K17" i="91"/>
  <c r="K15" i="91"/>
  <c r="G58" i="91"/>
  <c r="G60" i="91" s="1"/>
  <c r="G52" i="91"/>
  <c r="G55" i="91" s="1"/>
  <c r="G40" i="91"/>
  <c r="G25" i="91"/>
  <c r="G27" i="91"/>
  <c r="G29" i="91"/>
  <c r="G20" i="91"/>
  <c r="G14" i="91"/>
  <c r="G16" i="91" s="1"/>
  <c r="C52" i="91"/>
  <c r="C54" i="91" s="1"/>
  <c r="C44" i="91"/>
  <c r="C13" i="91"/>
  <c r="C15" i="91"/>
  <c r="C10" i="91"/>
  <c r="C17" i="91" s="1"/>
  <c r="C5" i="91"/>
  <c r="O54" i="90"/>
  <c r="O56" i="90" s="1"/>
  <c r="O49" i="90"/>
  <c r="O45" i="90"/>
  <c r="O35" i="90"/>
  <c r="O34" i="90"/>
  <c r="O29" i="90"/>
  <c r="O28" i="90"/>
  <c r="O31" i="90" s="1"/>
  <c r="O16" i="90"/>
  <c r="O18" i="90" s="1"/>
  <c r="O6" i="90"/>
  <c r="O5" i="90"/>
  <c r="K48" i="90"/>
  <c r="K51" i="90" s="1"/>
  <c r="K24" i="90"/>
  <c r="K22" i="90"/>
  <c r="K5" i="90"/>
  <c r="K6" i="90" s="1"/>
  <c r="G52" i="90"/>
  <c r="G43" i="90"/>
  <c r="G45" i="90"/>
  <c r="G48" i="90"/>
  <c r="G33" i="90"/>
  <c r="G25" i="90"/>
  <c r="G19" i="90"/>
  <c r="G16" i="90"/>
  <c r="G11" i="90"/>
  <c r="G5" i="90"/>
  <c r="G6" i="90" s="1"/>
  <c r="C63" i="90"/>
  <c r="C49" i="90"/>
  <c r="C44" i="90"/>
  <c r="O55" i="79"/>
  <c r="O56" i="79" s="1"/>
  <c r="O49" i="79"/>
  <c r="O51" i="79" s="1"/>
  <c r="O41" i="79"/>
  <c r="O29" i="79"/>
  <c r="O31" i="79" s="1"/>
  <c r="O23" i="79"/>
  <c r="O21" i="79"/>
  <c r="O17" i="79"/>
  <c r="O18" i="79" s="1"/>
  <c r="O7" i="79"/>
  <c r="K30" i="79"/>
  <c r="K9" i="79"/>
  <c r="G38" i="79"/>
  <c r="G40" i="79" s="1"/>
  <c r="G28" i="79"/>
  <c r="G5" i="79"/>
  <c r="G6" i="79" s="1"/>
  <c r="G10" i="79"/>
  <c r="G11" i="79" s="1"/>
  <c r="O12" i="79"/>
  <c r="O13" i="79" s="1"/>
  <c r="G15" i="79"/>
  <c r="G16" i="79" s="1"/>
  <c r="K43" i="79"/>
  <c r="K5" i="79"/>
  <c r="K6" i="79" s="1"/>
  <c r="K16" i="79"/>
  <c r="K24" i="79"/>
  <c r="K25" i="79" s="1"/>
  <c r="G26" i="79"/>
  <c r="G29" i="79"/>
  <c r="C44" i="79"/>
  <c r="O5" i="79"/>
  <c r="O6" i="79"/>
  <c r="C15" i="79"/>
  <c r="G25" i="79"/>
  <c r="O36" i="79"/>
  <c r="G43" i="79"/>
  <c r="O44" i="79"/>
  <c r="G47" i="79"/>
  <c r="C63" i="79"/>
  <c r="C65" i="79" s="1"/>
  <c r="C52" i="79"/>
  <c r="C54" i="79" s="1"/>
  <c r="C49" i="79"/>
  <c r="B35" i="69"/>
  <c r="C30" i="69" s="1"/>
  <c r="C14" i="79"/>
  <c r="O54" i="87"/>
  <c r="O56" i="87" s="1"/>
  <c r="O50" i="87"/>
  <c r="O48" i="87"/>
  <c r="O44" i="87"/>
  <c r="O45" i="87" s="1"/>
  <c r="O35" i="87"/>
  <c r="O36" i="87"/>
  <c r="O31" i="87"/>
  <c r="O16" i="87"/>
  <c r="O18" i="87" s="1"/>
  <c r="O6" i="87"/>
  <c r="O5" i="87"/>
  <c r="K51" i="87"/>
  <c r="K23" i="87"/>
  <c r="K24" i="87"/>
  <c r="G52" i="87"/>
  <c r="G47" i="87"/>
  <c r="G45" i="87"/>
  <c r="G38" i="87"/>
  <c r="G33" i="87"/>
  <c r="G35" i="87" s="1"/>
  <c r="G26" i="87"/>
  <c r="G29" i="87"/>
  <c r="G25" i="87"/>
  <c r="G19" i="87"/>
  <c r="G15" i="87"/>
  <c r="G16" i="87" s="1"/>
  <c r="G10" i="87"/>
  <c r="G11" i="87" s="1"/>
  <c r="G5" i="87"/>
  <c r="G6" i="87" s="1"/>
  <c r="C63" i="87"/>
  <c r="C65" i="87" s="1"/>
  <c r="C53" i="87"/>
  <c r="C54" i="87" s="1"/>
  <c r="O48" i="86"/>
  <c r="O41" i="86"/>
  <c r="O28" i="86"/>
  <c r="O29" i="86"/>
  <c r="O21" i="86"/>
  <c r="O12" i="86"/>
  <c r="O13" i="86" s="1"/>
  <c r="O5" i="86"/>
  <c r="O7" i="86"/>
  <c r="O4" i="86"/>
  <c r="K48" i="86"/>
  <c r="K43" i="86"/>
  <c r="K5" i="86"/>
  <c r="K6" i="86" s="1"/>
  <c r="G45" i="86"/>
  <c r="G48" i="86"/>
  <c r="G43" i="86"/>
  <c r="G38" i="86"/>
  <c r="G40" i="86" s="1"/>
  <c r="G14" i="86"/>
  <c r="G16" i="86" s="1"/>
  <c r="G9" i="86"/>
  <c r="G11" i="86" s="1"/>
  <c r="G4" i="86"/>
  <c r="G6" i="86" s="1"/>
  <c r="K24" i="86"/>
  <c r="G28" i="86"/>
  <c r="K49" i="86"/>
  <c r="K51" i="86" s="1"/>
  <c r="O49" i="86"/>
  <c r="K54" i="86"/>
  <c r="G25" i="86"/>
  <c r="G29" i="86"/>
  <c r="G47" i="86"/>
  <c r="O54" i="86"/>
  <c r="O56" i="86" s="1"/>
  <c r="K22" i="86"/>
  <c r="K25" i="86" s="1"/>
  <c r="K16" i="86"/>
  <c r="G26" i="86"/>
  <c r="O44" i="86"/>
  <c r="O16" i="86"/>
  <c r="O18" i="86" s="1"/>
  <c r="O23" i="86"/>
  <c r="G52" i="86"/>
  <c r="C63" i="86"/>
  <c r="C65" i="86" s="1"/>
  <c r="C52" i="86"/>
  <c r="C54" i="86" s="1"/>
  <c r="C47" i="86"/>
  <c r="C49" i="86" s="1"/>
  <c r="C43" i="86"/>
  <c r="C44" i="86" s="1"/>
  <c r="C24" i="86"/>
  <c r="C20" i="86"/>
  <c r="C22" i="86"/>
  <c r="C14" i="86"/>
  <c r="C15" i="86"/>
  <c r="C5" i="86"/>
  <c r="O56" i="83"/>
  <c r="O49" i="83"/>
  <c r="O51" i="83" s="1"/>
  <c r="O50" i="83"/>
  <c r="O41" i="83"/>
  <c r="O36" i="83"/>
  <c r="O28" i="83"/>
  <c r="O30" i="83"/>
  <c r="K50" i="83"/>
  <c r="K36" i="83"/>
  <c r="K30" i="83"/>
  <c r="K31" i="83"/>
  <c r="K22" i="83"/>
  <c r="K23" i="83"/>
  <c r="K9" i="83"/>
  <c r="K10" i="83"/>
  <c r="K12" i="83" s="1"/>
  <c r="K4" i="83"/>
  <c r="K6" i="83" s="1"/>
  <c r="G39" i="83"/>
  <c r="G14" i="83"/>
  <c r="G16" i="83" s="1"/>
  <c r="G10" i="83"/>
  <c r="G4" i="83"/>
  <c r="C63" i="83"/>
  <c r="C65" i="83" s="1"/>
  <c r="C53" i="83"/>
  <c r="C42" i="83"/>
  <c r="O41" i="85"/>
  <c r="O30" i="85"/>
  <c r="G45" i="85"/>
  <c r="G33" i="85"/>
  <c r="G14" i="85"/>
  <c r="G9" i="85"/>
  <c r="G4" i="85"/>
  <c r="C57" i="85"/>
  <c r="C43" i="85"/>
  <c r="O54" i="84"/>
  <c r="O49" i="84"/>
  <c r="O50" i="84"/>
  <c r="O43" i="84"/>
  <c r="O44" i="84"/>
  <c r="O35" i="84"/>
  <c r="O36" i="84"/>
  <c r="O34" i="84"/>
  <c r="O29" i="84"/>
  <c r="O31" i="84" s="1"/>
  <c r="O16" i="84"/>
  <c r="O18" i="84" s="1"/>
  <c r="O11" i="84"/>
  <c r="O13" i="84" s="1"/>
  <c r="O7" i="84"/>
  <c r="O4" i="84"/>
  <c r="O5" i="84"/>
  <c r="K49" i="84"/>
  <c r="K51" i="84" s="1"/>
  <c r="K43" i="84"/>
  <c r="K22" i="84"/>
  <c r="K23" i="84"/>
  <c r="K5" i="84"/>
  <c r="K6" i="84" s="1"/>
  <c r="G52" i="84"/>
  <c r="G47" i="84"/>
  <c r="G48" i="84"/>
  <c r="G38" i="84"/>
  <c r="G33" i="84"/>
  <c r="G29" i="84"/>
  <c r="G25" i="84"/>
  <c r="G26" i="84"/>
  <c r="G27" i="84"/>
  <c r="G19" i="84"/>
  <c r="G14" i="84"/>
  <c r="G16" i="84" s="1"/>
  <c r="G9" i="84"/>
  <c r="G11" i="84" s="1"/>
  <c r="G4" i="84"/>
  <c r="G6" i="84" s="1"/>
  <c r="C63" i="84"/>
  <c r="C65" i="84" s="1"/>
  <c r="C57" i="84"/>
  <c r="C52" i="84"/>
  <c r="C54" i="84" s="1"/>
  <c r="C47" i="84"/>
  <c r="C49" i="84" s="1"/>
  <c r="C43" i="84"/>
  <c r="C44" i="84"/>
  <c r="C12" i="84"/>
  <c r="C10" i="84"/>
  <c r="C15" i="84"/>
  <c r="O54" i="78"/>
  <c r="O56" i="78" s="1"/>
  <c r="O48" i="78"/>
  <c r="O49" i="78"/>
  <c r="O41" i="78"/>
  <c r="O44" i="78"/>
  <c r="O36" i="78"/>
  <c r="O28" i="78"/>
  <c r="O29" i="78"/>
  <c r="O23" i="78"/>
  <c r="O11" i="78"/>
  <c r="O13" i="78" s="1"/>
  <c r="O5" i="78"/>
  <c r="K54" i="78"/>
  <c r="K48" i="78"/>
  <c r="G52" i="78"/>
  <c r="G48" i="78"/>
  <c r="G38" i="78"/>
  <c r="G40" i="78" s="1"/>
  <c r="G25" i="78"/>
  <c r="G19" i="78"/>
  <c r="G15" i="78"/>
  <c r="G16" i="78" s="1"/>
  <c r="G4" i="78"/>
  <c r="G6" i="78" s="1"/>
  <c r="C43" i="78"/>
  <c r="C44" i="78" s="1"/>
  <c r="C10" i="78"/>
  <c r="C14" i="78"/>
  <c r="C5" i="78"/>
  <c r="O54" i="82"/>
  <c r="O56" i="82"/>
  <c r="O48" i="82"/>
  <c r="O49" i="82"/>
  <c r="O41" i="82"/>
  <c r="O44" i="82"/>
  <c r="O35" i="82"/>
  <c r="O36" i="82"/>
  <c r="O28" i="82"/>
  <c r="O29" i="82"/>
  <c r="O23" i="82"/>
  <c r="O21" i="82"/>
  <c r="O16" i="82"/>
  <c r="O18" i="82" s="1"/>
  <c r="O12" i="82"/>
  <c r="O13" i="82" s="1"/>
  <c r="O6" i="82"/>
  <c r="O7" i="82"/>
  <c r="O4" i="82"/>
  <c r="K54" i="82"/>
  <c r="K49" i="82"/>
  <c r="K51" i="82" s="1"/>
  <c r="K43" i="82"/>
  <c r="K30" i="82"/>
  <c r="K22" i="82"/>
  <c r="K23" i="82"/>
  <c r="K16" i="82"/>
  <c r="K9" i="82"/>
  <c r="K5" i="82"/>
  <c r="K6" i="82" s="1"/>
  <c r="G52" i="82"/>
  <c r="G47" i="82"/>
  <c r="G48" i="82"/>
  <c r="G38" i="82"/>
  <c r="G40" i="82" s="1"/>
  <c r="G28" i="82"/>
  <c r="G25" i="82"/>
  <c r="G29" i="82"/>
  <c r="G26" i="82"/>
  <c r="G14" i="82"/>
  <c r="G16" i="82" s="1"/>
  <c r="G9" i="82"/>
  <c r="G11" i="82" s="1"/>
  <c r="G4" i="82"/>
  <c r="G6" i="82" s="1"/>
  <c r="C63" i="82"/>
  <c r="C65" i="82" s="1"/>
  <c r="C52" i="82"/>
  <c r="C54" i="82" s="1"/>
  <c r="C47" i="82"/>
  <c r="C49" i="82" s="1"/>
  <c r="C43" i="82"/>
  <c r="C44" i="82" s="1"/>
  <c r="C14" i="82"/>
  <c r="C15" i="82"/>
  <c r="C5" i="82"/>
  <c r="O54" i="73"/>
  <c r="O29" i="73"/>
  <c r="O30" i="73"/>
  <c r="O31" i="73" s="1"/>
  <c r="O48" i="73"/>
  <c r="O41" i="73"/>
  <c r="C10" i="73"/>
  <c r="O43" i="73"/>
  <c r="O49" i="73"/>
  <c r="O51" i="73" s="1"/>
  <c r="O35" i="73"/>
  <c r="O44" i="73"/>
  <c r="O45" i="73" s="1"/>
  <c r="O36" i="73"/>
  <c r="G45" i="73"/>
  <c r="O16" i="73"/>
  <c r="O18" i="73" s="1"/>
  <c r="O11" i="73"/>
  <c r="O13" i="73" s="1"/>
  <c r="O4" i="73"/>
  <c r="O5" i="73"/>
  <c r="O6" i="73"/>
  <c r="K48" i="73"/>
  <c r="K49" i="73"/>
  <c r="K23" i="73"/>
  <c r="K24" i="73"/>
  <c r="K9" i="73"/>
  <c r="K5" i="73"/>
  <c r="K6" i="73" s="1"/>
  <c r="G52" i="73"/>
  <c r="G47" i="73"/>
  <c r="G43" i="73"/>
  <c r="G48" i="73"/>
  <c r="G38" i="73"/>
  <c r="G33" i="73"/>
  <c r="G26" i="73"/>
  <c r="G27" i="73"/>
  <c r="G28" i="73"/>
  <c r="G29" i="73"/>
  <c r="G19" i="73"/>
  <c r="G14" i="73"/>
  <c r="G16" i="73" s="1"/>
  <c r="G9" i="73"/>
  <c r="G11" i="73" s="1"/>
  <c r="G5" i="73"/>
  <c r="G6" i="73" s="1"/>
  <c r="C63" i="73"/>
  <c r="C65" i="73" s="1"/>
  <c r="C52" i="73"/>
  <c r="C54" i="73" s="1"/>
  <c r="C48" i="73"/>
  <c r="C49" i="73" s="1"/>
  <c r="C43" i="73"/>
  <c r="C44" i="73" s="1"/>
  <c r="C15" i="73"/>
  <c r="C12" i="73"/>
  <c r="C14" i="73"/>
  <c r="C5" i="73"/>
  <c r="O54" i="72"/>
  <c r="O56" i="72" s="1"/>
  <c r="O49" i="72"/>
  <c r="O42" i="72"/>
  <c r="O43" i="72"/>
  <c r="O37" i="72"/>
  <c r="O28" i="72"/>
  <c r="O29" i="72"/>
  <c r="O12" i="72"/>
  <c r="O13" i="72" s="1"/>
  <c r="O5" i="72"/>
  <c r="K54" i="72"/>
  <c r="K43" i="72"/>
  <c r="K23" i="72"/>
  <c r="K9" i="72"/>
  <c r="G47" i="72"/>
  <c r="G48" i="72"/>
  <c r="G43" i="72"/>
  <c r="G38" i="72"/>
  <c r="G40" i="72" s="1"/>
  <c r="G33" i="72"/>
  <c r="G25" i="72"/>
  <c r="G28" i="72"/>
  <c r="G29" i="72"/>
  <c r="G9" i="72"/>
  <c r="G11" i="72" s="1"/>
  <c r="G5" i="72"/>
  <c r="G6" i="72" s="1"/>
  <c r="C48" i="72"/>
  <c r="C49" i="72" s="1"/>
  <c r="C43" i="72"/>
  <c r="C44" i="72" s="1"/>
  <c r="C12" i="72"/>
  <c r="C5" i="72"/>
  <c r="O54" i="75"/>
  <c r="O48" i="75"/>
  <c r="O49" i="75"/>
  <c r="O43" i="75"/>
  <c r="O45" i="75" s="1"/>
  <c r="O44" i="75"/>
  <c r="O35" i="75"/>
  <c r="O36" i="75"/>
  <c r="O34" i="75"/>
  <c r="O29" i="75"/>
  <c r="O30" i="75"/>
  <c r="O16" i="75"/>
  <c r="O18" i="75" s="1"/>
  <c r="O11" i="75"/>
  <c r="O13" i="75" s="1"/>
  <c r="O7" i="75"/>
  <c r="O4" i="75"/>
  <c r="O5" i="75"/>
  <c r="K54" i="75"/>
  <c r="K49" i="75"/>
  <c r="K41" i="75"/>
  <c r="K43" i="75"/>
  <c r="K31" i="75"/>
  <c r="K22" i="75"/>
  <c r="K23" i="75"/>
  <c r="K5" i="75"/>
  <c r="K6" i="75" s="1"/>
  <c r="G52" i="75"/>
  <c r="G47" i="75"/>
  <c r="G48" i="75"/>
  <c r="G38" i="75"/>
  <c r="G33" i="75"/>
  <c r="G35" i="75" s="1"/>
  <c r="G26" i="75"/>
  <c r="G27" i="75"/>
  <c r="G28" i="75"/>
  <c r="G19" i="75"/>
  <c r="G14" i="75"/>
  <c r="G16" i="75" s="1"/>
  <c r="G9" i="75"/>
  <c r="G11" i="75" s="1"/>
  <c r="G4" i="75"/>
  <c r="G6" i="75" s="1"/>
  <c r="C63" i="75"/>
  <c r="C52" i="75"/>
  <c r="C54" i="75" s="1"/>
  <c r="C47" i="75"/>
  <c r="C49" i="75" s="1"/>
  <c r="C12" i="75"/>
  <c r="C10" i="75"/>
  <c r="C15" i="75"/>
  <c r="O50" i="76"/>
  <c r="O48" i="76"/>
  <c r="O51" i="76" s="1"/>
  <c r="O41" i="76"/>
  <c r="O43" i="76"/>
  <c r="O44" i="76"/>
  <c r="O36" i="76"/>
  <c r="O28" i="76"/>
  <c r="O11" i="76"/>
  <c r="G43" i="76"/>
  <c r="G14" i="76"/>
  <c r="O35" i="76"/>
  <c r="O29" i="76"/>
  <c r="O54" i="76"/>
  <c r="O56" i="76" s="1"/>
  <c r="O21" i="76"/>
  <c r="K54" i="76"/>
  <c r="K48" i="76"/>
  <c r="K41" i="76"/>
  <c r="K24" i="76"/>
  <c r="K16" i="76"/>
  <c r="K5" i="76"/>
  <c r="K6" i="76" s="1"/>
  <c r="G45" i="76"/>
  <c r="G48" i="76"/>
  <c r="G44" i="76"/>
  <c r="G39" i="76"/>
  <c r="C48" i="76"/>
  <c r="C49" i="76" s="1"/>
  <c r="C5" i="76"/>
  <c r="O54" i="77"/>
  <c r="O56" i="77" s="1"/>
  <c r="O49" i="77"/>
  <c r="O50" i="77"/>
  <c r="O41" i="77"/>
  <c r="O43" i="77"/>
  <c r="O44" i="77"/>
  <c r="O36" i="77"/>
  <c r="O28" i="77"/>
  <c r="O31" i="77" s="1"/>
  <c r="O29" i="77"/>
  <c r="O23" i="77"/>
  <c r="O24" i="77"/>
  <c r="O16" i="77"/>
  <c r="O18" i="77" s="1"/>
  <c r="O11" i="77"/>
  <c r="O13" i="77" s="1"/>
  <c r="O4" i="77"/>
  <c r="O5" i="77"/>
  <c r="O6" i="77"/>
  <c r="K55" i="77"/>
  <c r="K54" i="77"/>
  <c r="K48" i="77"/>
  <c r="K49" i="77"/>
  <c r="K41" i="77"/>
  <c r="K43" i="77"/>
  <c r="K36" i="77"/>
  <c r="K31" i="77"/>
  <c r="K29" i="77"/>
  <c r="K30" i="77"/>
  <c r="K23" i="77"/>
  <c r="K25" i="77" s="1"/>
  <c r="K16" i="77"/>
  <c r="K17" i="77"/>
  <c r="K15" i="77"/>
  <c r="K9" i="77"/>
  <c r="K10" i="77"/>
  <c r="K4" i="77"/>
  <c r="K6" i="77" s="1"/>
  <c r="G52" i="77"/>
  <c r="G53" i="77"/>
  <c r="G45" i="77"/>
  <c r="G43" i="77"/>
  <c r="G46" i="77"/>
  <c r="G47" i="77"/>
  <c r="G48" i="77"/>
  <c r="G38" i="77"/>
  <c r="G40" i="77" s="1"/>
  <c r="G29" i="77"/>
  <c r="G26" i="77"/>
  <c r="G27" i="77"/>
  <c r="G14" i="77"/>
  <c r="G16" i="77" s="1"/>
  <c r="G9" i="77"/>
  <c r="G11" i="77" s="1"/>
  <c r="G5" i="77"/>
  <c r="G6" i="77" s="1"/>
  <c r="C63" i="77"/>
  <c r="C65" i="77" s="1"/>
  <c r="C53" i="77"/>
  <c r="C54" i="77" s="1"/>
  <c r="C47" i="77"/>
  <c r="C49" i="77" s="1"/>
  <c r="C43" i="77"/>
  <c r="C44" i="77" s="1"/>
  <c r="C15" i="77"/>
  <c r="C5" i="77"/>
  <c r="C4" i="77"/>
  <c r="C7" i="77" s="1"/>
  <c r="O22" i="83"/>
  <c r="C14" i="83"/>
  <c r="O17" i="83"/>
  <c r="O18" i="83" s="1"/>
  <c r="G26" i="83"/>
  <c r="C44" i="83"/>
  <c r="C54" i="83"/>
  <c r="G45" i="83"/>
  <c r="O23" i="83"/>
  <c r="G27" i="83"/>
  <c r="K54" i="83"/>
  <c r="O5" i="83"/>
  <c r="C15" i="83"/>
  <c r="G28" i="83"/>
  <c r="G43" i="83"/>
  <c r="G47" i="83"/>
  <c r="G11" i="83"/>
  <c r="O24" i="83"/>
  <c r="O31" i="83"/>
  <c r="K43" i="83"/>
  <c r="G48" i="83"/>
  <c r="O11" i="83"/>
  <c r="O13" i="83" s="1"/>
  <c r="G25" i="83"/>
  <c r="G40" i="83"/>
  <c r="O43" i="83"/>
  <c r="K48" i="83"/>
  <c r="K16" i="83"/>
  <c r="K29" i="83"/>
  <c r="O35" i="83"/>
  <c r="K41" i="83"/>
  <c r="O44" i="83"/>
  <c r="G52" i="83"/>
  <c r="G16" i="85"/>
  <c r="O54" i="85"/>
  <c r="O56" i="85" s="1"/>
  <c r="C15" i="85"/>
  <c r="K22" i="85"/>
  <c r="O49" i="85"/>
  <c r="G11" i="85"/>
  <c r="K24" i="85"/>
  <c r="K43" i="85"/>
  <c r="C48" i="85"/>
  <c r="C49" i="85" s="1"/>
  <c r="O16" i="85"/>
  <c r="O18" i="85" s="1"/>
  <c r="O34" i="85"/>
  <c r="O43" i="85"/>
  <c r="G48" i="85"/>
  <c r="C52" i="85"/>
  <c r="C54" i="85" s="1"/>
  <c r="K5" i="85"/>
  <c r="K6" i="85" s="1"/>
  <c r="O11" i="85"/>
  <c r="O13" i="85" s="1"/>
  <c r="O28" i="85"/>
  <c r="O31" i="85" s="1"/>
  <c r="C44" i="85"/>
  <c r="K48" i="85"/>
  <c r="G52" i="85"/>
  <c r="O44" i="85"/>
  <c r="O48" i="85"/>
  <c r="K22" i="78"/>
  <c r="G26" i="78"/>
  <c r="C48" i="78"/>
  <c r="C49" i="78" s="1"/>
  <c r="K50" i="78"/>
  <c r="K51" i="78" s="1"/>
  <c r="K5" i="78"/>
  <c r="K6" i="78" s="1"/>
  <c r="K9" i="78"/>
  <c r="O17" i="78"/>
  <c r="O18" i="78" s="1"/>
  <c r="K23" i="78"/>
  <c r="G28" i="78"/>
  <c r="G10" i="78"/>
  <c r="G11" i="78" s="1"/>
  <c r="C15" i="78"/>
  <c r="G29" i="78"/>
  <c r="O35" i="78"/>
  <c r="G45" i="78"/>
  <c r="C52" i="78"/>
  <c r="C54" i="78" s="1"/>
  <c r="O6" i="78"/>
  <c r="C12" i="78"/>
  <c r="K16" i="78"/>
  <c r="O21" i="78"/>
  <c r="K30" i="78"/>
  <c r="K43" i="78"/>
  <c r="G46" i="78"/>
  <c r="O43" i="78"/>
  <c r="O45" i="78" s="1"/>
  <c r="O4" i="72"/>
  <c r="O7" i="72"/>
  <c r="O36" i="72"/>
  <c r="K49" i="72"/>
  <c r="C63" i="72"/>
  <c r="C65" i="72" s="1"/>
  <c r="O16" i="72"/>
  <c r="O18" i="72" s="1"/>
  <c r="K24" i="72"/>
  <c r="K25" i="72" s="1"/>
  <c r="K50" i="72"/>
  <c r="C14" i="72"/>
  <c r="O34" i="72"/>
  <c r="O44" i="72"/>
  <c r="C52" i="72"/>
  <c r="C54" i="72" s="1"/>
  <c r="G14" i="72"/>
  <c r="G16" i="72" s="1"/>
  <c r="G21" i="72"/>
  <c r="G22" i="72" s="1"/>
  <c r="G26" i="72"/>
  <c r="G30" i="72" s="1"/>
  <c r="G45" i="72"/>
  <c r="G52" i="72"/>
  <c r="K11" i="72"/>
  <c r="O21" i="72"/>
  <c r="G5" i="76"/>
  <c r="G6" i="76" s="1"/>
  <c r="O7" i="76"/>
  <c r="O17" i="76"/>
  <c r="O18" i="76" s="1"/>
  <c r="O23" i="76"/>
  <c r="K50" i="76"/>
  <c r="K51" i="76" s="1"/>
  <c r="C63" i="76"/>
  <c r="C65" i="76" s="1"/>
  <c r="G16" i="76"/>
  <c r="G40" i="76"/>
  <c r="O5" i="76"/>
  <c r="G10" i="76"/>
  <c r="G11" i="76" s="1"/>
  <c r="G25" i="76"/>
  <c r="G29" i="76"/>
  <c r="O13" i="76"/>
  <c r="C52" i="76"/>
  <c r="C54" i="76" s="1"/>
  <c r="G26" i="76"/>
  <c r="C43" i="76"/>
  <c r="C44" i="76" s="1"/>
  <c r="G52" i="76"/>
  <c r="O6" i="76"/>
  <c r="K22" i="76"/>
  <c r="K25" i="76" s="1"/>
  <c r="G27" i="76"/>
  <c r="K43" i="76"/>
  <c r="G47" i="76"/>
  <c r="O4" i="85"/>
  <c r="O7" i="85"/>
  <c r="G19" i="85"/>
  <c r="K50" i="85"/>
  <c r="G26" i="85"/>
  <c r="O5" i="85"/>
  <c r="G27" i="85"/>
  <c r="O35" i="85"/>
  <c r="G28" i="85"/>
  <c r="O36" i="85"/>
  <c r="G6" i="85"/>
  <c r="G25" i="85"/>
  <c r="G38" i="85"/>
  <c r="G43" i="85"/>
  <c r="C63" i="85"/>
  <c r="O4" i="69"/>
  <c r="O5" i="69"/>
  <c r="O23" i="69"/>
  <c r="K29" i="69"/>
  <c r="K30" i="69"/>
  <c r="K31" i="69"/>
  <c r="O43" i="69"/>
  <c r="O44" i="69"/>
  <c r="O24" i="69"/>
  <c r="O50" i="69"/>
  <c r="O30" i="69"/>
  <c r="O11" i="69"/>
  <c r="O13" i="69" s="1"/>
  <c r="O42" i="69"/>
  <c r="K5" i="69"/>
  <c r="K6" i="69" s="1"/>
  <c r="C5" i="83"/>
  <c r="C15" i="139"/>
  <c r="C5" i="139"/>
  <c r="K9" i="139"/>
  <c r="C14" i="139"/>
  <c r="K16" i="139"/>
  <c r="K30" i="139"/>
  <c r="C10" i="139"/>
  <c r="C12" i="139"/>
  <c r="G19" i="139"/>
  <c r="G33" i="139"/>
  <c r="G35" i="139" s="1"/>
  <c r="C57" i="139"/>
  <c r="K10" i="139"/>
  <c r="O24" i="139"/>
  <c r="O25" i="139" s="1"/>
  <c r="K29" i="139"/>
  <c r="K31" i="139"/>
  <c r="K36" i="139"/>
  <c r="K38" i="139" s="1"/>
  <c r="K41" i="139"/>
  <c r="C4" i="139"/>
  <c r="C7" i="139" s="1"/>
  <c r="C11" i="139"/>
  <c r="K15" i="139"/>
  <c r="K17" i="139"/>
  <c r="G53" i="139"/>
  <c r="G55" i="139" s="1"/>
  <c r="K55" i="139"/>
  <c r="K57" i="139" s="1"/>
  <c r="C58" i="139"/>
  <c r="C13" i="139"/>
  <c r="G20" i="139"/>
  <c r="G58" i="139"/>
  <c r="G60" i="139" s="1"/>
  <c r="K42" i="139"/>
  <c r="K28" i="139"/>
  <c r="K33" i="139" s="1"/>
  <c r="O34" i="139"/>
  <c r="O38" i="139" s="1"/>
  <c r="G55" i="138"/>
  <c r="C10" i="138"/>
  <c r="C12" i="138"/>
  <c r="G19" i="138"/>
  <c r="G33" i="138"/>
  <c r="G35" i="138" s="1"/>
  <c r="C57" i="138"/>
  <c r="C4" i="138"/>
  <c r="C7" i="138" s="1"/>
  <c r="O7" i="138"/>
  <c r="O8" i="138" s="1"/>
  <c r="C11" i="138"/>
  <c r="G53" i="138"/>
  <c r="C58" i="138"/>
  <c r="C13" i="138"/>
  <c r="G20" i="138"/>
  <c r="G58" i="138"/>
  <c r="G60" i="138" s="1"/>
  <c r="G44" i="138"/>
  <c r="O8" i="133"/>
  <c r="G33" i="133"/>
  <c r="G35" i="133" s="1"/>
  <c r="C57" i="133"/>
  <c r="K10" i="133"/>
  <c r="K12" i="133" s="1"/>
  <c r="O24" i="133"/>
  <c r="O25" i="133" s="1"/>
  <c r="K29" i="133"/>
  <c r="K31" i="133"/>
  <c r="K36" i="133"/>
  <c r="K38" i="133" s="1"/>
  <c r="K41" i="133"/>
  <c r="C4" i="133"/>
  <c r="C7" i="133" s="1"/>
  <c r="O7" i="133"/>
  <c r="C11" i="133"/>
  <c r="C17" i="133" s="1"/>
  <c r="K15" i="133"/>
  <c r="K19" i="133" s="1"/>
  <c r="K17" i="133"/>
  <c r="G53" i="133"/>
  <c r="G55" i="133" s="1"/>
  <c r="K55" i="133"/>
  <c r="K57" i="133" s="1"/>
  <c r="C58" i="133"/>
  <c r="C13" i="133"/>
  <c r="G20" i="133"/>
  <c r="G22" i="133" s="1"/>
  <c r="G58" i="133"/>
  <c r="G60" i="133" s="1"/>
  <c r="K42" i="133"/>
  <c r="G44" i="133"/>
  <c r="G49" i="133" s="1"/>
  <c r="K28" i="133"/>
  <c r="O34" i="133"/>
  <c r="O38" i="133" s="1"/>
  <c r="O45" i="131"/>
  <c r="C5" i="131"/>
  <c r="K9" i="131"/>
  <c r="C14" i="131"/>
  <c r="K16" i="131"/>
  <c r="K30" i="131"/>
  <c r="C10" i="131"/>
  <c r="C12" i="131"/>
  <c r="G19" i="131"/>
  <c r="G33" i="131"/>
  <c r="G35" i="131" s="1"/>
  <c r="C57" i="131"/>
  <c r="K10" i="131"/>
  <c r="O24" i="131"/>
  <c r="O25" i="131" s="1"/>
  <c r="K29" i="131"/>
  <c r="K31" i="131"/>
  <c r="K36" i="131"/>
  <c r="K38" i="131" s="1"/>
  <c r="K41" i="131"/>
  <c r="C4" i="131"/>
  <c r="C7" i="131" s="1"/>
  <c r="O7" i="131"/>
  <c r="O8" i="131" s="1"/>
  <c r="C11" i="131"/>
  <c r="K15" i="131"/>
  <c r="K17" i="131"/>
  <c r="G53" i="131"/>
  <c r="G55" i="131" s="1"/>
  <c r="K55" i="131"/>
  <c r="K57" i="131" s="1"/>
  <c r="C58" i="131"/>
  <c r="C13" i="131"/>
  <c r="G20" i="131"/>
  <c r="G58" i="131"/>
  <c r="G60" i="131" s="1"/>
  <c r="K42" i="131"/>
  <c r="K28" i="131"/>
  <c r="O34" i="131"/>
  <c r="O38" i="131" s="1"/>
  <c r="O45" i="128"/>
  <c r="C5" i="128"/>
  <c r="G33" i="128"/>
  <c r="G35" i="128" s="1"/>
  <c r="C57" i="128"/>
  <c r="K10" i="128"/>
  <c r="K12" i="128" s="1"/>
  <c r="O24" i="128"/>
  <c r="O25" i="128" s="1"/>
  <c r="K29" i="128"/>
  <c r="K31" i="128"/>
  <c r="K36" i="128"/>
  <c r="K38" i="128" s="1"/>
  <c r="K41" i="128"/>
  <c r="C4" i="128"/>
  <c r="C7" i="128" s="1"/>
  <c r="C11" i="128"/>
  <c r="K15" i="128"/>
  <c r="K17" i="128"/>
  <c r="G53" i="128"/>
  <c r="G55" i="128" s="1"/>
  <c r="K55" i="128"/>
  <c r="K57" i="128" s="1"/>
  <c r="C58" i="128"/>
  <c r="C13" i="128"/>
  <c r="G20" i="128"/>
  <c r="G22" i="128" s="1"/>
  <c r="G58" i="128"/>
  <c r="G60" i="128" s="1"/>
  <c r="K42" i="128"/>
  <c r="K28" i="128"/>
  <c r="O34" i="128"/>
  <c r="O38" i="128" s="1"/>
  <c r="K57" i="127"/>
  <c r="G60" i="127"/>
  <c r="G11" i="127"/>
  <c r="G55" i="127"/>
  <c r="O6" i="127"/>
  <c r="G33" i="127"/>
  <c r="G35" i="127" s="1"/>
  <c r="C57" i="127"/>
  <c r="G10" i="127"/>
  <c r="O35" i="127"/>
  <c r="O5" i="127"/>
  <c r="K10" i="127"/>
  <c r="K12" i="127" s="1"/>
  <c r="K29" i="127"/>
  <c r="K31" i="127"/>
  <c r="K36" i="127"/>
  <c r="K38" i="127" s="1"/>
  <c r="K41" i="127"/>
  <c r="O43" i="127"/>
  <c r="K48" i="127"/>
  <c r="K51" i="127" s="1"/>
  <c r="O7" i="127"/>
  <c r="C58" i="127"/>
  <c r="K42" i="127"/>
  <c r="G44" i="127"/>
  <c r="K28" i="127"/>
  <c r="O34" i="127"/>
  <c r="C65" i="122"/>
  <c r="C5" i="122"/>
  <c r="K9" i="122"/>
  <c r="C14" i="122"/>
  <c r="K16" i="122"/>
  <c r="K30" i="122"/>
  <c r="C10" i="122"/>
  <c r="C12" i="122"/>
  <c r="G19" i="122"/>
  <c r="G33" i="122"/>
  <c r="G35" i="122" s="1"/>
  <c r="C57" i="122"/>
  <c r="K10" i="122"/>
  <c r="O24" i="122"/>
  <c r="O25" i="122" s="1"/>
  <c r="K29" i="122"/>
  <c r="K31" i="122"/>
  <c r="K36" i="122"/>
  <c r="K38" i="122" s="1"/>
  <c r="K41" i="122"/>
  <c r="C4" i="122"/>
  <c r="C7" i="122" s="1"/>
  <c r="C11" i="122"/>
  <c r="K15" i="122"/>
  <c r="K17" i="122"/>
  <c r="G53" i="122"/>
  <c r="G55" i="122" s="1"/>
  <c r="K55" i="122"/>
  <c r="K57" i="122" s="1"/>
  <c r="C58" i="122"/>
  <c r="C13" i="122"/>
  <c r="G20" i="122"/>
  <c r="G58" i="122"/>
  <c r="G60" i="122" s="1"/>
  <c r="C21" i="122"/>
  <c r="K42" i="122"/>
  <c r="G44" i="122"/>
  <c r="K28" i="122"/>
  <c r="O34" i="122"/>
  <c r="K38" i="121"/>
  <c r="C65" i="121"/>
  <c r="C5" i="121"/>
  <c r="K9" i="121"/>
  <c r="K12" i="121" s="1"/>
  <c r="C14" i="121"/>
  <c r="C10" i="121"/>
  <c r="C12" i="121"/>
  <c r="G19" i="121"/>
  <c r="G33" i="121"/>
  <c r="G35" i="121" s="1"/>
  <c r="C57" i="121"/>
  <c r="C4" i="121"/>
  <c r="C7" i="121" s="1"/>
  <c r="C11" i="121"/>
  <c r="K15" i="121"/>
  <c r="K17" i="121"/>
  <c r="G53" i="121"/>
  <c r="K55" i="121"/>
  <c r="K57" i="121" s="1"/>
  <c r="C58" i="121"/>
  <c r="C13" i="121"/>
  <c r="G20" i="121"/>
  <c r="G58" i="121"/>
  <c r="G60" i="121" s="1"/>
  <c r="K42" i="121"/>
  <c r="G44" i="121"/>
  <c r="G49" i="121" s="1"/>
  <c r="K28" i="121"/>
  <c r="K33" i="121" s="1"/>
  <c r="O34" i="121"/>
  <c r="O38" i="121" s="1"/>
  <c r="O56" i="120"/>
  <c r="G22" i="120"/>
  <c r="G40" i="120"/>
  <c r="G35" i="120"/>
  <c r="C65" i="120"/>
  <c r="C5" i="120"/>
  <c r="K9" i="120"/>
  <c r="K12" i="120" s="1"/>
  <c r="C14" i="120"/>
  <c r="K16" i="120"/>
  <c r="O21" i="120"/>
  <c r="O23" i="120"/>
  <c r="K30" i="120"/>
  <c r="C10" i="120"/>
  <c r="C12" i="120"/>
  <c r="C57" i="120"/>
  <c r="K10" i="120"/>
  <c r="O24" i="120"/>
  <c r="K29" i="120"/>
  <c r="K31" i="120"/>
  <c r="K36" i="120"/>
  <c r="K38" i="120" s="1"/>
  <c r="C4" i="120"/>
  <c r="C11" i="120"/>
  <c r="K15" i="120"/>
  <c r="K17" i="120"/>
  <c r="G53" i="120"/>
  <c r="G55" i="120" s="1"/>
  <c r="K55" i="120"/>
  <c r="K57" i="120" s="1"/>
  <c r="C58" i="120"/>
  <c r="C13" i="120"/>
  <c r="G20" i="120"/>
  <c r="G58" i="120"/>
  <c r="G60" i="120" s="1"/>
  <c r="K42" i="120"/>
  <c r="K45" i="120" s="1"/>
  <c r="G44" i="120"/>
  <c r="K28" i="120"/>
  <c r="O34" i="120"/>
  <c r="O18" i="119"/>
  <c r="C5" i="119"/>
  <c r="K9" i="119"/>
  <c r="C14" i="119"/>
  <c r="K16" i="119"/>
  <c r="K30" i="119"/>
  <c r="C10" i="119"/>
  <c r="C12" i="119"/>
  <c r="G19" i="119"/>
  <c r="G33" i="119"/>
  <c r="G35" i="119" s="1"/>
  <c r="C57" i="119"/>
  <c r="K10" i="119"/>
  <c r="O24" i="119"/>
  <c r="O25" i="119" s="1"/>
  <c r="K29" i="119"/>
  <c r="K31" i="119"/>
  <c r="K36" i="119"/>
  <c r="K38" i="119" s="1"/>
  <c r="K41" i="119"/>
  <c r="C4" i="119"/>
  <c r="C7" i="119" s="1"/>
  <c r="C11" i="119"/>
  <c r="K15" i="119"/>
  <c r="K17" i="119"/>
  <c r="G53" i="119"/>
  <c r="G55" i="119" s="1"/>
  <c r="K55" i="119"/>
  <c r="K57" i="119" s="1"/>
  <c r="C58" i="119"/>
  <c r="C13" i="119"/>
  <c r="G20" i="119"/>
  <c r="G58" i="119"/>
  <c r="G60" i="119" s="1"/>
  <c r="K42" i="119"/>
  <c r="G44" i="119"/>
  <c r="K28" i="119"/>
  <c r="K33" i="119" s="1"/>
  <c r="O34" i="119"/>
  <c r="O38" i="119" s="1"/>
  <c r="G47" i="118"/>
  <c r="O16" i="118"/>
  <c r="O18" i="118" s="1"/>
  <c r="G43" i="118"/>
  <c r="K5" i="118"/>
  <c r="K6" i="118" s="1"/>
  <c r="K24" i="118"/>
  <c r="K25" i="118" s="1"/>
  <c r="G29" i="118"/>
  <c r="G30" i="118" s="1"/>
  <c r="G48" i="118"/>
  <c r="O49" i="118"/>
  <c r="G33" i="118"/>
  <c r="G35" i="118" s="1"/>
  <c r="G45" i="118"/>
  <c r="C57" i="118"/>
  <c r="O24" i="118"/>
  <c r="O48" i="118"/>
  <c r="C58" i="118"/>
  <c r="C63" i="118"/>
  <c r="C65" i="118" s="1"/>
  <c r="C13" i="118"/>
  <c r="O55" i="118"/>
  <c r="O56" i="118" s="1"/>
  <c r="G44" i="118"/>
  <c r="G60" i="117"/>
  <c r="K57" i="117"/>
  <c r="C54" i="117"/>
  <c r="G33" i="117"/>
  <c r="G35" i="117" s="1"/>
  <c r="C57" i="117"/>
  <c r="C60" i="117" s="1"/>
  <c r="G10" i="117"/>
  <c r="G11" i="117" s="1"/>
  <c r="O35" i="117"/>
  <c r="O5" i="117"/>
  <c r="K10" i="117"/>
  <c r="K12" i="117" s="1"/>
  <c r="O24" i="117"/>
  <c r="O25" i="117" s="1"/>
  <c r="K29" i="117"/>
  <c r="K31" i="117"/>
  <c r="K36" i="117"/>
  <c r="K38" i="117" s="1"/>
  <c r="K41" i="117"/>
  <c r="O43" i="117"/>
  <c r="O45" i="117" s="1"/>
  <c r="K48" i="117"/>
  <c r="K51" i="117" s="1"/>
  <c r="O7" i="117"/>
  <c r="C58" i="117"/>
  <c r="K42" i="117"/>
  <c r="K28" i="117"/>
  <c r="K33" i="117" s="1"/>
  <c r="O34" i="117"/>
  <c r="C65" i="116"/>
  <c r="K57" i="116"/>
  <c r="C5" i="116"/>
  <c r="K9" i="116"/>
  <c r="C14" i="116"/>
  <c r="K16" i="116"/>
  <c r="K30" i="116"/>
  <c r="C10" i="116"/>
  <c r="C12" i="116"/>
  <c r="G19" i="116"/>
  <c r="G33" i="116"/>
  <c r="G35" i="116" s="1"/>
  <c r="C57" i="116"/>
  <c r="K10" i="116"/>
  <c r="O24" i="116"/>
  <c r="O25" i="116" s="1"/>
  <c r="K29" i="116"/>
  <c r="K31" i="116"/>
  <c r="K36" i="116"/>
  <c r="K38" i="116" s="1"/>
  <c r="K41" i="116"/>
  <c r="K45" i="116" s="1"/>
  <c r="C4" i="116"/>
  <c r="C11" i="116"/>
  <c r="K15" i="116"/>
  <c r="K17" i="116"/>
  <c r="G53" i="116"/>
  <c r="G55" i="116" s="1"/>
  <c r="K55" i="116"/>
  <c r="C58" i="116"/>
  <c r="C13" i="116"/>
  <c r="G20" i="116"/>
  <c r="G58" i="116"/>
  <c r="G60" i="116" s="1"/>
  <c r="K42" i="116"/>
  <c r="G44" i="116"/>
  <c r="G49" i="116" s="1"/>
  <c r="K28" i="116"/>
  <c r="O34" i="116"/>
  <c r="O38" i="116" s="1"/>
  <c r="O18" i="115"/>
  <c r="O56" i="115"/>
  <c r="G35" i="115"/>
  <c r="G40" i="115"/>
  <c r="O51" i="115"/>
  <c r="C5" i="115"/>
  <c r="K9" i="115"/>
  <c r="C14" i="115"/>
  <c r="K16" i="115"/>
  <c r="O21" i="115"/>
  <c r="O23" i="115"/>
  <c r="K30" i="115"/>
  <c r="C10" i="115"/>
  <c r="C12" i="115"/>
  <c r="C57" i="115"/>
  <c r="K10" i="115"/>
  <c r="O24" i="115"/>
  <c r="K29" i="115"/>
  <c r="K31" i="115"/>
  <c r="K36" i="115"/>
  <c r="K38" i="115" s="1"/>
  <c r="K41" i="115"/>
  <c r="C4" i="115"/>
  <c r="C7" i="115" s="1"/>
  <c r="C11" i="115"/>
  <c r="K15" i="115"/>
  <c r="K17" i="115"/>
  <c r="G53" i="115"/>
  <c r="G55" i="115" s="1"/>
  <c r="K55" i="115"/>
  <c r="K57" i="115" s="1"/>
  <c r="C58" i="115"/>
  <c r="C13" i="115"/>
  <c r="G20" i="115"/>
  <c r="G22" i="115" s="1"/>
  <c r="G58" i="115"/>
  <c r="G60" i="115" s="1"/>
  <c r="K42" i="115"/>
  <c r="G44" i="115"/>
  <c r="K28" i="115"/>
  <c r="O45" i="113"/>
  <c r="C5" i="113"/>
  <c r="K9" i="113"/>
  <c r="C14" i="113"/>
  <c r="K16" i="113"/>
  <c r="C10" i="113"/>
  <c r="C12" i="113"/>
  <c r="C57" i="113"/>
  <c r="K10" i="113"/>
  <c r="O24" i="113"/>
  <c r="O25" i="113" s="1"/>
  <c r="K29" i="113"/>
  <c r="K31" i="113"/>
  <c r="K36" i="113"/>
  <c r="K38" i="113" s="1"/>
  <c r="K41" i="113"/>
  <c r="C4" i="113"/>
  <c r="C11" i="113"/>
  <c r="K15" i="113"/>
  <c r="K17" i="113"/>
  <c r="G53" i="113"/>
  <c r="G55" i="113" s="1"/>
  <c r="K55" i="113"/>
  <c r="K57" i="113" s="1"/>
  <c r="C58" i="113"/>
  <c r="C13" i="113"/>
  <c r="G20" i="113"/>
  <c r="G22" i="113" s="1"/>
  <c r="G58" i="113"/>
  <c r="G60" i="113" s="1"/>
  <c r="K42" i="113"/>
  <c r="K28" i="113"/>
  <c r="O34" i="113"/>
  <c r="O38" i="113" s="1"/>
  <c r="G35" i="112"/>
  <c r="G40" i="112"/>
  <c r="O56" i="112"/>
  <c r="C5" i="112"/>
  <c r="K9" i="112"/>
  <c r="C14" i="112"/>
  <c r="K16" i="112"/>
  <c r="O21" i="112"/>
  <c r="O23" i="112"/>
  <c r="K30" i="112"/>
  <c r="K54" i="112"/>
  <c r="C10" i="112"/>
  <c r="C12" i="112"/>
  <c r="G19" i="112"/>
  <c r="K10" i="112"/>
  <c r="O24" i="112"/>
  <c r="K29" i="112"/>
  <c r="K31" i="112"/>
  <c r="K36" i="112"/>
  <c r="K38" i="112" s="1"/>
  <c r="K41" i="112"/>
  <c r="K45" i="112" s="1"/>
  <c r="C4" i="112"/>
  <c r="C11" i="112"/>
  <c r="K15" i="112"/>
  <c r="K17" i="112"/>
  <c r="G53" i="112"/>
  <c r="G55" i="112" s="1"/>
  <c r="K55" i="112"/>
  <c r="C58" i="112"/>
  <c r="C13" i="112"/>
  <c r="G20" i="112"/>
  <c r="G58" i="112"/>
  <c r="G60" i="112" s="1"/>
  <c r="K42" i="112"/>
  <c r="G44" i="112"/>
  <c r="K28" i="112"/>
  <c r="G35" i="108"/>
  <c r="G40" i="108"/>
  <c r="C65" i="108"/>
  <c r="O56" i="108"/>
  <c r="C5" i="108"/>
  <c r="K9" i="108"/>
  <c r="C14" i="108"/>
  <c r="K16" i="108"/>
  <c r="O21" i="108"/>
  <c r="O23" i="108"/>
  <c r="K30" i="108"/>
  <c r="K54" i="108"/>
  <c r="C12" i="108"/>
  <c r="K10" i="108"/>
  <c r="O24" i="108"/>
  <c r="K29" i="108"/>
  <c r="K31" i="108"/>
  <c r="K36" i="108"/>
  <c r="K38" i="108" s="1"/>
  <c r="K41" i="108"/>
  <c r="C4" i="108"/>
  <c r="C11" i="108"/>
  <c r="K15" i="108"/>
  <c r="K17" i="108"/>
  <c r="G53" i="108"/>
  <c r="G55" i="108" s="1"/>
  <c r="K55" i="108"/>
  <c r="C58" i="108"/>
  <c r="C60" i="108" s="1"/>
  <c r="C13" i="108"/>
  <c r="G20" i="108"/>
  <c r="G58" i="108"/>
  <c r="G60" i="108" s="1"/>
  <c r="K42" i="108"/>
  <c r="G44" i="108"/>
  <c r="K28" i="108"/>
  <c r="C5" i="107"/>
  <c r="K9" i="107"/>
  <c r="C14" i="107"/>
  <c r="K16" i="107"/>
  <c r="K30" i="107"/>
  <c r="C10" i="107"/>
  <c r="C12" i="107"/>
  <c r="G19" i="107"/>
  <c r="G33" i="107"/>
  <c r="G35" i="107" s="1"/>
  <c r="C57" i="107"/>
  <c r="K10" i="107"/>
  <c r="O24" i="107"/>
  <c r="O25" i="107" s="1"/>
  <c r="K29" i="107"/>
  <c r="K31" i="107"/>
  <c r="K36" i="107"/>
  <c r="K38" i="107" s="1"/>
  <c r="K41" i="107"/>
  <c r="C4" i="107"/>
  <c r="C7" i="107" s="1"/>
  <c r="C11" i="107"/>
  <c r="K15" i="107"/>
  <c r="K17" i="107"/>
  <c r="G53" i="107"/>
  <c r="G55" i="107" s="1"/>
  <c r="K55" i="107"/>
  <c r="K57" i="107" s="1"/>
  <c r="C58" i="107"/>
  <c r="C13" i="107"/>
  <c r="G20" i="107"/>
  <c r="G58" i="107"/>
  <c r="G60" i="107" s="1"/>
  <c r="K42" i="107"/>
  <c r="K28" i="107"/>
  <c r="O34" i="107"/>
  <c r="O38" i="107" s="1"/>
  <c r="O56" i="106"/>
  <c r="G35" i="106"/>
  <c r="G40" i="106"/>
  <c r="C5" i="106"/>
  <c r="K9" i="106"/>
  <c r="C14" i="106"/>
  <c r="K16" i="106"/>
  <c r="O21" i="106"/>
  <c r="O23" i="106"/>
  <c r="K30" i="106"/>
  <c r="C12" i="106"/>
  <c r="C57" i="106"/>
  <c r="K10" i="106"/>
  <c r="O24" i="106"/>
  <c r="K29" i="106"/>
  <c r="K31" i="106"/>
  <c r="K36" i="106"/>
  <c r="K38" i="106" s="1"/>
  <c r="K41" i="106"/>
  <c r="C4" i="106"/>
  <c r="C11" i="106"/>
  <c r="K15" i="106"/>
  <c r="K17" i="106"/>
  <c r="G53" i="106"/>
  <c r="G55" i="106" s="1"/>
  <c r="K55" i="106"/>
  <c r="K57" i="106" s="1"/>
  <c r="C58" i="106"/>
  <c r="C13" i="106"/>
  <c r="G20" i="106"/>
  <c r="G22" i="106" s="1"/>
  <c r="G58" i="106"/>
  <c r="G60" i="106" s="1"/>
  <c r="K42" i="106"/>
  <c r="G44" i="106"/>
  <c r="G49" i="106" s="1"/>
  <c r="K28" i="106"/>
  <c r="G40" i="104"/>
  <c r="C5" i="104"/>
  <c r="K9" i="104"/>
  <c r="C14" i="104"/>
  <c r="K16" i="104"/>
  <c r="O21" i="104"/>
  <c r="O23" i="104"/>
  <c r="K30" i="104"/>
  <c r="K54" i="104"/>
  <c r="K57" i="104" s="1"/>
  <c r="C12" i="104"/>
  <c r="K10" i="104"/>
  <c r="O24" i="104"/>
  <c r="K29" i="104"/>
  <c r="K31" i="104"/>
  <c r="K36" i="104"/>
  <c r="K38" i="104" s="1"/>
  <c r="K41" i="104"/>
  <c r="C4" i="104"/>
  <c r="C7" i="104" s="1"/>
  <c r="O7" i="104"/>
  <c r="O8" i="104" s="1"/>
  <c r="C11" i="104"/>
  <c r="K15" i="104"/>
  <c r="K17" i="104"/>
  <c r="G53" i="104"/>
  <c r="G55" i="104" s="1"/>
  <c r="K55" i="104"/>
  <c r="C58" i="104"/>
  <c r="C60" i="104" s="1"/>
  <c r="C13" i="104"/>
  <c r="G20" i="104"/>
  <c r="G22" i="104" s="1"/>
  <c r="G58" i="104"/>
  <c r="G60" i="104" s="1"/>
  <c r="K42" i="104"/>
  <c r="G44" i="104"/>
  <c r="G49" i="104" s="1"/>
  <c r="K28" i="104"/>
  <c r="O34" i="104"/>
  <c r="O38" i="104" s="1"/>
  <c r="C5" i="103"/>
  <c r="K9" i="103"/>
  <c r="C14" i="103"/>
  <c r="K16" i="103"/>
  <c r="O21" i="103"/>
  <c r="O23" i="103"/>
  <c r="K30" i="103"/>
  <c r="C10" i="103"/>
  <c r="C12" i="103"/>
  <c r="C57" i="103"/>
  <c r="K10" i="103"/>
  <c r="O24" i="103"/>
  <c r="K29" i="103"/>
  <c r="K31" i="103"/>
  <c r="K36" i="103"/>
  <c r="K38" i="103" s="1"/>
  <c r="K41" i="103"/>
  <c r="C4" i="103"/>
  <c r="C7" i="103" s="1"/>
  <c r="C11" i="103"/>
  <c r="K15" i="103"/>
  <c r="K17" i="103"/>
  <c r="G53" i="103"/>
  <c r="G55" i="103" s="1"/>
  <c r="K55" i="103"/>
  <c r="K57" i="103" s="1"/>
  <c r="C58" i="103"/>
  <c r="C13" i="103"/>
  <c r="G20" i="103"/>
  <c r="G22" i="103" s="1"/>
  <c r="G58" i="103"/>
  <c r="G60" i="103" s="1"/>
  <c r="K42" i="103"/>
  <c r="G44" i="103"/>
  <c r="K28" i="103"/>
  <c r="O34" i="103"/>
  <c r="O56" i="102"/>
  <c r="C65" i="102"/>
  <c r="C5" i="102"/>
  <c r="K9" i="102"/>
  <c r="C14" i="102"/>
  <c r="K16" i="102"/>
  <c r="K30" i="102"/>
  <c r="C10" i="102"/>
  <c r="C12" i="102"/>
  <c r="G19" i="102"/>
  <c r="G33" i="102"/>
  <c r="G35" i="102" s="1"/>
  <c r="C57" i="102"/>
  <c r="K10" i="102"/>
  <c r="O24" i="102"/>
  <c r="K29" i="102"/>
  <c r="K31" i="102"/>
  <c r="K36" i="102"/>
  <c r="K38" i="102" s="1"/>
  <c r="K41" i="102"/>
  <c r="K45" i="102" s="1"/>
  <c r="C4" i="102"/>
  <c r="C7" i="102" s="1"/>
  <c r="C11" i="102"/>
  <c r="K15" i="102"/>
  <c r="K17" i="102"/>
  <c r="G53" i="102"/>
  <c r="G55" i="102" s="1"/>
  <c r="K55" i="102"/>
  <c r="C58" i="102"/>
  <c r="C13" i="102"/>
  <c r="G20" i="102"/>
  <c r="G58" i="102"/>
  <c r="G60" i="102" s="1"/>
  <c r="K42" i="102"/>
  <c r="G44" i="102"/>
  <c r="K28" i="102"/>
  <c r="O34" i="102"/>
  <c r="O38" i="102" s="1"/>
  <c r="O56" i="101"/>
  <c r="C65" i="101"/>
  <c r="O51" i="101"/>
  <c r="C5" i="101"/>
  <c r="K9" i="101"/>
  <c r="C14" i="101"/>
  <c r="K16" i="101"/>
  <c r="K30" i="101"/>
  <c r="C10" i="101"/>
  <c r="C12" i="101"/>
  <c r="G19" i="101"/>
  <c r="G33" i="101"/>
  <c r="G35" i="101" s="1"/>
  <c r="C57" i="101"/>
  <c r="K10" i="101"/>
  <c r="O24" i="101"/>
  <c r="O25" i="101" s="1"/>
  <c r="K29" i="101"/>
  <c r="K31" i="101"/>
  <c r="K36" i="101"/>
  <c r="K38" i="101" s="1"/>
  <c r="K41" i="101"/>
  <c r="C4" i="101"/>
  <c r="C7" i="101" s="1"/>
  <c r="C11" i="101"/>
  <c r="K15" i="101"/>
  <c r="K17" i="101"/>
  <c r="G53" i="101"/>
  <c r="G55" i="101" s="1"/>
  <c r="K55" i="101"/>
  <c r="K57" i="101" s="1"/>
  <c r="C58" i="101"/>
  <c r="C13" i="101"/>
  <c r="G20" i="101"/>
  <c r="G58" i="101"/>
  <c r="G60" i="101" s="1"/>
  <c r="K42" i="101"/>
  <c r="G44" i="101"/>
  <c r="K28" i="101"/>
  <c r="K33" i="101" s="1"/>
  <c r="G40" i="100"/>
  <c r="G35" i="100"/>
  <c r="C65" i="100"/>
  <c r="O56" i="100"/>
  <c r="C5" i="100"/>
  <c r="K9" i="100"/>
  <c r="C14" i="100"/>
  <c r="K16" i="100"/>
  <c r="O21" i="100"/>
  <c r="O23" i="100"/>
  <c r="K30" i="100"/>
  <c r="K54" i="100"/>
  <c r="K10" i="100"/>
  <c r="O24" i="100"/>
  <c r="K29" i="100"/>
  <c r="K31" i="100"/>
  <c r="K36" i="100"/>
  <c r="K38" i="100" s="1"/>
  <c r="K41" i="100"/>
  <c r="C4" i="100"/>
  <c r="C11" i="100"/>
  <c r="K15" i="100"/>
  <c r="K17" i="100"/>
  <c r="G53" i="100"/>
  <c r="K55" i="100"/>
  <c r="C58" i="100"/>
  <c r="C60" i="100" s="1"/>
  <c r="C13" i="100"/>
  <c r="G20" i="100"/>
  <c r="G22" i="100" s="1"/>
  <c r="G58" i="100"/>
  <c r="G60" i="100" s="1"/>
  <c r="K42" i="100"/>
  <c r="G44" i="100"/>
  <c r="K28" i="100"/>
  <c r="O34" i="100"/>
  <c r="G35" i="99"/>
  <c r="C5" i="99"/>
  <c r="K9" i="99"/>
  <c r="C14" i="99"/>
  <c r="K16" i="99"/>
  <c r="O21" i="99"/>
  <c r="O23" i="99"/>
  <c r="K30" i="99"/>
  <c r="C12" i="99"/>
  <c r="C57" i="99"/>
  <c r="K10" i="99"/>
  <c r="O24" i="99"/>
  <c r="K29" i="99"/>
  <c r="K31" i="99"/>
  <c r="K36" i="99"/>
  <c r="K38" i="99" s="1"/>
  <c r="K41" i="99"/>
  <c r="C4" i="99"/>
  <c r="C11" i="99"/>
  <c r="K15" i="99"/>
  <c r="K17" i="99"/>
  <c r="G53" i="99"/>
  <c r="G55" i="99" s="1"/>
  <c r="K55" i="99"/>
  <c r="K57" i="99" s="1"/>
  <c r="C58" i="99"/>
  <c r="C13" i="99"/>
  <c r="G20" i="99"/>
  <c r="G22" i="99" s="1"/>
  <c r="G58" i="99"/>
  <c r="G60" i="99" s="1"/>
  <c r="C21" i="99"/>
  <c r="C25" i="99" s="1"/>
  <c r="K42" i="99"/>
  <c r="G44" i="99"/>
  <c r="K28" i="99"/>
  <c r="O34" i="99"/>
  <c r="G55" i="98"/>
  <c r="C65" i="98"/>
  <c r="G33" i="98"/>
  <c r="G35" i="98" s="1"/>
  <c r="C57" i="98"/>
  <c r="O35" i="98"/>
  <c r="K10" i="98"/>
  <c r="K12" i="98" s="1"/>
  <c r="O24" i="98"/>
  <c r="K29" i="98"/>
  <c r="K31" i="98"/>
  <c r="K36" i="98"/>
  <c r="K38" i="98" s="1"/>
  <c r="O43" i="98"/>
  <c r="C58" i="98"/>
  <c r="C13" i="98"/>
  <c r="G20" i="98"/>
  <c r="G22" i="98" s="1"/>
  <c r="G58" i="98"/>
  <c r="G60" i="98" s="1"/>
  <c r="K42" i="98"/>
  <c r="K45" i="98" s="1"/>
  <c r="K28" i="98"/>
  <c r="O34" i="98"/>
  <c r="O45" i="97"/>
  <c r="C5" i="97"/>
  <c r="K9" i="97"/>
  <c r="C14" i="97"/>
  <c r="K16" i="97"/>
  <c r="O21" i="97"/>
  <c r="O23" i="97"/>
  <c r="K30" i="97"/>
  <c r="K54" i="97"/>
  <c r="K57" i="97" s="1"/>
  <c r="C10" i="97"/>
  <c r="C12" i="97"/>
  <c r="G19" i="97"/>
  <c r="G22" i="97" s="1"/>
  <c r="K10" i="97"/>
  <c r="O24" i="97"/>
  <c r="K29" i="97"/>
  <c r="K31" i="97"/>
  <c r="K36" i="97"/>
  <c r="K38" i="97" s="1"/>
  <c r="K41" i="97"/>
  <c r="K45" i="97" s="1"/>
  <c r="C4" i="97"/>
  <c r="C11" i="97"/>
  <c r="K15" i="97"/>
  <c r="K17" i="97"/>
  <c r="G53" i="97"/>
  <c r="G55" i="97" s="1"/>
  <c r="K55" i="97"/>
  <c r="C58" i="97"/>
  <c r="C13" i="97"/>
  <c r="G20" i="97"/>
  <c r="G58" i="97"/>
  <c r="G60" i="97" s="1"/>
  <c r="K42" i="97"/>
  <c r="K28" i="97"/>
  <c r="O34" i="97"/>
  <c r="O38" i="97" s="1"/>
  <c r="O45" i="96"/>
  <c r="C5" i="96"/>
  <c r="K9" i="96"/>
  <c r="C14" i="96"/>
  <c r="K16" i="96"/>
  <c r="O21" i="96"/>
  <c r="O23" i="96"/>
  <c r="K30" i="96"/>
  <c r="K54" i="96"/>
  <c r="C10" i="96"/>
  <c r="C12" i="96"/>
  <c r="G19" i="96"/>
  <c r="K10" i="96"/>
  <c r="O24" i="96"/>
  <c r="K29" i="96"/>
  <c r="K31" i="96"/>
  <c r="K36" i="96"/>
  <c r="K38" i="96" s="1"/>
  <c r="K41" i="96"/>
  <c r="C4" i="96"/>
  <c r="O7" i="96"/>
  <c r="C11" i="96"/>
  <c r="K15" i="96"/>
  <c r="K17" i="96"/>
  <c r="G53" i="96"/>
  <c r="G55" i="96" s="1"/>
  <c r="K55" i="96"/>
  <c r="C58" i="96"/>
  <c r="C60" i="96" s="1"/>
  <c r="C13" i="96"/>
  <c r="G20" i="96"/>
  <c r="G58" i="96"/>
  <c r="G60" i="96" s="1"/>
  <c r="K42" i="96"/>
  <c r="K28" i="96"/>
  <c r="O34" i="96"/>
  <c r="O38" i="96" s="1"/>
  <c r="G33" i="95"/>
  <c r="G35" i="95" s="1"/>
  <c r="C57" i="95"/>
  <c r="K10" i="95"/>
  <c r="K12" i="95" s="1"/>
  <c r="O24" i="95"/>
  <c r="O25" i="95" s="1"/>
  <c r="K29" i="95"/>
  <c r="K31" i="95"/>
  <c r="K36" i="95"/>
  <c r="K38" i="95" s="1"/>
  <c r="C4" i="95"/>
  <c r="C7" i="95" s="1"/>
  <c r="C11" i="95"/>
  <c r="K15" i="95"/>
  <c r="K17" i="95"/>
  <c r="G53" i="95"/>
  <c r="G55" i="95" s="1"/>
  <c r="K55" i="95"/>
  <c r="K57" i="95" s="1"/>
  <c r="C58" i="95"/>
  <c r="C13" i="95"/>
  <c r="G20" i="95"/>
  <c r="G58" i="95"/>
  <c r="G60" i="95" s="1"/>
  <c r="K42" i="95"/>
  <c r="K45" i="95" s="1"/>
  <c r="G44" i="95"/>
  <c r="G49" i="95" s="1"/>
  <c r="K28" i="95"/>
  <c r="O34" i="95"/>
  <c r="O38" i="95" s="1"/>
  <c r="G33" i="94"/>
  <c r="G35" i="94" s="1"/>
  <c r="C57" i="94"/>
  <c r="K10" i="94"/>
  <c r="K12" i="94" s="1"/>
  <c r="O24" i="94"/>
  <c r="O25" i="94" s="1"/>
  <c r="G26" i="94"/>
  <c r="G30" i="94" s="1"/>
  <c r="K29" i="94"/>
  <c r="K31" i="94"/>
  <c r="K36" i="94"/>
  <c r="K38" i="94" s="1"/>
  <c r="K41" i="94"/>
  <c r="O43" i="94"/>
  <c r="C4" i="94"/>
  <c r="C7" i="94" s="1"/>
  <c r="C11" i="94"/>
  <c r="K15" i="94"/>
  <c r="K17" i="94"/>
  <c r="G53" i="94"/>
  <c r="G55" i="94" s="1"/>
  <c r="K55" i="94"/>
  <c r="K57" i="94" s="1"/>
  <c r="C58" i="94"/>
  <c r="C13" i="94"/>
  <c r="G20" i="94"/>
  <c r="G58" i="94"/>
  <c r="G60" i="94" s="1"/>
  <c r="K42" i="94"/>
  <c r="K28" i="94"/>
  <c r="O34" i="94"/>
  <c r="O38" i="94" s="1"/>
  <c r="G49" i="93"/>
  <c r="C5" i="93"/>
  <c r="K9" i="93"/>
  <c r="C14" i="93"/>
  <c r="K30" i="93"/>
  <c r="C10" i="93"/>
  <c r="C12" i="93"/>
  <c r="G19" i="93"/>
  <c r="G33" i="93"/>
  <c r="G35" i="93" s="1"/>
  <c r="C57" i="93"/>
  <c r="K10" i="93"/>
  <c r="O24" i="93"/>
  <c r="O25" i="93" s="1"/>
  <c r="K29" i="93"/>
  <c r="K31" i="93"/>
  <c r="K36" i="93"/>
  <c r="K38" i="93" s="1"/>
  <c r="K41" i="93"/>
  <c r="C4" i="93"/>
  <c r="C11" i="93"/>
  <c r="K15" i="93"/>
  <c r="K17" i="93"/>
  <c r="G53" i="93"/>
  <c r="G55" i="93" s="1"/>
  <c r="K55" i="93"/>
  <c r="C58" i="93"/>
  <c r="C13" i="93"/>
  <c r="G20" i="93"/>
  <c r="G58" i="93"/>
  <c r="G60" i="93" s="1"/>
  <c r="K42" i="93"/>
  <c r="K28" i="93"/>
  <c r="O34" i="93"/>
  <c r="O38" i="93" s="1"/>
  <c r="G16" i="92"/>
  <c r="C10" i="92"/>
  <c r="C12" i="92"/>
  <c r="G19" i="92"/>
  <c r="G33" i="92"/>
  <c r="G35" i="92" s="1"/>
  <c r="C57" i="92"/>
  <c r="O5" i="92"/>
  <c r="K10" i="92"/>
  <c r="K12" i="92" s="1"/>
  <c r="O24" i="92"/>
  <c r="O25" i="92" s="1"/>
  <c r="K29" i="92"/>
  <c r="K31" i="92"/>
  <c r="K36" i="92"/>
  <c r="K38" i="92" s="1"/>
  <c r="K41" i="92"/>
  <c r="O43" i="92"/>
  <c r="O45" i="92" s="1"/>
  <c r="K48" i="92"/>
  <c r="K51" i="92" s="1"/>
  <c r="C4" i="92"/>
  <c r="C7" i="92" s="1"/>
  <c r="O7" i="92"/>
  <c r="C11" i="92"/>
  <c r="K15" i="92"/>
  <c r="K17" i="92"/>
  <c r="G53" i="92"/>
  <c r="K55" i="92"/>
  <c r="K57" i="92" s="1"/>
  <c r="C58" i="92"/>
  <c r="C13" i="92"/>
  <c r="G20" i="92"/>
  <c r="G58" i="92"/>
  <c r="G60" i="92" s="1"/>
  <c r="K42" i="92"/>
  <c r="K28" i="92"/>
  <c r="O34" i="92"/>
  <c r="O38" i="92" s="1"/>
  <c r="K57" i="91"/>
  <c r="G6" i="91"/>
  <c r="K19" i="91"/>
  <c r="G22" i="91"/>
  <c r="O6" i="91"/>
  <c r="G33" i="91"/>
  <c r="G35" i="91" s="1"/>
  <c r="C48" i="91"/>
  <c r="C49" i="91" s="1"/>
  <c r="K49" i="91"/>
  <c r="C57" i="91"/>
  <c r="G10" i="91"/>
  <c r="G11" i="91" s="1"/>
  <c r="O35" i="91"/>
  <c r="O5" i="91"/>
  <c r="K10" i="91"/>
  <c r="K12" i="91" s="1"/>
  <c r="K29" i="91"/>
  <c r="K31" i="91"/>
  <c r="K36" i="91"/>
  <c r="K38" i="91" s="1"/>
  <c r="K41" i="91"/>
  <c r="O43" i="91"/>
  <c r="O45" i="91" s="1"/>
  <c r="K48" i="91"/>
  <c r="C58" i="91"/>
  <c r="K42" i="91"/>
  <c r="G44" i="91"/>
  <c r="K28" i="91"/>
  <c r="K33" i="91" s="1"/>
  <c r="O34" i="91"/>
  <c r="G35" i="90"/>
  <c r="C65" i="90"/>
  <c r="G40" i="90"/>
  <c r="C5" i="90"/>
  <c r="K9" i="90"/>
  <c r="C14" i="90"/>
  <c r="K16" i="90"/>
  <c r="O21" i="90"/>
  <c r="O23" i="90"/>
  <c r="K30" i="90"/>
  <c r="C12" i="90"/>
  <c r="C57" i="90"/>
  <c r="C60" i="90" s="1"/>
  <c r="K10" i="90"/>
  <c r="O24" i="90"/>
  <c r="K29" i="90"/>
  <c r="K31" i="90"/>
  <c r="K36" i="90"/>
  <c r="K38" i="90" s="1"/>
  <c r="K41" i="90"/>
  <c r="C4" i="90"/>
  <c r="C11" i="90"/>
  <c r="K15" i="90"/>
  <c r="K17" i="90"/>
  <c r="O48" i="90"/>
  <c r="O51" i="90" s="1"/>
  <c r="G53" i="90"/>
  <c r="G55" i="90" s="1"/>
  <c r="K55" i="90"/>
  <c r="K57" i="90" s="1"/>
  <c r="C58" i="90"/>
  <c r="C13" i="90"/>
  <c r="G20" i="90"/>
  <c r="G22" i="90" s="1"/>
  <c r="G58" i="90"/>
  <c r="G60" i="90" s="1"/>
  <c r="K42" i="90"/>
  <c r="G44" i="90"/>
  <c r="K28" i="90"/>
  <c r="G40" i="87"/>
  <c r="C5" i="87"/>
  <c r="K9" i="87"/>
  <c r="C14" i="87"/>
  <c r="K16" i="87"/>
  <c r="O21" i="87"/>
  <c r="O23" i="87"/>
  <c r="K30" i="87"/>
  <c r="K54" i="87"/>
  <c r="C12" i="87"/>
  <c r="C57" i="87"/>
  <c r="K10" i="87"/>
  <c r="O24" i="87"/>
  <c r="K29" i="87"/>
  <c r="K31" i="87"/>
  <c r="K36" i="87"/>
  <c r="K38" i="87" s="1"/>
  <c r="C4" i="87"/>
  <c r="O7" i="87"/>
  <c r="O8" i="87" s="1"/>
  <c r="C11" i="87"/>
  <c r="K15" i="87"/>
  <c r="K17" i="87"/>
  <c r="G53" i="87"/>
  <c r="K55" i="87"/>
  <c r="C58" i="87"/>
  <c r="C13" i="87"/>
  <c r="G20" i="87"/>
  <c r="G58" i="87"/>
  <c r="G60" i="87" s="1"/>
  <c r="K42" i="87"/>
  <c r="K45" i="87" s="1"/>
  <c r="G44" i="87"/>
  <c r="K28" i="87"/>
  <c r="O34" i="87"/>
  <c r="C10" i="86"/>
  <c r="C12" i="86"/>
  <c r="G19" i="86"/>
  <c r="G33" i="86"/>
  <c r="G35" i="86" s="1"/>
  <c r="C57" i="86"/>
  <c r="K10" i="86"/>
  <c r="K12" i="86" s="1"/>
  <c r="O24" i="86"/>
  <c r="K29" i="86"/>
  <c r="K31" i="86"/>
  <c r="K36" i="86"/>
  <c r="K38" i="86" s="1"/>
  <c r="K41" i="86"/>
  <c r="O43" i="86"/>
  <c r="C4" i="86"/>
  <c r="C11" i="86"/>
  <c r="K15" i="86"/>
  <c r="K17" i="86"/>
  <c r="G53" i="86"/>
  <c r="G55" i="86" s="1"/>
  <c r="K55" i="86"/>
  <c r="K57" i="86" s="1"/>
  <c r="C58" i="86"/>
  <c r="C13" i="86"/>
  <c r="G20" i="86"/>
  <c r="G58" i="86"/>
  <c r="G60" i="86" s="1"/>
  <c r="C21" i="86"/>
  <c r="K42" i="86"/>
  <c r="K28" i="86"/>
  <c r="O34" i="86"/>
  <c r="G35" i="85"/>
  <c r="G40" i="85"/>
  <c r="C65" i="85"/>
  <c r="C5" i="85"/>
  <c r="K9" i="85"/>
  <c r="C14" i="85"/>
  <c r="K16" i="85"/>
  <c r="O21" i="85"/>
  <c r="O23" i="85"/>
  <c r="K30" i="85"/>
  <c r="K54" i="85"/>
  <c r="C10" i="85"/>
  <c r="C12" i="85"/>
  <c r="K10" i="85"/>
  <c r="O24" i="85"/>
  <c r="K29" i="85"/>
  <c r="K31" i="85"/>
  <c r="K36" i="85"/>
  <c r="K38" i="85" s="1"/>
  <c r="K41" i="85"/>
  <c r="C4" i="85"/>
  <c r="C11" i="85"/>
  <c r="K15" i="85"/>
  <c r="K17" i="85"/>
  <c r="G53" i="85"/>
  <c r="K55" i="85"/>
  <c r="C58" i="85"/>
  <c r="C60" i="85" s="1"/>
  <c r="C13" i="85"/>
  <c r="G20" i="85"/>
  <c r="G58" i="85"/>
  <c r="G60" i="85" s="1"/>
  <c r="K42" i="85"/>
  <c r="G44" i="85"/>
  <c r="K28" i="85"/>
  <c r="G35" i="84"/>
  <c r="G40" i="84"/>
  <c r="O56" i="84"/>
  <c r="C5" i="84"/>
  <c r="K9" i="84"/>
  <c r="C14" i="84"/>
  <c r="K16" i="84"/>
  <c r="O21" i="84"/>
  <c r="O23" i="84"/>
  <c r="K30" i="84"/>
  <c r="K54" i="84"/>
  <c r="K10" i="84"/>
  <c r="O24" i="84"/>
  <c r="K29" i="84"/>
  <c r="K31" i="84"/>
  <c r="K36" i="84"/>
  <c r="K38" i="84" s="1"/>
  <c r="K41" i="84"/>
  <c r="C4" i="84"/>
  <c r="C11" i="84"/>
  <c r="K15" i="84"/>
  <c r="K17" i="84"/>
  <c r="G53" i="84"/>
  <c r="K55" i="84"/>
  <c r="C58" i="84"/>
  <c r="C60" i="84" s="1"/>
  <c r="C13" i="84"/>
  <c r="G20" i="84"/>
  <c r="G58" i="84"/>
  <c r="G60" i="84" s="1"/>
  <c r="K42" i="84"/>
  <c r="G44" i="84"/>
  <c r="G49" i="84" s="1"/>
  <c r="K28" i="84"/>
  <c r="G6" i="83"/>
  <c r="K38" i="83"/>
  <c r="O6" i="83"/>
  <c r="C10" i="83"/>
  <c r="C12" i="83"/>
  <c r="G19" i="83"/>
  <c r="G33" i="83"/>
  <c r="G35" i="83" s="1"/>
  <c r="C48" i="83"/>
  <c r="C49" i="83" s="1"/>
  <c r="C57" i="83"/>
  <c r="C4" i="83"/>
  <c r="O7" i="83"/>
  <c r="C11" i="83"/>
  <c r="K15" i="83"/>
  <c r="K17" i="83"/>
  <c r="G53" i="83"/>
  <c r="G55" i="83" s="1"/>
  <c r="K55" i="83"/>
  <c r="K57" i="83" s="1"/>
  <c r="C58" i="83"/>
  <c r="C13" i="83"/>
  <c r="G20" i="83"/>
  <c r="G58" i="83"/>
  <c r="G60" i="83" s="1"/>
  <c r="K42" i="83"/>
  <c r="G44" i="83"/>
  <c r="K28" i="83"/>
  <c r="K33" i="83" s="1"/>
  <c r="O34" i="83"/>
  <c r="O38" i="83" s="1"/>
  <c r="C10" i="82"/>
  <c r="C12" i="82"/>
  <c r="G19" i="82"/>
  <c r="G33" i="82"/>
  <c r="G35" i="82" s="1"/>
  <c r="C57" i="82"/>
  <c r="C60" i="82" s="1"/>
  <c r="K10" i="82"/>
  <c r="K12" i="82" s="1"/>
  <c r="O24" i="82"/>
  <c r="O25" i="82" s="1"/>
  <c r="K29" i="82"/>
  <c r="K31" i="82"/>
  <c r="K36" i="82"/>
  <c r="K38" i="82" s="1"/>
  <c r="K41" i="82"/>
  <c r="O43" i="82"/>
  <c r="C4" i="82"/>
  <c r="C7" i="82" s="1"/>
  <c r="C11" i="82"/>
  <c r="K15" i="82"/>
  <c r="K17" i="82"/>
  <c r="G53" i="82"/>
  <c r="G55" i="82" s="1"/>
  <c r="K55" i="82"/>
  <c r="K57" i="82" s="1"/>
  <c r="C58" i="82"/>
  <c r="C13" i="82"/>
  <c r="G20" i="82"/>
  <c r="G58" i="82"/>
  <c r="G60" i="82" s="1"/>
  <c r="K42" i="82"/>
  <c r="G44" i="82"/>
  <c r="K28" i="82"/>
  <c r="O34" i="82"/>
  <c r="C10" i="79"/>
  <c r="C12" i="79"/>
  <c r="G19" i="79"/>
  <c r="G33" i="79"/>
  <c r="G35" i="79" s="1"/>
  <c r="C57" i="79"/>
  <c r="K10" i="79"/>
  <c r="K12" i="79" s="1"/>
  <c r="O24" i="79"/>
  <c r="K29" i="79"/>
  <c r="K31" i="79"/>
  <c r="K36" i="79"/>
  <c r="K38" i="79" s="1"/>
  <c r="K41" i="79"/>
  <c r="C4" i="79"/>
  <c r="C7" i="79" s="1"/>
  <c r="C11" i="79"/>
  <c r="K15" i="79"/>
  <c r="K17" i="79"/>
  <c r="G53" i="79"/>
  <c r="K55" i="79"/>
  <c r="K57" i="79" s="1"/>
  <c r="C58" i="79"/>
  <c r="C13" i="79"/>
  <c r="G20" i="79"/>
  <c r="G58" i="79"/>
  <c r="G60" i="79" s="1"/>
  <c r="K42" i="79"/>
  <c r="G44" i="79"/>
  <c r="K28" i="79"/>
  <c r="O34" i="79"/>
  <c r="G33" i="78"/>
  <c r="G35" i="78" s="1"/>
  <c r="C57" i="78"/>
  <c r="K10" i="78"/>
  <c r="K12" i="78" s="1"/>
  <c r="O24" i="78"/>
  <c r="K29" i="78"/>
  <c r="K31" i="78"/>
  <c r="K36" i="78"/>
  <c r="K38" i="78" s="1"/>
  <c r="K41" i="78"/>
  <c r="C4" i="78"/>
  <c r="C7" i="78" s="1"/>
  <c r="O7" i="78"/>
  <c r="C11" i="78"/>
  <c r="K15" i="78"/>
  <c r="K17" i="78"/>
  <c r="G53" i="78"/>
  <c r="G55" i="78" s="1"/>
  <c r="K55" i="78"/>
  <c r="K57" i="78" s="1"/>
  <c r="C58" i="78"/>
  <c r="C63" i="78"/>
  <c r="C65" i="78" s="1"/>
  <c r="C13" i="78"/>
  <c r="G20" i="78"/>
  <c r="G22" i="78" s="1"/>
  <c r="G58" i="78"/>
  <c r="G60" i="78" s="1"/>
  <c r="K42" i="78"/>
  <c r="K28" i="78"/>
  <c r="O34" i="78"/>
  <c r="K38" i="77"/>
  <c r="C10" i="77"/>
  <c r="C12" i="77"/>
  <c r="G19" i="77"/>
  <c r="C22" i="77"/>
  <c r="C24" i="77"/>
  <c r="G33" i="77"/>
  <c r="G35" i="77" s="1"/>
  <c r="C57" i="77"/>
  <c r="O35" i="77"/>
  <c r="C58" i="77"/>
  <c r="C13" i="77"/>
  <c r="G20" i="77"/>
  <c r="G58" i="77"/>
  <c r="G60" i="77" s="1"/>
  <c r="C21" i="77"/>
  <c r="K42" i="77"/>
  <c r="K28" i="77"/>
  <c r="O34" i="77"/>
  <c r="K9" i="76"/>
  <c r="K30" i="76"/>
  <c r="C10" i="76"/>
  <c r="C12" i="76"/>
  <c r="G19" i="76"/>
  <c r="G33" i="76"/>
  <c r="G35" i="76" s="1"/>
  <c r="C57" i="76"/>
  <c r="O24" i="76"/>
  <c r="K29" i="76"/>
  <c r="K31" i="76"/>
  <c r="C4" i="76"/>
  <c r="C11" i="76"/>
  <c r="K15" i="76"/>
  <c r="K17" i="76"/>
  <c r="G53" i="76"/>
  <c r="K55" i="76"/>
  <c r="K57" i="76" s="1"/>
  <c r="C58" i="76"/>
  <c r="C13" i="76"/>
  <c r="G20" i="76"/>
  <c r="G58" i="76"/>
  <c r="G60" i="76" s="1"/>
  <c r="K10" i="76"/>
  <c r="K37" i="76"/>
  <c r="K38" i="76" s="1"/>
  <c r="K42" i="76"/>
  <c r="K28" i="76"/>
  <c r="O34" i="76"/>
  <c r="O56" i="75"/>
  <c r="G40" i="75"/>
  <c r="C65" i="75"/>
  <c r="C5" i="75"/>
  <c r="K9" i="75"/>
  <c r="C14" i="75"/>
  <c r="K16" i="75"/>
  <c r="O21" i="75"/>
  <c r="O23" i="75"/>
  <c r="K30" i="75"/>
  <c r="C57" i="75"/>
  <c r="K10" i="75"/>
  <c r="O24" i="75"/>
  <c r="K29" i="75"/>
  <c r="K36" i="75"/>
  <c r="K38" i="75" s="1"/>
  <c r="C4" i="75"/>
  <c r="C11" i="75"/>
  <c r="K15" i="75"/>
  <c r="K17" i="75"/>
  <c r="G53" i="75"/>
  <c r="G55" i="75" s="1"/>
  <c r="K55" i="75"/>
  <c r="K57" i="75" s="1"/>
  <c r="C58" i="75"/>
  <c r="C13" i="75"/>
  <c r="G20" i="75"/>
  <c r="G22" i="75" s="1"/>
  <c r="G58" i="75"/>
  <c r="G60" i="75" s="1"/>
  <c r="K42" i="75"/>
  <c r="K45" i="75" s="1"/>
  <c r="G44" i="75"/>
  <c r="G49" i="75" s="1"/>
  <c r="K28" i="75"/>
  <c r="G35" i="73"/>
  <c r="G40" i="73"/>
  <c r="O56" i="73"/>
  <c r="K16" i="73"/>
  <c r="O21" i="73"/>
  <c r="O23" i="73"/>
  <c r="K30" i="73"/>
  <c r="K54" i="73"/>
  <c r="K31" i="73"/>
  <c r="K41" i="73"/>
  <c r="C4" i="73"/>
  <c r="C11" i="73"/>
  <c r="K15" i="73"/>
  <c r="K17" i="73"/>
  <c r="G53" i="73"/>
  <c r="K55" i="73"/>
  <c r="K43" i="73"/>
  <c r="K36" i="73"/>
  <c r="K38" i="73" s="1"/>
  <c r="C13" i="73"/>
  <c r="G20" i="73"/>
  <c r="O22" i="73"/>
  <c r="G58" i="73"/>
  <c r="G60" i="73" s="1"/>
  <c r="K10" i="73"/>
  <c r="K12" i="73" s="1"/>
  <c r="K42" i="73"/>
  <c r="G44" i="73"/>
  <c r="K29" i="73"/>
  <c r="K28" i="73"/>
  <c r="O34" i="73"/>
  <c r="G35" i="72"/>
  <c r="K16" i="72"/>
  <c r="O23" i="72"/>
  <c r="K30" i="72"/>
  <c r="C57" i="72"/>
  <c r="K29" i="72"/>
  <c r="K31" i="72"/>
  <c r="K41" i="72"/>
  <c r="C4" i="72"/>
  <c r="C7" i="72" s="1"/>
  <c r="G53" i="72"/>
  <c r="G55" i="72" s="1"/>
  <c r="K36" i="72"/>
  <c r="K38" i="72" s="1"/>
  <c r="K17" i="72"/>
  <c r="O48" i="72"/>
  <c r="O51" i="72" s="1"/>
  <c r="K55" i="72"/>
  <c r="K57" i="72" s="1"/>
  <c r="C58" i="72"/>
  <c r="C13" i="72"/>
  <c r="C16" i="72"/>
  <c r="O22" i="72"/>
  <c r="G58" i="72"/>
  <c r="G60" i="72" s="1"/>
  <c r="K5" i="72"/>
  <c r="K6" i="72" s="1"/>
  <c r="C15" i="72"/>
  <c r="K15" i="72"/>
  <c r="K42" i="72"/>
  <c r="G44" i="72"/>
  <c r="K28" i="72"/>
  <c r="O34" i="69"/>
  <c r="O21" i="69"/>
  <c r="O36" i="69"/>
  <c r="O37" i="69"/>
  <c r="O51" i="69"/>
  <c r="O6" i="69"/>
  <c r="O16" i="69"/>
  <c r="O18" i="69" s="1"/>
  <c r="O55" i="69"/>
  <c r="O57" i="69" s="1"/>
  <c r="O28" i="69"/>
  <c r="K23" i="69"/>
  <c r="K44" i="69"/>
  <c r="K32" i="69"/>
  <c r="C49" i="69"/>
  <c r="C50" i="69" s="1"/>
  <c r="K22" i="69"/>
  <c r="K42" i="69"/>
  <c r="K43" i="69"/>
  <c r="K10" i="69"/>
  <c r="K49" i="69"/>
  <c r="K11" i="69"/>
  <c r="K50" i="69"/>
  <c r="K15" i="69"/>
  <c r="K16" i="69"/>
  <c r="K55" i="69"/>
  <c r="K17" i="69"/>
  <c r="K37" i="69"/>
  <c r="K39" i="69" s="1"/>
  <c r="K56" i="69"/>
  <c r="C59" i="69"/>
  <c r="C21" i="69"/>
  <c r="C20" i="69"/>
  <c r="C22" i="69"/>
  <c r="G4" i="69"/>
  <c r="G6" i="69" s="1"/>
  <c r="C23" i="69"/>
  <c r="C53" i="69"/>
  <c r="C55" i="69" s="1"/>
  <c r="G15" i="69"/>
  <c r="G16" i="69" s="1"/>
  <c r="C43" i="69"/>
  <c r="C45" i="69" s="1"/>
  <c r="C60" i="69"/>
  <c r="C64" i="69"/>
  <c r="C66" i="69" s="1"/>
  <c r="C38" i="69"/>
  <c r="C40" i="69" s="1"/>
  <c r="G53" i="69"/>
  <c r="G54" i="69"/>
  <c r="G21" i="69"/>
  <c r="G33" i="69"/>
  <c r="G35" i="69" s="1"/>
  <c r="G60" i="69"/>
  <c r="G61" i="69" s="1"/>
  <c r="G26" i="69"/>
  <c r="G27" i="69"/>
  <c r="G47" i="69"/>
  <c r="G44" i="69"/>
  <c r="G45" i="69"/>
  <c r="G46" i="69"/>
  <c r="G9" i="69"/>
  <c r="G11" i="69" s="1"/>
  <c r="G19" i="69"/>
  <c r="G28" i="69"/>
  <c r="G39" i="69"/>
  <c r="G41" i="69" s="1"/>
  <c r="G48" i="69"/>
  <c r="G25" i="69"/>
  <c r="O51" i="122" l="1"/>
  <c r="O8" i="122"/>
  <c r="K45" i="122"/>
  <c r="K33" i="122"/>
  <c r="K12" i="122"/>
  <c r="G49" i="122"/>
  <c r="C60" i="122"/>
  <c r="C25" i="122"/>
  <c r="O25" i="121"/>
  <c r="O8" i="121"/>
  <c r="K45" i="121"/>
  <c r="G55" i="121"/>
  <c r="C60" i="121"/>
  <c r="O45" i="118"/>
  <c r="O25" i="118"/>
  <c r="K45" i="118"/>
  <c r="K19" i="118"/>
  <c r="C17" i="118"/>
  <c r="C7" i="116"/>
  <c r="O45" i="115"/>
  <c r="O25" i="115"/>
  <c r="O8" i="115"/>
  <c r="K51" i="115"/>
  <c r="G49" i="115"/>
  <c r="G30" i="115"/>
  <c r="O51" i="113"/>
  <c r="O8" i="113"/>
  <c r="O45" i="112"/>
  <c r="K33" i="112"/>
  <c r="K25" i="112"/>
  <c r="K12" i="112"/>
  <c r="C60" i="112"/>
  <c r="O8" i="108"/>
  <c r="G49" i="108"/>
  <c r="G22" i="108"/>
  <c r="O8" i="107"/>
  <c r="K45" i="107"/>
  <c r="K25" i="107"/>
  <c r="K19" i="107"/>
  <c r="G30" i="107"/>
  <c r="O31" i="106"/>
  <c r="K45" i="106"/>
  <c r="O38" i="103"/>
  <c r="O31" i="103"/>
  <c r="O8" i="103"/>
  <c r="O31" i="102"/>
  <c r="K57" i="102"/>
  <c r="K33" i="102"/>
  <c r="K25" i="101"/>
  <c r="G30" i="101"/>
  <c r="G22" i="101"/>
  <c r="O45" i="100"/>
  <c r="K33" i="100"/>
  <c r="G55" i="100"/>
  <c r="O45" i="98"/>
  <c r="O25" i="98"/>
  <c r="O8" i="98"/>
  <c r="K25" i="98"/>
  <c r="C17" i="98"/>
  <c r="C60" i="97"/>
  <c r="O31" i="94"/>
  <c r="K33" i="94"/>
  <c r="G22" i="94"/>
  <c r="C17" i="94"/>
  <c r="O51" i="92"/>
  <c r="G55" i="92"/>
  <c r="G49" i="91"/>
  <c r="C7" i="91"/>
  <c r="O25" i="79"/>
  <c r="G55" i="79"/>
  <c r="G55" i="87"/>
  <c r="C17" i="87"/>
  <c r="O45" i="86"/>
  <c r="O31" i="86"/>
  <c r="O25" i="86"/>
  <c r="C7" i="86"/>
  <c r="O51" i="85"/>
  <c r="O45" i="85"/>
  <c r="K51" i="85"/>
  <c r="O45" i="84"/>
  <c r="G55" i="84"/>
  <c r="O31" i="78"/>
  <c r="O25" i="78"/>
  <c r="K25" i="78"/>
  <c r="G30" i="78"/>
  <c r="O45" i="82"/>
  <c r="K51" i="73"/>
  <c r="G22" i="73"/>
  <c r="O45" i="72"/>
  <c r="O8" i="72"/>
  <c r="K12" i="72"/>
  <c r="O51" i="75"/>
  <c r="O38" i="75"/>
  <c r="O25" i="75"/>
  <c r="K51" i="75"/>
  <c r="O45" i="76"/>
  <c r="K45" i="76"/>
  <c r="O45" i="77"/>
  <c r="O25" i="77"/>
  <c r="K57" i="77"/>
  <c r="K45" i="77"/>
  <c r="K33" i="77"/>
  <c r="K19" i="77"/>
  <c r="C60" i="77"/>
  <c r="C25" i="77"/>
  <c r="G30" i="131"/>
  <c r="O51" i="127"/>
  <c r="O45" i="127"/>
  <c r="O25" i="127"/>
  <c r="K33" i="127"/>
  <c r="K25" i="127"/>
  <c r="G49" i="127"/>
  <c r="C17" i="127"/>
  <c r="O45" i="95"/>
  <c r="G22" i="95"/>
  <c r="O8" i="139"/>
  <c r="K45" i="139"/>
  <c r="K25" i="139"/>
  <c r="G49" i="139"/>
  <c r="C60" i="139"/>
  <c r="O45" i="99"/>
  <c r="O38" i="99"/>
  <c r="K25" i="99"/>
  <c r="G49" i="99"/>
  <c r="G30" i="99"/>
  <c r="O45" i="139"/>
  <c r="K19" i="139"/>
  <c r="O45" i="133"/>
  <c r="K45" i="131"/>
  <c r="O8" i="127"/>
  <c r="K45" i="127"/>
  <c r="K19" i="127"/>
  <c r="K33" i="128"/>
  <c r="O8" i="128"/>
  <c r="O38" i="122"/>
  <c r="O8" i="119"/>
  <c r="K45" i="119"/>
  <c r="K19" i="119"/>
  <c r="O38" i="120"/>
  <c r="O25" i="120"/>
  <c r="O51" i="118"/>
  <c r="K57" i="118"/>
  <c r="K33" i="118"/>
  <c r="O51" i="117"/>
  <c r="O38" i="117"/>
  <c r="O8" i="117"/>
  <c r="K45" i="117"/>
  <c r="K19" i="117"/>
  <c r="O45" i="116"/>
  <c r="O8" i="116"/>
  <c r="K33" i="116"/>
  <c r="K19" i="116"/>
  <c r="K45" i="113"/>
  <c r="K33" i="113"/>
  <c r="O38" i="108"/>
  <c r="O45" i="107"/>
  <c r="K33" i="107"/>
  <c r="O38" i="106"/>
  <c r="K51" i="106"/>
  <c r="K33" i="106"/>
  <c r="K45" i="104"/>
  <c r="K25" i="104"/>
  <c r="K25" i="103"/>
  <c r="O51" i="102"/>
  <c r="O45" i="102"/>
  <c r="O25" i="102"/>
  <c r="K25" i="102"/>
  <c r="K45" i="101"/>
  <c r="O38" i="100"/>
  <c r="O25" i="100"/>
  <c r="O8" i="100"/>
  <c r="K45" i="100"/>
  <c r="K45" i="99"/>
  <c r="O38" i="98"/>
  <c r="K57" i="98"/>
  <c r="O51" i="97"/>
  <c r="K12" i="96"/>
  <c r="K25" i="95"/>
  <c r="O45" i="94"/>
  <c r="K25" i="94"/>
  <c r="O51" i="93"/>
  <c r="O8" i="93"/>
  <c r="K57" i="93"/>
  <c r="K19" i="92"/>
  <c r="O38" i="90"/>
  <c r="O8" i="90"/>
  <c r="O45" i="79"/>
  <c r="O8" i="79"/>
  <c r="O51" i="87"/>
  <c r="O51" i="86"/>
  <c r="O38" i="86"/>
  <c r="O8" i="86"/>
  <c r="O45" i="83"/>
  <c r="K51" i="83"/>
  <c r="O8" i="84"/>
  <c r="K25" i="84"/>
  <c r="O38" i="78"/>
  <c r="O8" i="78"/>
  <c r="O38" i="82"/>
  <c r="O31" i="72"/>
  <c r="O31" i="75"/>
  <c r="K25" i="75"/>
  <c r="O31" i="76"/>
  <c r="O51" i="77"/>
  <c r="O38" i="77"/>
  <c r="K12" i="77"/>
  <c r="G55" i="85"/>
  <c r="G55" i="77"/>
  <c r="G49" i="128"/>
  <c r="G49" i="119"/>
  <c r="G49" i="120"/>
  <c r="G49" i="113"/>
  <c r="G49" i="112"/>
  <c r="G49" i="107"/>
  <c r="G49" i="103"/>
  <c r="G49" i="98"/>
  <c r="G49" i="96"/>
  <c r="G49" i="94"/>
  <c r="G49" i="87"/>
  <c r="G49" i="82"/>
  <c r="G49" i="73"/>
  <c r="G49" i="72"/>
  <c r="K19" i="121"/>
  <c r="G30" i="121"/>
  <c r="G30" i="133"/>
  <c r="G30" i="127"/>
  <c r="G30" i="128"/>
  <c r="G30" i="122"/>
  <c r="G30" i="120"/>
  <c r="G30" i="113"/>
  <c r="G30" i="112"/>
  <c r="G30" i="104"/>
  <c r="G30" i="103"/>
  <c r="G30" i="93"/>
  <c r="G30" i="90"/>
  <c r="G30" i="77"/>
  <c r="G22" i="131"/>
  <c r="G22" i="87"/>
  <c r="G22" i="84"/>
  <c r="C60" i="138"/>
  <c r="C60" i="127"/>
  <c r="C60" i="116"/>
  <c r="C60" i="115"/>
  <c r="C60" i="107"/>
  <c r="C60" i="73"/>
  <c r="G30" i="108"/>
  <c r="K12" i="108"/>
  <c r="O25" i="108"/>
  <c r="C25" i="86"/>
  <c r="C17" i="128"/>
  <c r="C17" i="112"/>
  <c r="C17" i="108"/>
  <c r="C17" i="106"/>
  <c r="C17" i="99"/>
  <c r="C17" i="95"/>
  <c r="C17" i="78"/>
  <c r="C17" i="77"/>
  <c r="C7" i="97"/>
  <c r="C7" i="76"/>
  <c r="C17" i="104"/>
  <c r="O45" i="103"/>
  <c r="K45" i="103"/>
  <c r="K33" i="103"/>
  <c r="O8" i="102"/>
  <c r="G49" i="102"/>
  <c r="G30" i="102"/>
  <c r="O38" i="101"/>
  <c r="O8" i="101"/>
  <c r="G49" i="101"/>
  <c r="K25" i="100"/>
  <c r="K12" i="100"/>
  <c r="G49" i="100"/>
  <c r="G30" i="100"/>
  <c r="C17" i="100"/>
  <c r="K19" i="98"/>
  <c r="G30" i="98"/>
  <c r="K33" i="97"/>
  <c r="G49" i="97"/>
  <c r="G30" i="97"/>
  <c r="O31" i="96"/>
  <c r="O8" i="96"/>
  <c r="K45" i="96"/>
  <c r="G30" i="96"/>
  <c r="C7" i="96"/>
  <c r="O51" i="95"/>
  <c r="G30" i="95"/>
  <c r="O51" i="94"/>
  <c r="O8" i="94"/>
  <c r="K45" i="94"/>
  <c r="K12" i="93"/>
  <c r="C60" i="93"/>
  <c r="O8" i="92"/>
  <c r="G49" i="92"/>
  <c r="G30" i="92"/>
  <c r="O38" i="91"/>
  <c r="O8" i="91"/>
  <c r="K51" i="91"/>
  <c r="K45" i="91"/>
  <c r="K25" i="91"/>
  <c r="G30" i="91"/>
  <c r="K25" i="90"/>
  <c r="G49" i="90"/>
  <c r="C17" i="90"/>
  <c r="O38" i="79"/>
  <c r="G49" i="79"/>
  <c r="G30" i="79"/>
  <c r="C29" i="69"/>
  <c r="C32" i="69"/>
  <c r="C31" i="69"/>
  <c r="C28" i="69"/>
  <c r="C34" i="69"/>
  <c r="C33" i="69"/>
  <c r="O38" i="87"/>
  <c r="K25" i="87"/>
  <c r="G30" i="87"/>
  <c r="G49" i="86"/>
  <c r="G30" i="86"/>
  <c r="C60" i="86"/>
  <c r="O25" i="83"/>
  <c r="O8" i="83"/>
  <c r="K25" i="83"/>
  <c r="G49" i="83"/>
  <c r="C60" i="83"/>
  <c r="K25" i="85"/>
  <c r="K12" i="85"/>
  <c r="O51" i="84"/>
  <c r="O38" i="84"/>
  <c r="K45" i="84"/>
  <c r="K12" i="84"/>
  <c r="G30" i="84"/>
  <c r="C17" i="84"/>
  <c r="O51" i="78"/>
  <c r="K33" i="78"/>
  <c r="G49" i="78"/>
  <c r="O51" i="82"/>
  <c r="O31" i="82"/>
  <c r="O8" i="82"/>
  <c r="K25" i="82"/>
  <c r="G30" i="82"/>
  <c r="K57" i="73"/>
  <c r="G55" i="73"/>
  <c r="K25" i="73"/>
  <c r="K33" i="73"/>
  <c r="O38" i="73"/>
  <c r="C7" i="73"/>
  <c r="O8" i="73"/>
  <c r="G30" i="73"/>
  <c r="C17" i="73"/>
  <c r="O25" i="72"/>
  <c r="K51" i="72"/>
  <c r="O8" i="75"/>
  <c r="K33" i="75"/>
  <c r="K12" i="75"/>
  <c r="G30" i="75"/>
  <c r="C17" i="75"/>
  <c r="C7" i="75"/>
  <c r="O38" i="76"/>
  <c r="G49" i="76"/>
  <c r="O25" i="76"/>
  <c r="O8" i="76"/>
  <c r="K12" i="76"/>
  <c r="G55" i="76"/>
  <c r="O8" i="77"/>
  <c r="K51" i="77"/>
  <c r="G49" i="77"/>
  <c r="G22" i="77"/>
  <c r="G22" i="83"/>
  <c r="K45" i="83"/>
  <c r="C7" i="83"/>
  <c r="G30" i="83"/>
  <c r="G49" i="85"/>
  <c r="O38" i="85"/>
  <c r="G22" i="85"/>
  <c r="O8" i="69"/>
  <c r="O52" i="69"/>
  <c r="K45" i="78"/>
  <c r="C17" i="72"/>
  <c r="K45" i="72"/>
  <c r="O38" i="72"/>
  <c r="G30" i="76"/>
  <c r="C17" i="76"/>
  <c r="O25" i="69"/>
  <c r="O31" i="69"/>
  <c r="C7" i="85"/>
  <c r="G30" i="85"/>
  <c r="O8" i="85"/>
  <c r="K33" i="69"/>
  <c r="O46" i="69"/>
  <c r="O38" i="69"/>
  <c r="K25" i="69"/>
  <c r="C7" i="84"/>
  <c r="K12" i="139"/>
  <c r="G22" i="139"/>
  <c r="C17" i="139"/>
  <c r="G22" i="138"/>
  <c r="C17" i="138"/>
  <c r="C60" i="133"/>
  <c r="K45" i="133"/>
  <c r="K33" i="133"/>
  <c r="K33" i="131"/>
  <c r="C17" i="131"/>
  <c r="K19" i="131"/>
  <c r="C60" i="131"/>
  <c r="K12" i="131"/>
  <c r="K19" i="128"/>
  <c r="C60" i="128"/>
  <c r="K45" i="128"/>
  <c r="O38" i="127"/>
  <c r="G22" i="122"/>
  <c r="C17" i="122"/>
  <c r="K19" i="122"/>
  <c r="G22" i="121"/>
  <c r="C17" i="121"/>
  <c r="K19" i="120"/>
  <c r="C60" i="120"/>
  <c r="C7" i="120"/>
  <c r="C17" i="120"/>
  <c r="K33" i="120"/>
  <c r="G22" i="119"/>
  <c r="C17" i="119"/>
  <c r="C60" i="119"/>
  <c r="K12" i="119"/>
  <c r="C60" i="118"/>
  <c r="G49" i="118"/>
  <c r="K12" i="116"/>
  <c r="C17" i="116"/>
  <c r="G22" i="116"/>
  <c r="K12" i="115"/>
  <c r="K19" i="115"/>
  <c r="K33" i="115"/>
  <c r="K45" i="115"/>
  <c r="C17" i="115"/>
  <c r="K19" i="113"/>
  <c r="C60" i="113"/>
  <c r="C7" i="113"/>
  <c r="C17" i="113"/>
  <c r="K12" i="113"/>
  <c r="K57" i="112"/>
  <c r="O25" i="112"/>
  <c r="K19" i="112"/>
  <c r="G22" i="112"/>
  <c r="C7" i="112"/>
  <c r="K19" i="108"/>
  <c r="C7" i="108"/>
  <c r="K57" i="108"/>
  <c r="K33" i="108"/>
  <c r="K45" i="108"/>
  <c r="K12" i="107"/>
  <c r="G22" i="107"/>
  <c r="C17" i="107"/>
  <c r="O25" i="106"/>
  <c r="K19" i="106"/>
  <c r="K12" i="106"/>
  <c r="C60" i="106"/>
  <c r="C7" i="106"/>
  <c r="K33" i="104"/>
  <c r="K19" i="104"/>
  <c r="K12" i="104"/>
  <c r="O25" i="104"/>
  <c r="C17" i="103"/>
  <c r="O25" i="103"/>
  <c r="K19" i="103"/>
  <c r="C60" i="103"/>
  <c r="K12" i="103"/>
  <c r="K19" i="102"/>
  <c r="G22" i="102"/>
  <c r="C17" i="102"/>
  <c r="C60" i="102"/>
  <c r="K12" i="102"/>
  <c r="C17" i="101"/>
  <c r="K19" i="101"/>
  <c r="C60" i="101"/>
  <c r="K12" i="101"/>
  <c r="K57" i="100"/>
  <c r="K19" i="100"/>
  <c r="C7" i="100"/>
  <c r="K33" i="99"/>
  <c r="O25" i="99"/>
  <c r="K19" i="99"/>
  <c r="K12" i="99"/>
  <c r="C60" i="99"/>
  <c r="C7" i="99"/>
  <c r="K33" i="98"/>
  <c r="C60" i="98"/>
  <c r="C17" i="97"/>
  <c r="K12" i="97"/>
  <c r="K19" i="97"/>
  <c r="O25" i="97"/>
  <c r="K57" i="96"/>
  <c r="K33" i="96"/>
  <c r="C17" i="96"/>
  <c r="K19" i="96"/>
  <c r="O25" i="96"/>
  <c r="G22" i="96"/>
  <c r="K19" i="95"/>
  <c r="C60" i="95"/>
  <c r="K33" i="95"/>
  <c r="K19" i="94"/>
  <c r="C60" i="94"/>
  <c r="C7" i="93"/>
  <c r="K45" i="93"/>
  <c r="G22" i="93"/>
  <c r="K33" i="93"/>
  <c r="K19" i="93"/>
  <c r="C17" i="93"/>
  <c r="C60" i="92"/>
  <c r="K33" i="92"/>
  <c r="K45" i="92"/>
  <c r="G22" i="92"/>
  <c r="C17" i="92"/>
  <c r="C60" i="91"/>
  <c r="K19" i="90"/>
  <c r="K12" i="90"/>
  <c r="K33" i="90"/>
  <c r="C7" i="90"/>
  <c r="O25" i="90"/>
  <c r="K45" i="90"/>
  <c r="K19" i="87"/>
  <c r="C60" i="87"/>
  <c r="K12" i="87"/>
  <c r="O25" i="87"/>
  <c r="C7" i="87"/>
  <c r="K57" i="87"/>
  <c r="C17" i="86"/>
  <c r="K19" i="86"/>
  <c r="K33" i="86"/>
  <c r="K45" i="86"/>
  <c r="G22" i="86"/>
  <c r="K19" i="85"/>
  <c r="C17" i="85"/>
  <c r="O25" i="85"/>
  <c r="K33" i="85"/>
  <c r="K45" i="85"/>
  <c r="K57" i="85"/>
  <c r="K33" i="84"/>
  <c r="O25" i="84"/>
  <c r="K19" i="84"/>
  <c r="K57" i="84"/>
  <c r="K19" i="83"/>
  <c r="C17" i="83"/>
  <c r="C17" i="82"/>
  <c r="K19" i="82"/>
  <c r="K33" i="82"/>
  <c r="K45" i="82"/>
  <c r="G22" i="82"/>
  <c r="C17" i="79"/>
  <c r="K19" i="79"/>
  <c r="C35" i="79"/>
  <c r="C60" i="79"/>
  <c r="K33" i="79"/>
  <c r="K45" i="79"/>
  <c r="G22" i="79"/>
  <c r="K19" i="78"/>
  <c r="C60" i="78"/>
  <c r="C60" i="76"/>
  <c r="K19" i="76"/>
  <c r="G22" i="76"/>
  <c r="K33" i="76"/>
  <c r="K19" i="75"/>
  <c r="C60" i="75"/>
  <c r="O25" i="73"/>
  <c r="K45" i="73"/>
  <c r="K19" i="73"/>
  <c r="K33" i="72"/>
  <c r="C60" i="72"/>
  <c r="K19" i="72"/>
  <c r="K46" i="69"/>
  <c r="K12" i="69"/>
  <c r="K19" i="69"/>
  <c r="K52" i="69"/>
  <c r="K58" i="69"/>
  <c r="C61" i="69"/>
  <c r="C25" i="69"/>
  <c r="G22" i="69"/>
  <c r="G56" i="69"/>
  <c r="G50" i="69"/>
  <c r="G30" i="69"/>
  <c r="C35" i="69" l="1"/>
  <c r="R12" i="75"/>
  <c r="S11" i="75" s="1"/>
  <c r="S10" i="75" l="1"/>
  <c r="S12" i="75" s="1"/>
</calcChain>
</file>

<file path=xl/sharedStrings.xml><?xml version="1.0" encoding="utf-8"?>
<sst xmlns="http://schemas.openxmlformats.org/spreadsheetml/2006/main" count="19467" uniqueCount="683">
  <si>
    <t>Barbour</t>
  </si>
  <si>
    <t>Bibb</t>
  </si>
  <si>
    <t>Baldwin</t>
  </si>
  <si>
    <t>Autauga</t>
  </si>
  <si>
    <t>ALL</t>
  </si>
  <si>
    <t>Blount</t>
  </si>
  <si>
    <t>Bullock</t>
  </si>
  <si>
    <t>Butler</t>
  </si>
  <si>
    <t>Calhoun</t>
  </si>
  <si>
    <t>Chambers</t>
  </si>
  <si>
    <t>Clay</t>
  </si>
  <si>
    <t>Clarke</t>
  </si>
  <si>
    <t>Choctaw</t>
  </si>
  <si>
    <t>Chilton</t>
  </si>
  <si>
    <t>Cherokee</t>
  </si>
  <si>
    <t>Coffee</t>
  </si>
  <si>
    <t>Cleburne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</si>
  <si>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</si>
  <si>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</si>
  <si>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</si>
  <si>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</si>
  <si>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</si>
  <si>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</si>
  <si>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</si>
  <si>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</si>
  <si>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</si>
  <si>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</si>
  <si>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</si>
  <si>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</si>
  <si>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</si>
  <si>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</si>
  <si>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</si>
  <si>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</si>
  <si>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</si>
  <si>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</si>
  <si>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</si>
  <si>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</si>
  <si>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</si>
  <si>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</si>
  <si>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</si>
  <si>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</si>
  <si>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Macon</t>
  </si>
  <si>
    <t>Madison</t>
  </si>
  <si>
    <t>Marengo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</si>
  <si>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</si>
  <si>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</si>
  <si>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</si>
  <si>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</si>
  <si>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</si>
  <si>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</si>
  <si>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</si>
  <si>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</si>
  <si>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</si>
  <si>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</si>
  <si>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</si>
  <si>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</si>
  <si>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</si>
  <si>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</si>
  <si>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</si>
  <si>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</si>
  <si>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</si>
  <si>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Wilcox</t>
  </si>
  <si>
    <t>Winston</t>
  </si>
  <si>
    <t>President</t>
  </si>
  <si>
    <t>Votes</t>
  </si>
  <si>
    <t>Precentage</t>
  </si>
  <si>
    <t>Donald J. Trump</t>
  </si>
  <si>
    <t>Bill Weld</t>
  </si>
  <si>
    <t xml:space="preserve">Uncommitted </t>
  </si>
  <si>
    <t>Total</t>
  </si>
  <si>
    <t>Stanley Adair</t>
  </si>
  <si>
    <t>Bradley Byrne</t>
  </si>
  <si>
    <t>Arnold Mooney</t>
  </si>
  <si>
    <t>Roy Moore</t>
  </si>
  <si>
    <t>Ruth Page Nelson</t>
  </si>
  <si>
    <t>Jeff Sessions</t>
  </si>
  <si>
    <t xml:space="preserve">Tommy Tuberville </t>
  </si>
  <si>
    <t xml:space="preserve">Percentage </t>
  </si>
  <si>
    <t>U.S. Representative D2</t>
  </si>
  <si>
    <t xml:space="preserve">Thomas W. Brown Jr.  </t>
  </si>
  <si>
    <t>Jeff Coleman</t>
  </si>
  <si>
    <t>Terri Hasdorff</t>
  </si>
  <si>
    <t>Troy King</t>
  </si>
  <si>
    <t>Barry Moore</t>
  </si>
  <si>
    <t>Bob Rogers</t>
  </si>
  <si>
    <t>Jessica Taylor</t>
  </si>
  <si>
    <t xml:space="preserve">U.S. Senator </t>
  </si>
  <si>
    <t>Greg Shaw</t>
  </si>
  <si>
    <t>Cam Ward</t>
  </si>
  <si>
    <t>Court of Civil Appeals
Judge P2</t>
  </si>
  <si>
    <t>Phillip Bahakel</t>
  </si>
  <si>
    <t>Matt Fridy</t>
  </si>
  <si>
    <t>Melvin Hasting</t>
  </si>
  <si>
    <t>Mary Windom</t>
  </si>
  <si>
    <t>Percentage</t>
  </si>
  <si>
    <t>Court of Criminal Appeal    
Judge P1</t>
  </si>
  <si>
    <t xml:space="preserve">Court of Criminal Appeal
Judge P2 </t>
  </si>
  <si>
    <t>Jill Ganus</t>
  </si>
  <si>
    <t>Beth Kellum</t>
  </si>
  <si>
    <t>Will Smith</t>
  </si>
  <si>
    <t>President of Public Service Commission</t>
  </si>
  <si>
    <t>Twinkle Andress Cavanaugh</t>
  </si>
  <si>
    <t>Robin Litaker</t>
  </si>
  <si>
    <t>SD P1 (Trump)</t>
  </si>
  <si>
    <t>Kay Ivey</t>
  </si>
  <si>
    <t>Jim Zeigler</t>
  </si>
  <si>
    <t>S. Mark Booth</t>
  </si>
  <si>
    <t xml:space="preserve">Total </t>
  </si>
  <si>
    <t>SD P1 (Uncommitted)</t>
  </si>
  <si>
    <t>Tim Huddleston</t>
  </si>
  <si>
    <t>SD P2 (Trump)</t>
  </si>
  <si>
    <t>Bill Harris</t>
  </si>
  <si>
    <t>Steven King</t>
  </si>
  <si>
    <t>SD P3 (Trump)</t>
  </si>
  <si>
    <t>America Cross Carswell</t>
  </si>
  <si>
    <t xml:space="preserve">Tom Parker </t>
  </si>
  <si>
    <t>SD P4 (Trump)</t>
  </si>
  <si>
    <t>James "Jim" Bennett</t>
  </si>
  <si>
    <t>Margaret S. Clarke</t>
  </si>
  <si>
    <t>Chad Hason</t>
  </si>
  <si>
    <t>Danny Perry</t>
  </si>
  <si>
    <t>SD P5 (Trump)</t>
  </si>
  <si>
    <t>J.T. "Jabo" Waggoner</t>
  </si>
  <si>
    <t>SD P5 (Weld)</t>
  </si>
  <si>
    <t>Kelly Donn Schultz</t>
  </si>
  <si>
    <t>Kathleen Zimmerman</t>
  </si>
  <si>
    <t>SD P6 (Trump)</t>
  </si>
  <si>
    <t>Dottie Kemp Beaver</t>
  </si>
  <si>
    <t>Forrest Burke</t>
  </si>
  <si>
    <t>James Dean</t>
  </si>
  <si>
    <t>William N. (Bill) Dunn</t>
  </si>
  <si>
    <t>James Henderson</t>
  </si>
  <si>
    <t>SD P7 (Trump)</t>
  </si>
  <si>
    <t>Bob Baccus</t>
  </si>
  <si>
    <t>Carla King</t>
  </si>
  <si>
    <t>Joe Lovvorn</t>
  </si>
  <si>
    <t>SD P8 (Trump)</t>
  </si>
  <si>
    <t>Linda Evans Baccus</t>
  </si>
  <si>
    <t>SD P9 (Trump)</t>
  </si>
  <si>
    <t>Dona Barnes</t>
  </si>
  <si>
    <t>SD P10 (Trump)</t>
  </si>
  <si>
    <t>Ben Harrison</t>
  </si>
  <si>
    <t>Perry Hooper</t>
  </si>
  <si>
    <t>SD P11 (Trump)</t>
  </si>
  <si>
    <t>Dennis H. Beavers</t>
  </si>
  <si>
    <t>Colin Luke</t>
  </si>
  <si>
    <t>Larry Sims</t>
  </si>
  <si>
    <t>SD P12 (Trump)</t>
  </si>
  <si>
    <t>Ginger McCord Barbee</t>
  </si>
  <si>
    <t>Deanna Frankowski</t>
  </si>
  <si>
    <t>SD P13 (Trump)</t>
  </si>
  <si>
    <t>Greg Cook</t>
  </si>
  <si>
    <t>Greg Fanin</t>
  </si>
  <si>
    <t>Alva M. Lambert</t>
  </si>
  <si>
    <t>Grady H. Thornton</t>
  </si>
  <si>
    <t>SD P14 (Trump)</t>
  </si>
  <si>
    <t>Vicki Self Bailey</t>
  </si>
  <si>
    <t>SD P15 (Trump)</t>
  </si>
  <si>
    <t>Don Fisher</t>
  </si>
  <si>
    <t>Dottie James Parker</t>
  </si>
  <si>
    <t>Joe Williams</t>
  </si>
  <si>
    <t>SD P16 (Trump)</t>
  </si>
  <si>
    <t xml:space="preserve">Joe Freeman </t>
  </si>
  <si>
    <t>Will Matthews</t>
  </si>
  <si>
    <t>Pat McCain Wilson</t>
  </si>
  <si>
    <t>SD P17 (Trump)</t>
  </si>
  <si>
    <t>Sallie Bryant</t>
  </si>
  <si>
    <t>Fred Joly</t>
  </si>
  <si>
    <t>Cate Summer</t>
  </si>
  <si>
    <t>SD P18 (Trump)</t>
  </si>
  <si>
    <t>Adam Bourne</t>
  </si>
  <si>
    <t>Julie Clausen</t>
  </si>
  <si>
    <t>Bradley Cox</t>
  </si>
  <si>
    <t>Susan DuBose</t>
  </si>
  <si>
    <t>SD P19 (Trump)</t>
  </si>
  <si>
    <t>Timothy (Tim) Wadsworth</t>
  </si>
  <si>
    <t xml:space="preserve">Paul DeMarco </t>
  </si>
  <si>
    <t>SD P20 (Trump)</t>
  </si>
  <si>
    <t>Freddy Ard</t>
  </si>
  <si>
    <t>Hannah Sorrell</t>
  </si>
  <si>
    <t>SD P21 (Trump)</t>
  </si>
  <si>
    <t>Michael Brooks</t>
  </si>
  <si>
    <t>Vickie Evans Fuller</t>
  </si>
  <si>
    <t>Charles Knight</t>
  </si>
  <si>
    <t>Marshall Yates</t>
  </si>
  <si>
    <t>SD P22 (Trump)</t>
  </si>
  <si>
    <t>Johnny Amari</t>
  </si>
  <si>
    <t>Elbert Peters</t>
  </si>
  <si>
    <t>SD P23 (Trump)</t>
  </si>
  <si>
    <t>Nick Adams</t>
  </si>
  <si>
    <t xml:space="preserve">Sue Alexander </t>
  </si>
  <si>
    <t>Carson M. Butler</t>
  </si>
  <si>
    <t xml:space="preserve">Kyle South </t>
  </si>
  <si>
    <t>SD P24 (Trump)</t>
  </si>
  <si>
    <t>Marcy Simpson Brown</t>
  </si>
  <si>
    <t>Chad Kilgore</t>
  </si>
  <si>
    <t xml:space="preserve">Tom J. Richardson </t>
  </si>
  <si>
    <t>Cathy Joanne Sellers</t>
  </si>
  <si>
    <t>SD P25 (Trump)</t>
  </si>
  <si>
    <t>Jonathan O Barbee</t>
  </si>
  <si>
    <t>Caleb Conner</t>
  </si>
  <si>
    <t>Josh Dodd</t>
  </si>
  <si>
    <t>SD P26 (Trump)</t>
  </si>
  <si>
    <t>Joseph Fuller</t>
  </si>
  <si>
    <t>Joan Reynolds</t>
  </si>
  <si>
    <t>Associate Justice Supreme Court P1</t>
  </si>
  <si>
    <t>U.S. Representative D1</t>
  </si>
  <si>
    <t>John Castorani</t>
  </si>
  <si>
    <t>Jerry Carl</t>
  </si>
  <si>
    <t>Bill Hightower</t>
  </si>
  <si>
    <t>Wes Lambert</t>
  </si>
  <si>
    <t xml:space="preserve">Chris Pringle </t>
  </si>
  <si>
    <t>U.S. Representative D5</t>
  </si>
  <si>
    <t>Mo Brooks</t>
  </si>
  <si>
    <t>Chris Lewis</t>
  </si>
  <si>
    <t>DeKalb</t>
  </si>
  <si>
    <t>Henry</t>
  </si>
  <si>
    <t xml:space="preserve">Lowndes </t>
  </si>
  <si>
    <t>Marion</t>
  </si>
  <si>
    <t>Washington</t>
  </si>
  <si>
    <t>County Commission D1</t>
  </si>
  <si>
    <t>Paul Beckman</t>
  </si>
  <si>
    <t>Dave Burns</t>
  </si>
  <si>
    <t>Rusty Jackson</t>
  </si>
  <si>
    <t>County Commisison D2</t>
  </si>
  <si>
    <t xml:space="preserve">Bo Evans </t>
  </si>
  <si>
    <t>John Thrailkill</t>
  </si>
  <si>
    <t>County Commission D3</t>
  </si>
  <si>
    <t>Reuben Gardner</t>
  </si>
  <si>
    <t>Don Meeks</t>
  </si>
  <si>
    <t>Bill Tatum</t>
  </si>
  <si>
    <t>Matt Holtzscher</t>
  </si>
  <si>
    <t>Michael McDaniel</t>
  </si>
  <si>
    <t>William Gill</t>
  </si>
  <si>
    <t>Charlotte Borden Meadows</t>
  </si>
  <si>
    <t>Linda Overton</t>
  </si>
  <si>
    <t>Delegates P2 D2 Trump</t>
  </si>
  <si>
    <t>Claire H. Austin</t>
  </si>
  <si>
    <t>Jenna Boggs</t>
  </si>
  <si>
    <t>Ed Foy</t>
  </si>
  <si>
    <t>Delegates P3 D2 Trump</t>
  </si>
  <si>
    <t>Rene Cronier</t>
  </si>
  <si>
    <t>Chris Sells</t>
  </si>
  <si>
    <t>Norma Hoots Lynch</t>
  </si>
  <si>
    <t>Robert Stuart, II</t>
  </si>
  <si>
    <t>Delegates P1 D1 Trump</t>
  </si>
  <si>
    <t>Tem Blalock</t>
  </si>
  <si>
    <t>Charlie Gray</t>
  </si>
  <si>
    <t>Judy Motlow</t>
  </si>
  <si>
    <t>Delegates P2 D1 Trump</t>
  </si>
  <si>
    <t>Chip Brown</t>
  </si>
  <si>
    <t>Mike Dean</t>
  </si>
  <si>
    <t>Jackie Gay</t>
  </si>
  <si>
    <t>Delegates P3 D6 Trump</t>
  </si>
  <si>
    <t>Delegates P1 D6 Trump</t>
  </si>
  <si>
    <t>April Weaver</t>
  </si>
  <si>
    <t>Stan Cooke</t>
  </si>
  <si>
    <t>Johnny L. Curry</t>
  </si>
  <si>
    <t>Eric Christopher McAdorry</t>
  </si>
  <si>
    <t>Renee Gentle Powers</t>
  </si>
  <si>
    <t>Howard Franks</t>
  </si>
  <si>
    <t>C. W. West</t>
  </si>
  <si>
    <t xml:space="preserve">Chris Whitfield </t>
  </si>
  <si>
    <t>Keefe Burt</t>
  </si>
  <si>
    <t>Jeremy Glenn Lightsey</t>
  </si>
  <si>
    <t>Matt Downs</t>
  </si>
  <si>
    <t>Kenny Hicks</t>
  </si>
  <si>
    <t xml:space="preserve">Walt Williams </t>
  </si>
  <si>
    <t>Delegates P1 D4 Trump</t>
  </si>
  <si>
    <t>Wes Kitchens</t>
  </si>
  <si>
    <t>Bonnie Sachs</t>
  </si>
  <si>
    <t>Bradley L. "Brad" Williams</t>
  </si>
  <si>
    <t>Delegates P2 D4 Trump</t>
  </si>
  <si>
    <t>Mack N. Butler</t>
  </si>
  <si>
    <t>Bill Jr. Cleghorn</t>
  </si>
  <si>
    <t>Jason Tiffin</t>
  </si>
  <si>
    <t xml:space="preserve">David Wisdom </t>
  </si>
  <si>
    <t>Delegates P3 D4 Trump</t>
  </si>
  <si>
    <t>Champ Crocker</t>
  </si>
  <si>
    <t>Andrew Pinyan</t>
  </si>
  <si>
    <t>Andrew Sorrell</t>
  </si>
  <si>
    <t>County Commsion D2</t>
  </si>
  <si>
    <t>Terry Franklin</t>
  </si>
  <si>
    <t>Ken Mullins</t>
  </si>
  <si>
    <t>Mike Painter</t>
  </si>
  <si>
    <t>Chad Trammell</t>
  </si>
  <si>
    <t>County Commission D4</t>
  </si>
  <si>
    <t xml:space="preserve">Daniel Gilliand </t>
  </si>
  <si>
    <t xml:space="preserve">Nick Washburn </t>
  </si>
  <si>
    <t>Revenue Commissioner</t>
  </si>
  <si>
    <t xml:space="preserve">Gregg Armstrong </t>
  </si>
  <si>
    <t>Bob Hoglan</t>
  </si>
  <si>
    <t>Coroner</t>
  </si>
  <si>
    <t>Brandon Sellers</t>
  </si>
  <si>
    <t>Paul A. Mitchell</t>
  </si>
  <si>
    <t>County Board of Education D5</t>
  </si>
  <si>
    <t>County Board of Education D3</t>
  </si>
  <si>
    <t>Joey Peavy</t>
  </si>
  <si>
    <t>J. Lee Pierce</t>
  </si>
  <si>
    <t>Alvin Stinson</t>
  </si>
  <si>
    <t xml:space="preserve">Rebecca Butts </t>
  </si>
  <si>
    <t xml:space="preserve">Chad Grant </t>
  </si>
  <si>
    <t>County Commission D5]</t>
  </si>
  <si>
    <t>James "Chief" Blackmon</t>
  </si>
  <si>
    <t xml:space="preserve">Johnny Stapleton </t>
  </si>
  <si>
    <t>Delegates P1 D3 Trump</t>
  </si>
  <si>
    <t>Bo Colley</t>
  </si>
  <si>
    <t>Richard Thoma</t>
  </si>
  <si>
    <t>Tom Whatley</t>
  </si>
  <si>
    <t>Delegates P2 D3 Trump</t>
  </si>
  <si>
    <t>Ann Priester Bennett</t>
  </si>
  <si>
    <t>Lauren Cross</t>
  </si>
  <si>
    <t>Diana Ridley</t>
  </si>
  <si>
    <t>Delegates P3 D3 Trump</t>
  </si>
  <si>
    <t>Denise Bates</t>
  </si>
  <si>
    <t>Lindsey R. Collins</t>
  </si>
  <si>
    <t>Charles Whatley</t>
  </si>
  <si>
    <t>Beth Abnney</t>
  </si>
  <si>
    <t>Shannon Frailey</t>
  </si>
  <si>
    <t>County Board of Education D4</t>
  </si>
  <si>
    <t>Jay Siggers</t>
  </si>
  <si>
    <t>Doug Thomas</t>
  </si>
  <si>
    <t xml:space="preserve">Randall Davis </t>
  </si>
  <si>
    <t>Brian Jennings</t>
  </si>
  <si>
    <t>Marcie Foster</t>
  </si>
  <si>
    <t>Ronnie Shaw</t>
  </si>
  <si>
    <t xml:space="preserve">Superintendent of Education </t>
  </si>
  <si>
    <t>Andrew "Andy" Jones</t>
  </si>
  <si>
    <t>Brett Keasler</t>
  </si>
  <si>
    <t xml:space="preserve">Amy (Kelley) Nixon </t>
  </si>
  <si>
    <t>Mike Welsh</t>
  </si>
  <si>
    <t>County Commission</t>
  </si>
  <si>
    <t>Darrell "D" Bone</t>
  </si>
  <si>
    <t>Allen Caton</t>
  </si>
  <si>
    <t>Jimmie Hardee</t>
  </si>
  <si>
    <t>Joseph J. "Joe" Headley</t>
  </si>
  <si>
    <t>Randell Kelley</t>
  </si>
  <si>
    <t>Steve Langston</t>
  </si>
  <si>
    <t>Matt Mims</t>
  </si>
  <si>
    <t>Joseph Parnell</t>
  </si>
  <si>
    <t>Glenda Strength</t>
  </si>
  <si>
    <t>Allen Williams</t>
  </si>
  <si>
    <t>Tim Little</t>
  </si>
  <si>
    <t xml:space="preserve">Jeremy Penley </t>
  </si>
  <si>
    <t>Delegates P3 D7 Trump</t>
  </si>
  <si>
    <t>Chris Beeker</t>
  </si>
  <si>
    <t>Sheila Hann Smith</t>
  </si>
  <si>
    <t>E. C. Arrington</t>
  </si>
  <si>
    <t>Gary Doggett</t>
  </si>
  <si>
    <t xml:space="preserve">County Revenue Commissioner </t>
  </si>
  <si>
    <t>Tyler Montana Prescott</t>
  </si>
  <si>
    <t>Kliff Stephens</t>
  </si>
  <si>
    <t>Superintendent</t>
  </si>
  <si>
    <t>Billy Walker</t>
  </si>
  <si>
    <t>Jared Wesley</t>
  </si>
  <si>
    <t>Bennie D. Morrison</t>
  </si>
  <si>
    <t xml:space="preserve">Billy Robertson </t>
  </si>
  <si>
    <t>County Commission D2</t>
  </si>
  <si>
    <t>Shun B. Griffin</t>
  </si>
  <si>
    <t>Donald C. Harris</t>
  </si>
  <si>
    <t>Beth Jackson</t>
  </si>
  <si>
    <t>Roy H. Johnson</t>
  </si>
  <si>
    <t xml:space="preserve">Van Mattox </t>
  </si>
  <si>
    <t>Shane Davidson</t>
  </si>
  <si>
    <t>Ray Milstead</t>
  </si>
  <si>
    <t xml:space="preserve">Brent Wheeler </t>
  </si>
  <si>
    <t>Jamey Crawford</t>
  </si>
  <si>
    <t>Greg Denney</t>
  </si>
  <si>
    <t xml:space="preserve">Leonard Harkins </t>
  </si>
  <si>
    <t>Board of Education at Large</t>
  </si>
  <si>
    <t>Chad Smith</t>
  </si>
  <si>
    <t>Lonny Jay Johnson</t>
  </si>
  <si>
    <t>Laura Morrow Cobb</t>
  </si>
  <si>
    <t>Richard "Rick" Edwards</t>
  </si>
  <si>
    <t>Gay Cobb</t>
  </si>
  <si>
    <t>Roger Hill</t>
  </si>
  <si>
    <t>Tracy Lambert</t>
  </si>
  <si>
    <t>Rex Nolen</t>
  </si>
  <si>
    <t>Joseph M. "Mike" Bailey</t>
  </si>
  <si>
    <t>Kim Ellis</t>
  </si>
  <si>
    <t>Tyrus Mansell</t>
  </si>
  <si>
    <t>David L. Black</t>
  </si>
  <si>
    <t>County Commission D5</t>
  </si>
  <si>
    <t xml:space="preserve">Jace M. Kimbrough </t>
  </si>
  <si>
    <t>Ricky G. Saint</t>
  </si>
  <si>
    <t>County Constable P6</t>
  </si>
  <si>
    <t>Keith P. Godwin</t>
  </si>
  <si>
    <t>John D. Pate</t>
  </si>
  <si>
    <t>Randall (Randy) Hardman</t>
  </si>
  <si>
    <t>Sharon Eason Massie</t>
  </si>
  <si>
    <t>Board of Education D1</t>
  </si>
  <si>
    <t>County Commission Chairman</t>
  </si>
  <si>
    <t>Kyle Adams</t>
  </si>
  <si>
    <t>Bill Godwin</t>
  </si>
  <si>
    <t>Greg White</t>
  </si>
  <si>
    <t>Kent Colquett</t>
  </si>
  <si>
    <t>Kenneth Northey</t>
  </si>
  <si>
    <t>Joe Barton</t>
  </si>
  <si>
    <t>Michael Barton</t>
  </si>
  <si>
    <t>Michael Smith</t>
  </si>
  <si>
    <t xml:space="preserve">Donald Clarke </t>
  </si>
  <si>
    <t>Tommy McGaha</t>
  </si>
  <si>
    <t>Stephanie Snodgrass</t>
  </si>
  <si>
    <t>Board of Education D1 West Point</t>
  </si>
  <si>
    <t>Gene Sullins</t>
  </si>
  <si>
    <t>Wayne Willingham</t>
  </si>
  <si>
    <t>Mark Blankenship</t>
  </si>
  <si>
    <t>Jeff Jordan</t>
  </si>
  <si>
    <t>Donald O. Grantham</t>
  </si>
  <si>
    <t>Steve McKinnon</t>
  </si>
  <si>
    <t>Joseph Lee</t>
  </si>
  <si>
    <t>Shane Wooten</t>
  </si>
  <si>
    <t>Terry Harris</t>
  </si>
  <si>
    <t>Scot D. Westbrook</t>
  </si>
  <si>
    <t>County Constable D3</t>
  </si>
  <si>
    <t>Jimmy Carter</t>
  </si>
  <si>
    <t>Michael Twilley</t>
  </si>
  <si>
    <t>County Constable 4</t>
  </si>
  <si>
    <t>Mark Huber</t>
  </si>
  <si>
    <t>Jeff Keener</t>
  </si>
  <si>
    <t>Billy J. Whitt</t>
  </si>
  <si>
    <t>County Consatble P0029</t>
  </si>
  <si>
    <t>Keith Parmer</t>
  </si>
  <si>
    <t>Sidney Williams</t>
  </si>
  <si>
    <t>County Constable P0181</t>
  </si>
  <si>
    <t>Walker Allen-Phillips</t>
  </si>
  <si>
    <t>Jacob R. Corbin III</t>
  </si>
  <si>
    <t>Henry Hines</t>
  </si>
  <si>
    <t>Kenny Holt</t>
  </si>
  <si>
    <t>Byron W. Mulder Jr.</t>
  </si>
  <si>
    <t xml:space="preserve">Mack Daugherty </t>
  </si>
  <si>
    <t xml:space="preserve">Brad Davis </t>
  </si>
  <si>
    <t>E Lee Hill</t>
  </si>
  <si>
    <t>Thomas "Lee" Macon IV</t>
  </si>
  <si>
    <t>Board of Education D6</t>
  </si>
  <si>
    <t>Kitty Graham</t>
  </si>
  <si>
    <t>Guy M. Sanders</t>
  </si>
  <si>
    <t>Brian J Ward</t>
  </si>
  <si>
    <t>Harvey Martin</t>
  </si>
  <si>
    <t>Jamie Grant</t>
  </si>
  <si>
    <t>Becky Nordgren</t>
  </si>
  <si>
    <t>Jeff Overstreet</t>
  </si>
  <si>
    <t>Bonnie A. Yarnell</t>
  </si>
  <si>
    <t xml:space="preserve">Revenue Commissioner </t>
  </si>
  <si>
    <t>Board of Education P1</t>
  </si>
  <si>
    <t>Paul Allen</t>
  </si>
  <si>
    <t>Tiffany Holocomb-Works</t>
  </si>
  <si>
    <t>Tim Womack</t>
  </si>
  <si>
    <t xml:space="preserve">Mack Duckworth </t>
  </si>
  <si>
    <t>Shane Hughes</t>
  </si>
  <si>
    <t>Wesley Jacobs</t>
  </si>
  <si>
    <t>James Knight</t>
  </si>
  <si>
    <t>Kevin Morrison</t>
  </si>
  <si>
    <t>Roger Morrison</t>
  </si>
  <si>
    <t>Joe Lay</t>
  </si>
  <si>
    <t>Jason Nelson</t>
  </si>
  <si>
    <t>Robert Townley</t>
  </si>
  <si>
    <t>County Commission D6</t>
  </si>
  <si>
    <t>Valerie Branyon</t>
  </si>
  <si>
    <t>James McAplin</t>
  </si>
  <si>
    <t>Marion Dodson</t>
  </si>
  <si>
    <t>Ruby Porter</t>
  </si>
  <si>
    <t>Board of Education P5</t>
  </si>
  <si>
    <t xml:space="preserve">Clayton Brown </t>
  </si>
  <si>
    <t>Jerry Eason</t>
  </si>
  <si>
    <t xml:space="preserve">Julie Stough </t>
  </si>
  <si>
    <t>Jason Miller</t>
  </si>
  <si>
    <t>Chris Wallace</t>
  </si>
  <si>
    <t>Joe Fike</t>
  </si>
  <si>
    <t>Terry Prince</t>
  </si>
  <si>
    <t>Joseph Baldwin</t>
  </si>
  <si>
    <t>Rayburn Massey</t>
  </si>
  <si>
    <t>William David (Opie) Hester</t>
  </si>
  <si>
    <t>Misty Holocombe</t>
  </si>
  <si>
    <t>Stratt Byars</t>
  </si>
  <si>
    <t>Charlie D Nelson</t>
  </si>
  <si>
    <t>Veronica Copeland Stancil</t>
  </si>
  <si>
    <t>Jonathan Eubanks</t>
  </si>
  <si>
    <t>Kelli McAllister</t>
  </si>
  <si>
    <t>Board of Education D5</t>
  </si>
  <si>
    <t>Board of Education D2</t>
  </si>
  <si>
    <t>Lisa Baine</t>
  </si>
  <si>
    <t xml:space="preserve">Timothy "Chuck" McKnight </t>
  </si>
  <si>
    <t>Wade Fulford</t>
  </si>
  <si>
    <t>Sandy Hammer</t>
  </si>
  <si>
    <t>Eddie L. Chambers, SR.</t>
  </si>
  <si>
    <t>Tyrone Watson</t>
  </si>
  <si>
    <t>Scott Long</t>
  </si>
  <si>
    <t>Rickey Moore</t>
  </si>
  <si>
    <t xml:space="preserve">Superintendent </t>
  </si>
  <si>
    <t>David Sewell</t>
  </si>
  <si>
    <t>Brandy White</t>
  </si>
  <si>
    <t>Delegates P1 D5 Trump</t>
  </si>
  <si>
    <t>Tommy Hanes</t>
  </si>
  <si>
    <t>Jim Peters</t>
  </si>
  <si>
    <t>Scott Stadthagen</t>
  </si>
  <si>
    <t>Delegates P2 D5 Trump</t>
  </si>
  <si>
    <t>Linda Coats</t>
  </si>
  <si>
    <t>Tom Fredricks</t>
  </si>
  <si>
    <t>Ellen O'Connor</t>
  </si>
  <si>
    <t>Dee L. Voelkel</t>
  </si>
  <si>
    <t>Delegates P3 D5 Trump</t>
  </si>
  <si>
    <t>Dean C. Brandon</t>
  </si>
  <si>
    <t>Donna Hamaker</t>
  </si>
  <si>
    <t>Bill Lawrence</t>
  </si>
  <si>
    <t>Shannon Matthew Moore</t>
  </si>
  <si>
    <t>Anthony J.H. Buckner</t>
  </si>
  <si>
    <t>Melinda Gilbert</t>
  </si>
  <si>
    <t>Mark Guffey</t>
  </si>
  <si>
    <t>Kevin McBride</t>
  </si>
  <si>
    <t>Mike Sisk</t>
  </si>
  <si>
    <t>Board of Education D4</t>
  </si>
  <si>
    <t>Robert "Robbie" King</t>
  </si>
  <si>
    <t>Charles A. West</t>
  </si>
  <si>
    <t>Jeff Long</t>
  </si>
  <si>
    <t>Floyd McCrary</t>
  </si>
  <si>
    <t>William "Roger" Garner</t>
  </si>
  <si>
    <t>John Hargett</t>
  </si>
  <si>
    <t>Greg Michael</t>
  </si>
  <si>
    <t>Ronnie Owens</t>
  </si>
  <si>
    <t>Jon Hatton</t>
  </si>
  <si>
    <t>Jerry Hill</t>
  </si>
  <si>
    <t>Scott Jones</t>
  </si>
  <si>
    <t>Gary Dan Williams</t>
  </si>
  <si>
    <t xml:space="preserve">Andy R. Bradford </t>
  </si>
  <si>
    <t>Jon Bret Smith</t>
  </si>
  <si>
    <t>F. D. "Butch" Brock</t>
  </si>
  <si>
    <t>Doug Cannon</t>
  </si>
  <si>
    <t>Danny C. Barksdale</t>
  </si>
  <si>
    <t>Steve Ned Turner</t>
  </si>
  <si>
    <t>Heath Moss</t>
  </si>
  <si>
    <t>Kevin Dunn</t>
  </si>
  <si>
    <t>Bradley C. Young</t>
  </si>
  <si>
    <t>Board of Education D3</t>
  </si>
  <si>
    <t>Brian Brooks</t>
  </si>
  <si>
    <t>Howell Lee</t>
  </si>
  <si>
    <t>Tom Brandon</t>
  </si>
  <si>
    <t>Tim McNeese</t>
  </si>
  <si>
    <t>Brett Underwood</t>
  </si>
  <si>
    <t>Craig W. Hill</t>
  </si>
  <si>
    <t>Eddie Sisk</t>
  </si>
  <si>
    <t>Tax Collector</t>
  </si>
  <si>
    <t>Drew McKay</t>
  </si>
  <si>
    <t>Valerie Miles</t>
  </si>
  <si>
    <t>Constable Precinct 1A</t>
  </si>
  <si>
    <t>Clint Green</t>
  </si>
  <si>
    <t>Bryan McCraw</t>
  </si>
  <si>
    <t>Constable Precinct 6</t>
  </si>
  <si>
    <t>Shannon O. Holland</t>
  </si>
  <si>
    <t>Danny "Shane" Sartin</t>
  </si>
  <si>
    <t>Constable Precinct 11</t>
  </si>
  <si>
    <t>Wade Berryhill</t>
  </si>
  <si>
    <t>Tommy Frost</t>
  </si>
  <si>
    <t>Gavin Adams</t>
  </si>
  <si>
    <t>David Kelley</t>
  </si>
  <si>
    <t>Lee Sims</t>
  </si>
  <si>
    <t>Constable P20</t>
  </si>
  <si>
    <t>Richard (Ricky) Barnes</t>
  </si>
  <si>
    <t>Jenny Parker Bourne</t>
  </si>
  <si>
    <t>Constable P60</t>
  </si>
  <si>
    <t>Al Burkett</t>
  </si>
  <si>
    <t xml:space="preserve">Robert "Bobby" English </t>
  </si>
  <si>
    <t>Treasurer</t>
  </si>
  <si>
    <t>Philip R. Benson</t>
  </si>
  <si>
    <t>Danny L. Perry</t>
  </si>
  <si>
    <t>Connie Hudson</t>
  </si>
  <si>
    <t>Robert Lee Turner</t>
  </si>
  <si>
    <t>Tim McKenzie</t>
  </si>
  <si>
    <t>Elizabeth House Saucer</t>
  </si>
  <si>
    <t>Rocky Burch</t>
  </si>
  <si>
    <t>Martha Jordan</t>
  </si>
  <si>
    <t>Constable B13</t>
  </si>
  <si>
    <t>Richard Williams</t>
  </si>
  <si>
    <t>Lewis H. Green</t>
  </si>
  <si>
    <t>Henry C. "Lum" Childs</t>
  </si>
  <si>
    <t>Ronnie Joe Jordan</t>
  </si>
  <si>
    <t xml:space="preserve">Wesley Weaver </t>
  </si>
  <si>
    <t>Paul Holmes</t>
  </si>
  <si>
    <t>Don (Stish) Stisher</t>
  </si>
  <si>
    <t>Tom Earwood</t>
  </si>
  <si>
    <t xml:space="preserve">Chris Humphries </t>
  </si>
  <si>
    <t>Brett Harrison</t>
  </si>
  <si>
    <t>Chris Brown</t>
  </si>
  <si>
    <t>Terry Lovvorn</t>
  </si>
  <si>
    <t>Stephanie Herren</t>
  </si>
  <si>
    <t>Larry Roberts</t>
  </si>
  <si>
    <t>Jeff Fetner</t>
  </si>
  <si>
    <t>Pamela (Pam) Johnson</t>
  </si>
  <si>
    <t>Michael Meeks</t>
  </si>
  <si>
    <t>Alan Mote</t>
  </si>
  <si>
    <t>Stacey Richardson</t>
  </si>
  <si>
    <t>Derek Farr</t>
  </si>
  <si>
    <t>David Ray Treadwell</t>
  </si>
  <si>
    <t>Coy Holloway</t>
  </si>
  <si>
    <t>Gerry Knight</t>
  </si>
  <si>
    <t>Doyle Allen</t>
  </si>
  <si>
    <t>Tammy Bennett Farr</t>
  </si>
  <si>
    <t>Kevin Morris</t>
  </si>
  <si>
    <t>Chris (Fuzzy) Peters</t>
  </si>
  <si>
    <t>Robert Othan Ford</t>
  </si>
  <si>
    <t>Jackie Swinford</t>
  </si>
  <si>
    <t>Jay Watson</t>
  </si>
  <si>
    <t>Jaddy Lavell McDaniel</t>
  </si>
  <si>
    <t>Buddy L. Milam</t>
  </si>
  <si>
    <t>Phillip Morris</t>
  </si>
  <si>
    <t>John B. Allen</t>
  </si>
  <si>
    <t>Cindy Pennington</t>
  </si>
  <si>
    <t>Johnnie C. Culver</t>
  </si>
  <si>
    <t>Susan Shaw</t>
  </si>
  <si>
    <t>Nancy Dennis Hatcher</t>
  </si>
  <si>
    <t xml:space="preserve">Raymond Clifton Porter </t>
  </si>
  <si>
    <t>Jamie Lake</t>
  </si>
  <si>
    <t>Ronald E. Lett</t>
  </si>
  <si>
    <t>Carrie Dailey</t>
  </si>
  <si>
    <t>Don Presley</t>
  </si>
  <si>
    <t>James "Jim" Borden</t>
  </si>
  <si>
    <t>Bobby J. Nunnelley</t>
  </si>
  <si>
    <t>D. Michael Pate</t>
  </si>
  <si>
    <t>Jason Richardson</t>
  </si>
  <si>
    <t>Steven Aderholt</t>
  </si>
  <si>
    <t>Martha Parnell Salomaa</t>
  </si>
  <si>
    <t>Constable B9</t>
  </si>
  <si>
    <t>Howard Pooner Anderson</t>
  </si>
  <si>
    <t>Charles Sanford</t>
  </si>
  <si>
    <t>Constable B12</t>
  </si>
  <si>
    <t>James Borden</t>
  </si>
  <si>
    <t>Alex Daniel</t>
  </si>
  <si>
    <t>Board of Education Chairman</t>
  </si>
  <si>
    <t>Teia Harris</t>
  </si>
  <si>
    <t>Brad Ingle</t>
  </si>
  <si>
    <t>Jerry O. Bishop</t>
  </si>
  <si>
    <t>Steve Miller</t>
  </si>
  <si>
    <t>Delegates P1 D2 Trump</t>
  </si>
  <si>
    <t xml:space="preserve">District Court Judge </t>
  </si>
  <si>
    <t>Tim O. Craig</t>
  </si>
  <si>
    <t>Nicki Myrick McFerrin</t>
  </si>
  <si>
    <t>Bradley Delynn Bouldin</t>
  </si>
  <si>
    <t>David W. Stover, Jr.</t>
  </si>
  <si>
    <t>Andi Ficquette Wilson</t>
  </si>
  <si>
    <t>Commission Chairman</t>
  </si>
  <si>
    <t>Jeff "Clem" Clemons</t>
  </si>
  <si>
    <t>Wiley Kitchens</t>
  </si>
  <si>
    <t>Kenneth Walker</t>
  </si>
  <si>
    <t>Philip Widner</t>
  </si>
  <si>
    <t>Chuck Clarke</t>
  </si>
  <si>
    <t>Joseph Matthew Domnanovich</t>
  </si>
  <si>
    <t>Circuit Judge 38 Place 2</t>
  </si>
  <si>
    <t>Brent Benson</t>
  </si>
  <si>
    <t>Daryl Eustace</t>
  </si>
  <si>
    <t>Patricia Cobb Stewart</t>
  </si>
  <si>
    <t>Belinda Maples</t>
  </si>
  <si>
    <t>Josh Weatherly</t>
  </si>
  <si>
    <t>Ann West</t>
  </si>
  <si>
    <t>Edward C. Blount, Jr.</t>
  </si>
  <si>
    <t>Zack Moore</t>
  </si>
  <si>
    <t>District Judge Place 3</t>
  </si>
  <si>
    <t>Emily Baggett</t>
  </si>
  <si>
    <t>Patrick Caver</t>
  </si>
  <si>
    <t>Takisha Guster Gholston</t>
  </si>
  <si>
    <t>Kevin R. Kusta</t>
  </si>
  <si>
    <t>District Judge Place 2</t>
  </si>
  <si>
    <t>Daniel A. Crowson, Jr.</t>
  </si>
  <si>
    <t>Alan Miller</t>
  </si>
  <si>
    <t>Circuit Judge Place 1</t>
  </si>
  <si>
    <t>Joeletta Martin Barrentine</t>
  </si>
  <si>
    <t>Christoper A. Sherer</t>
  </si>
  <si>
    <t>District Judge Place 1</t>
  </si>
  <si>
    <t>Henry Allred</t>
  </si>
  <si>
    <t>Samuel "Sam" Bentley</t>
  </si>
  <si>
    <t>Gervis Smith</t>
  </si>
  <si>
    <t>Trey Garner</t>
  </si>
  <si>
    <t>Bethany Busenlehner</t>
  </si>
  <si>
    <t>Cindy C. Monaghan-Holcomb</t>
  </si>
  <si>
    <t xml:space="preserve">Gene Piatkowski  </t>
  </si>
  <si>
    <t>Donald Trent Jones</t>
  </si>
  <si>
    <t>James Mathews</t>
  </si>
  <si>
    <t>Butler County DJ</t>
  </si>
  <si>
    <t>Morgan County DJ Place 3</t>
  </si>
  <si>
    <t>Mobile County DJ Place 3</t>
  </si>
  <si>
    <t>Shelby County DJ Place 2</t>
  </si>
  <si>
    <t>Walker County DJ Place 1</t>
  </si>
  <si>
    <t>Circuit Judge 14 Place 1</t>
  </si>
  <si>
    <t>Robin Hines Foy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</si>
</sst>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3EB2BE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Helvetica"/>
      <family val="2"/>
    </font>
    <font>
      <strike/>
      <sz val="12"/>
      <color rgb="FF00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trike/>
      <sz val="11"/>
      <color rgb="FF000000"/>
      <name val="Helvetica"/>
      <family val="2"/>
    </font>
    <font>
      <sz val="11"/>
      <color theme="1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rgb="FF3EB2BE"/>
        <bgColor indexed="64"/>
      </patternFill>
    </fill>
    <fill>
      <patternFill patternType="solid">
        <fgColor theme="1"/>
      </patternFill>
    </fill>
    <fill>
      <patternFill patternType="solid">
        <fgColor rgb="FF3EB2B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3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3" borderId="0" xfId="2"/>
    <xf numFmtId="9" fontId="0" fillId="0" borderId="0" xfId="1" applyFont="1"/>
    <xf numFmtId="9" fontId="0" fillId="0" borderId="1" xfId="1" applyFont="1" applyBorder="1"/>
    <xf numFmtId="9" fontId="0" fillId="0" borderId="2" xfId="1" applyFont="1" applyBorder="1"/>
    <xf numFmtId="0" fontId="0" fillId="0" borderId="1" xfId="0" applyBorder="1" applyAlignment="1">
      <alignment wrapText="1"/>
    </xf>
    <xf numFmtId="0" fontId="0" fillId="2" borderId="0" xfId="0" applyFill="1"/>
    <xf numFmtId="9" fontId="0" fillId="2" borderId="0" xfId="1" applyFont="1" applyFill="1"/>
    <xf numFmtId="0" fontId="0" fillId="2" borderId="0" xfId="0" applyFill="1" applyBorder="1"/>
    <xf numFmtId="9" fontId="0" fillId="2" borderId="0" xfId="1" applyFont="1" applyFill="1" applyBorder="1"/>
    <xf numFmtId="0" fontId="2" fillId="0" borderId="1" xfId="0" applyFont="1" applyFill="1" applyBorder="1"/>
    <xf numFmtId="0" fontId="0" fillId="0" borderId="0" xfId="0" applyBorder="1"/>
    <xf numFmtId="9" fontId="0" fillId="0" borderId="0" xfId="1" applyFont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0" fillId="0" borderId="7" xfId="0" applyBorder="1"/>
    <xf numFmtId="9" fontId="0" fillId="0" borderId="7" xfId="1" applyFont="1" applyBorder="1"/>
    <xf numFmtId="0" fontId="0" fillId="0" borderId="7" xfId="0" applyFill="1" applyBorder="1"/>
    <xf numFmtId="9" fontId="2" fillId="0" borderId="4" xfId="1" applyFont="1" applyBorder="1"/>
    <xf numFmtId="9" fontId="2" fillId="0" borderId="6" xfId="1" applyFont="1" applyBorder="1"/>
    <xf numFmtId="9" fontId="0" fillId="0" borderId="0" xfId="1" applyFont="1" applyFill="1" applyBorder="1"/>
    <xf numFmtId="0" fontId="2" fillId="0" borderId="2" xfId="0" applyFont="1" applyFill="1" applyBorder="1"/>
    <xf numFmtId="0" fontId="2" fillId="2" borderId="0" xfId="0" applyFont="1" applyFill="1" applyBorder="1"/>
    <xf numFmtId="9" fontId="0" fillId="0" borderId="8" xfId="1" applyFont="1" applyBorder="1"/>
    <xf numFmtId="9" fontId="0" fillId="0" borderId="9" xfId="1" applyFont="1" applyBorder="1"/>
    <xf numFmtId="0" fontId="2" fillId="0" borderId="10" xfId="0" applyFont="1" applyFill="1" applyBorder="1"/>
    <xf numFmtId="0" fontId="2" fillId="0" borderId="8" xfId="0" applyFont="1" applyFill="1" applyBorder="1"/>
    <xf numFmtId="0" fontId="0" fillId="0" borderId="13" xfId="0" applyBorder="1"/>
    <xf numFmtId="0" fontId="2" fillId="0" borderId="14" xfId="0" applyFont="1" applyBorder="1"/>
    <xf numFmtId="0" fontId="2" fillId="0" borderId="15" xfId="0" applyFont="1" applyBorder="1"/>
    <xf numFmtId="0" fontId="2" fillId="0" borderId="7" xfId="0" applyFont="1" applyBorder="1"/>
    <xf numFmtId="0" fontId="0" fillId="0" borderId="10" xfId="0" applyFill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8" xfId="0" applyBorder="1"/>
    <xf numFmtId="0" fontId="2" fillId="4" borderId="0" xfId="0" applyFont="1" applyFill="1"/>
    <xf numFmtId="9" fontId="2" fillId="4" borderId="0" xfId="0" applyNumberFormat="1" applyFont="1" applyFill="1"/>
    <xf numFmtId="0" fontId="2" fillId="0" borderId="0" xfId="0" applyFont="1"/>
    <xf numFmtId="0" fontId="2" fillId="0" borderId="17" xfId="0" applyFont="1" applyBorder="1"/>
    <xf numFmtId="0" fontId="2" fillId="0" borderId="18" xfId="0" applyFont="1" applyBorder="1"/>
    <xf numFmtId="9" fontId="2" fillId="4" borderId="0" xfId="1" applyFont="1" applyFill="1"/>
    <xf numFmtId="9" fontId="2" fillId="0" borderId="18" xfId="1" applyFont="1" applyBorder="1"/>
    <xf numFmtId="0" fontId="2" fillId="2" borderId="0" xfId="0" applyFont="1" applyFill="1"/>
    <xf numFmtId="9" fontId="2" fillId="2" borderId="0" xfId="1" applyFont="1" applyFill="1"/>
    <xf numFmtId="9" fontId="2" fillId="0" borderId="0" xfId="1" applyFont="1"/>
    <xf numFmtId="9" fontId="2" fillId="2" borderId="0" xfId="1" applyFont="1" applyFill="1" applyBorder="1"/>
    <xf numFmtId="0" fontId="0" fillId="5" borderId="7" xfId="0" applyFill="1" applyBorder="1"/>
    <xf numFmtId="9" fontId="0" fillId="5" borderId="7" xfId="1" applyFont="1" applyFill="1" applyBorder="1"/>
    <xf numFmtId="0" fontId="2" fillId="4" borderId="0" xfId="0" applyFont="1" applyFill="1" applyBorder="1"/>
    <xf numFmtId="9" fontId="2" fillId="4" borderId="0" xfId="1" applyFont="1" applyFill="1" applyBorder="1"/>
    <xf numFmtId="0" fontId="2" fillId="5" borderId="7" xfId="0" applyFont="1" applyFill="1" applyBorder="1"/>
    <xf numFmtId="9" fontId="2" fillId="5" borderId="7" xfId="1" applyFont="1" applyFill="1" applyBorder="1"/>
    <xf numFmtId="0" fontId="2" fillId="0" borderId="19" xfId="0" applyFont="1" applyBorder="1"/>
    <xf numFmtId="9" fontId="2" fillId="0" borderId="19" xfId="0" applyNumberFormat="1" applyFont="1" applyBorder="1"/>
    <xf numFmtId="0" fontId="2" fillId="6" borderId="7" xfId="0" applyFont="1" applyFill="1" applyBorder="1"/>
    <xf numFmtId="0" fontId="2" fillId="6" borderId="19" xfId="0" applyFont="1" applyFill="1" applyBorder="1"/>
    <xf numFmtId="9" fontId="2" fillId="6" borderId="19" xfId="0" applyNumberFormat="1" applyFont="1" applyFill="1" applyBorder="1"/>
    <xf numFmtId="9" fontId="2" fillId="0" borderId="18" xfId="0" applyNumberFormat="1" applyFont="1" applyBorder="1"/>
    <xf numFmtId="0" fontId="2" fillId="6" borderId="17" xfId="0" applyFont="1" applyFill="1" applyBorder="1"/>
    <xf numFmtId="0" fontId="2" fillId="6" borderId="18" xfId="0" applyFont="1" applyFill="1" applyBorder="1"/>
    <xf numFmtId="9" fontId="2" fillId="6" borderId="18" xfId="0" applyNumberFormat="1" applyFont="1" applyFill="1" applyBorder="1"/>
    <xf numFmtId="9" fontId="2" fillId="0" borderId="0" xfId="0" applyNumberFormat="1" applyFont="1"/>
    <xf numFmtId="9" fontId="2" fillId="6" borderId="7" xfId="0" applyNumberFormat="1" applyFont="1" applyFill="1" applyBorder="1"/>
    <xf numFmtId="0" fontId="2" fillId="7" borderId="7" xfId="0" applyFont="1" applyFill="1" applyBorder="1"/>
    <xf numFmtId="9" fontId="2" fillId="7" borderId="7" xfId="0" applyNumberFormat="1" applyFont="1" applyFill="1" applyBorder="1"/>
    <xf numFmtId="9" fontId="2" fillId="4" borderId="0" xfId="0" applyNumberFormat="1" applyFont="1" applyFill="1" applyBorder="1"/>
    <xf numFmtId="9" fontId="2" fillId="2" borderId="0" xfId="0" applyNumberFormat="1" applyFont="1" applyFill="1" applyBorder="1"/>
    <xf numFmtId="0" fontId="0" fillId="0" borderId="20" xfId="0" applyBorder="1"/>
    <xf numFmtId="9" fontId="0" fillId="0" borderId="7" xfId="0" applyNumberFormat="1" applyBorder="1"/>
    <xf numFmtId="164" fontId="0" fillId="2" borderId="0" xfId="1" applyNumberFormat="1" applyFont="1" applyFill="1"/>
    <xf numFmtId="164" fontId="0" fillId="0" borderId="7" xfId="1" applyNumberFormat="1" applyFont="1" applyBorder="1"/>
    <xf numFmtId="164" fontId="0" fillId="0" borderId="0" xfId="1" applyNumberFormat="1" applyFont="1"/>
    <xf numFmtId="10" fontId="0" fillId="2" borderId="0" xfId="1" applyNumberFormat="1" applyFont="1" applyFill="1"/>
    <xf numFmtId="10" fontId="0" fillId="0" borderId="1" xfId="1" applyNumberFormat="1" applyFont="1" applyBorder="1"/>
    <xf numFmtId="10" fontId="0" fillId="0" borderId="11" xfId="1" applyNumberFormat="1" applyFont="1" applyBorder="1"/>
    <xf numFmtId="10" fontId="0" fillId="0" borderId="16" xfId="1" applyNumberFormat="1" applyFont="1" applyBorder="1"/>
    <xf numFmtId="10" fontId="0" fillId="0" borderId="7" xfId="1" applyNumberFormat="1" applyFont="1" applyBorder="1"/>
    <xf numFmtId="10" fontId="0" fillId="0" borderId="0" xfId="1" applyNumberFormat="1" applyFont="1"/>
    <xf numFmtId="10" fontId="0" fillId="0" borderId="2" xfId="1" applyNumberFormat="1" applyFont="1" applyBorder="1"/>
    <xf numFmtId="10" fontId="0" fillId="2" borderId="0" xfId="1" applyNumberFormat="1" applyFont="1" applyFill="1" applyBorder="1"/>
    <xf numFmtId="10" fontId="2" fillId="0" borderId="4" xfId="1" applyNumberFormat="1" applyFont="1" applyBorder="1"/>
    <xf numFmtId="10" fontId="2" fillId="0" borderId="6" xfId="1" applyNumberFormat="1" applyFont="1" applyBorder="1"/>
    <xf numFmtId="10" fontId="0" fillId="0" borderId="8" xfId="1" applyNumberFormat="1" applyFont="1" applyBorder="1"/>
    <xf numFmtId="10" fontId="0" fillId="0" borderId="9" xfId="1" applyNumberFormat="1" applyFont="1" applyBorder="1"/>
    <xf numFmtId="10" fontId="2" fillId="2" borderId="0" xfId="0" applyNumberFormat="1" applyFont="1" applyFill="1" applyBorder="1"/>
    <xf numFmtId="10" fontId="0" fillId="0" borderId="0" xfId="1" applyNumberFormat="1" applyFont="1" applyFill="1" applyBorder="1"/>
    <xf numFmtId="10" fontId="0" fillId="0" borderId="0" xfId="1" applyNumberFormat="1" applyFont="1" applyBorder="1"/>
    <xf numFmtId="10" fontId="0" fillId="2" borderId="0" xfId="0" applyNumberFormat="1" applyFill="1"/>
    <xf numFmtId="10" fontId="0" fillId="0" borderId="0" xfId="0" applyNumberFormat="1"/>
    <xf numFmtId="10" fontId="0" fillId="0" borderId="12" xfId="1" applyNumberFormat="1" applyFont="1" applyBorder="1"/>
    <xf numFmtId="164" fontId="2" fillId="4" borderId="0" xfId="1" applyNumberFormat="1" applyFont="1" applyFill="1"/>
    <xf numFmtId="10" fontId="2" fillId="0" borderId="7" xfId="1" applyNumberFormat="1" applyFont="1" applyBorder="1"/>
    <xf numFmtId="10" fontId="2" fillId="4" borderId="0" xfId="0" applyNumberFormat="1" applyFont="1" applyFill="1" applyBorder="1"/>
    <xf numFmtId="10" fontId="2" fillId="4" borderId="0" xfId="1" applyNumberFormat="1" applyFont="1" applyFill="1" applyBorder="1"/>
    <xf numFmtId="10" fontId="2" fillId="2" borderId="0" xfId="1" applyNumberFormat="1" applyFont="1" applyFill="1" applyBorder="1"/>
    <xf numFmtId="10" fontId="2" fillId="4" borderId="0" xfId="1" applyNumberFormat="1" applyFont="1" applyFill="1"/>
    <xf numFmtId="10" fontId="2" fillId="4" borderId="0" xfId="0" applyNumberFormat="1" applyFont="1" applyFill="1"/>
    <xf numFmtId="0" fontId="4" fillId="0" borderId="0" xfId="0" applyFont="1"/>
    <xf numFmtId="10" fontId="2" fillId="2" borderId="0" xfId="1" applyNumberFormat="1" applyFont="1" applyFill="1"/>
    <xf numFmtId="10" fontId="2" fillId="0" borderId="0" xfId="1" applyNumberFormat="1" applyFont="1"/>
    <xf numFmtId="10" fontId="2" fillId="0" borderId="18" xfId="1" applyNumberFormat="1" applyFont="1" applyBorder="1"/>
    <xf numFmtId="10" fontId="2" fillId="0" borderId="4" xfId="0" applyNumberFormat="1" applyFont="1" applyBorder="1"/>
    <xf numFmtId="10" fontId="2" fillId="0" borderId="5" xfId="0" applyNumberFormat="1" applyFont="1" applyBorder="1"/>
    <xf numFmtId="10" fontId="2" fillId="0" borderId="6" xfId="0" applyNumberFormat="1" applyFont="1" applyBorder="1"/>
    <xf numFmtId="0" fontId="5" fillId="0" borderId="0" xfId="0" applyFont="1"/>
    <xf numFmtId="165" fontId="0" fillId="0" borderId="7" xfId="3" applyNumberFormat="1" applyFont="1" applyBorder="1"/>
    <xf numFmtId="165" fontId="0" fillId="0" borderId="7" xfId="3" applyNumberFormat="1" applyFont="1" applyBorder="1" applyAlignment="1">
      <alignment vertical="center"/>
    </xf>
    <xf numFmtId="165" fontId="0" fillId="0" borderId="13" xfId="3" applyNumberFormat="1" applyFont="1" applyBorder="1"/>
    <xf numFmtId="165" fontId="0" fillId="0" borderId="20" xfId="3" applyNumberFormat="1" applyFont="1" applyBorder="1" applyAlignment="1">
      <alignment vertical="center"/>
    </xf>
    <xf numFmtId="165" fontId="2" fillId="0" borderId="7" xfId="3" applyNumberFormat="1" applyFont="1" applyBorder="1"/>
    <xf numFmtId="165" fontId="0" fillId="0" borderId="20" xfId="3" applyNumberFormat="1" applyFont="1" applyBorder="1"/>
    <xf numFmtId="165" fontId="2" fillId="0" borderId="7" xfId="3" applyNumberFormat="1" applyFont="1" applyBorder="1" applyAlignment="1">
      <alignment vertical="center"/>
    </xf>
    <xf numFmtId="165" fontId="2" fillId="0" borderId="18" xfId="3" applyNumberFormat="1" applyFont="1" applyBorder="1"/>
    <xf numFmtId="0" fontId="6" fillId="0" borderId="10" xfId="0" applyFont="1" applyFill="1" applyBorder="1"/>
    <xf numFmtId="165" fontId="7" fillId="0" borderId="7" xfId="3" applyNumberFormat="1" applyFont="1" applyBorder="1" applyAlignment="1">
      <alignment vertical="center"/>
    </xf>
    <xf numFmtId="10" fontId="7" fillId="0" borderId="11" xfId="1" applyNumberFormat="1" applyFont="1" applyBorder="1"/>
    <xf numFmtId="0" fontId="6" fillId="0" borderId="1" xfId="0" applyFont="1" applyFill="1" applyBorder="1"/>
    <xf numFmtId="0" fontId="8" fillId="0" borderId="0" xfId="0" applyFont="1"/>
    <xf numFmtId="10" fontId="7" fillId="0" borderId="1" xfId="1" applyNumberFormat="1" applyFont="1" applyBorder="1"/>
    <xf numFmtId="9" fontId="7" fillId="0" borderId="1" xfId="1" applyFont="1" applyBorder="1"/>
    <xf numFmtId="0" fontId="2" fillId="0" borderId="21" xfId="0" applyFont="1" applyBorder="1"/>
    <xf numFmtId="0" fontId="2" fillId="0" borderId="9" xfId="0" applyFont="1" applyFill="1" applyBorder="1"/>
    <xf numFmtId="0" fontId="0" fillId="0" borderId="9" xfId="0" applyBorder="1"/>
    <xf numFmtId="9" fontId="0" fillId="0" borderId="19" xfId="1" applyFont="1" applyBorder="1"/>
    <xf numFmtId="9" fontId="0" fillId="0" borderId="11" xfId="1" applyFont="1" applyBorder="1"/>
    <xf numFmtId="9" fontId="7" fillId="0" borderId="11" xfId="1" applyFont="1" applyBorder="1"/>
    <xf numFmtId="9" fontId="0" fillId="0" borderId="12" xfId="1" applyFont="1" applyBorder="1"/>
    <xf numFmtId="9" fontId="0" fillId="0" borderId="22" xfId="1" applyFont="1" applyBorder="1"/>
    <xf numFmtId="9" fontId="0" fillId="0" borderId="16" xfId="1" applyFont="1" applyBorder="1"/>
    <xf numFmtId="0" fontId="2" fillId="0" borderId="23" xfId="0" applyFont="1" applyBorder="1"/>
    <xf numFmtId="9" fontId="0" fillId="0" borderId="20" xfId="1" applyFont="1" applyBorder="1"/>
    <xf numFmtId="0" fontId="2" fillId="0" borderId="24" xfId="0" applyFont="1" applyBorder="1"/>
    <xf numFmtId="165" fontId="0" fillId="0" borderId="17" xfId="3" applyNumberFormat="1" applyFont="1" applyBorder="1"/>
    <xf numFmtId="9" fontId="0" fillId="0" borderId="18" xfId="1" applyFont="1" applyBorder="1"/>
    <xf numFmtId="165" fontId="5" fillId="0" borderId="7" xfId="3" applyNumberFormat="1" applyFont="1" applyBorder="1"/>
    <xf numFmtId="165" fontId="8" fillId="0" borderId="7" xfId="3" applyNumberFormat="1" applyFont="1" applyBorder="1"/>
    <xf numFmtId="0" fontId="0" fillId="0" borderId="9" xfId="0" applyFill="1" applyBorder="1"/>
    <xf numFmtId="0" fontId="2" fillId="6" borderId="21" xfId="0" applyFont="1" applyFill="1" applyBorder="1"/>
    <xf numFmtId="0" fontId="2" fillId="6" borderId="23" xfId="0" applyFont="1" applyFill="1" applyBorder="1"/>
    <xf numFmtId="0" fontId="2" fillId="6" borderId="20" xfId="0" applyFont="1" applyFill="1" applyBorder="1"/>
    <xf numFmtId="0" fontId="5" fillId="0" borderId="7" xfId="0" applyFont="1" applyBorder="1"/>
    <xf numFmtId="165" fontId="2" fillId="6" borderId="7" xfId="3" applyNumberFormat="1" applyFont="1" applyFill="1" applyBorder="1"/>
    <xf numFmtId="0" fontId="5" fillId="0" borderId="9" xfId="0" applyFont="1" applyBorder="1"/>
    <xf numFmtId="0" fontId="0" fillId="0" borderId="17" xfId="0" applyBorder="1"/>
    <xf numFmtId="0" fontId="2" fillId="0" borderId="1" xfId="0" applyFont="1" applyBorder="1"/>
    <xf numFmtId="0" fontId="6" fillId="0" borderId="1" xfId="0" applyFont="1" applyBorder="1"/>
    <xf numFmtId="0" fontId="2" fillId="0" borderId="2" xfId="0" applyFont="1" applyBorder="1"/>
    <xf numFmtId="0" fontId="2" fillId="0" borderId="10" xfId="0" applyFont="1" applyBorder="1"/>
    <xf numFmtId="0" fontId="5" fillId="5" borderId="0" xfId="0" applyFont="1" applyFill="1"/>
    <xf numFmtId="0" fontId="9" fillId="0" borderId="0" xfId="0" applyFont="1"/>
    <xf numFmtId="0" fontId="5" fillId="0" borderId="25" xfId="0" applyFont="1" applyBorder="1"/>
    <xf numFmtId="10" fontId="2" fillId="2" borderId="0" xfId="0" applyNumberFormat="1" applyFont="1" applyFill="1"/>
    <xf numFmtId="9" fontId="2" fillId="2" borderId="0" xfId="0" applyNumberFormat="1" applyFont="1" applyFill="1"/>
    <xf numFmtId="10" fontId="0" fillId="0" borderId="19" xfId="1" applyNumberFormat="1" applyFont="1" applyBorder="1"/>
    <xf numFmtId="0" fontId="2" fillId="7" borderId="17" xfId="0" applyFont="1" applyFill="1" applyBorder="1"/>
    <xf numFmtId="9" fontId="0" fillId="0" borderId="1" xfId="1" applyNumberFormat="1" applyFont="1" applyBorder="1"/>
    <xf numFmtId="9" fontId="0" fillId="0" borderId="11" xfId="1" applyNumberFormat="1" applyFont="1" applyBorder="1"/>
    <xf numFmtId="9" fontId="0" fillId="0" borderId="7" xfId="1" applyNumberFormat="1" applyFont="1" applyBorder="1"/>
    <xf numFmtId="9" fontId="2" fillId="0" borderId="6" xfId="1" applyNumberFormat="1" applyFont="1" applyBorder="1"/>
    <xf numFmtId="9" fontId="0" fillId="0" borderId="9" xfId="1" applyNumberFormat="1" applyFont="1" applyBorder="1"/>
    <xf numFmtId="9" fontId="0" fillId="0" borderId="20" xfId="1" applyNumberFormat="1" applyFont="1" applyBorder="1"/>
    <xf numFmtId="9" fontId="2" fillId="0" borderId="7" xfId="1" applyNumberFormat="1" applyFont="1" applyBorder="1"/>
    <xf numFmtId="9" fontId="2" fillId="0" borderId="18" xfId="1" applyNumberFormat="1" applyFont="1" applyBorder="1"/>
  </cellXfs>
  <cellStyles count="4">
    <cellStyle name="Comma" xfId="3" builtinId="3"/>
    <cellStyle name="County Name" xfId="2" xr:uid="{ADC3F2CF-FDA6-474F-B076-1A2B0505DFE4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EB2BE"/>
      <color rgb="FF61ED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edphillips/Library/Containers/com.apple.mail/Data/Library/Mail%20Downloads/8D5E65BD-0718-4D15-981E-EF356C52D4E3/Official%202020%20Election%20Results-%20Shann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utauga"/>
      <sheetName val="Bladwin"/>
      <sheetName val="Barbour"/>
      <sheetName val="Bibb"/>
      <sheetName val="Blount"/>
      <sheetName val="Bullock"/>
      <sheetName val="Butler"/>
      <sheetName val="Calhoun"/>
      <sheetName val="Chambers"/>
      <sheetName val="Cherokee"/>
      <sheetName val="Chilton"/>
      <sheetName val="Choctaw"/>
      <sheetName val="Clarke"/>
      <sheetName val="Clay"/>
      <sheetName val="Cleburne"/>
      <sheetName val="Coffee"/>
      <sheetName val="Colbert"/>
      <sheetName val="Conecuh"/>
      <sheetName val="Coosa"/>
      <sheetName val="Covington"/>
      <sheetName val="Crenshaw"/>
      <sheetName val="Cullman"/>
      <sheetName val="Dale"/>
      <sheetName val="Dallas"/>
      <sheetName val="DeKalb"/>
      <sheetName val="Elmore"/>
      <sheetName val="Escambia"/>
      <sheetName val="Etowah"/>
      <sheetName val="Fayette"/>
      <sheetName val="Franklin"/>
      <sheetName val="Geneva"/>
      <sheetName val="Greene"/>
      <sheetName val="Hale"/>
      <sheetName val="Henry"/>
      <sheetName val="Houston"/>
      <sheetName val="Jackson"/>
      <sheetName val="Jefferson"/>
      <sheetName val="Lamar"/>
      <sheetName val="Lauderdale"/>
      <sheetName val="Lawrence"/>
      <sheetName val="Lee"/>
      <sheetName val="Limestone"/>
      <sheetName val="Lowndes"/>
      <sheetName val="Macon"/>
      <sheetName val="Madison"/>
      <sheetName val="Marengo"/>
      <sheetName val="Marion"/>
      <sheetName val="Marshall"/>
      <sheetName val="Mobile"/>
      <sheetName val="Monroe"/>
      <sheetName val="Montgomery"/>
      <sheetName val="Morgan"/>
      <sheetName val="Perry"/>
      <sheetName val="Pickens"/>
      <sheetName val="Pike"/>
      <sheetName val="Randolph"/>
      <sheetName val="Russell"/>
      <sheetName val="Shelby"/>
      <sheetName val="St.Clair"/>
      <sheetName val="Sumter"/>
      <sheetName val="Talladega"/>
      <sheetName val="Tallapoosa"/>
      <sheetName val="Tuscaloosa"/>
      <sheetName val="Walker"/>
      <sheetName val="Washington"/>
      <sheetName val="Wilcox"/>
      <sheetName val="Wins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19">
          <cell r="V19">
            <v>1379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2295-7B57-1E43-A652-D70A0E4EB144}">
  <sheetPr codeName="Sheet1"/>
  <dimension ref="A1:AM199"/>
  <sheetViews>
    <sheetView topLeftCell="K1" workbookViewId="0">
      <selection activeCell="M28" sqref="M28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 customWidth="1"/>
    <col min="21" max="21" width="25.83203125" customWidth="1"/>
    <col min="22" max="22" width="15.83203125" customWidth="1"/>
    <col min="23" max="23" width="15.83203125" style="79" customWidth="1"/>
    <col min="24" max="24" width="10.83203125" style="13" customWidth="1"/>
    <col min="25" max="25" width="22" bestFit="1" customWidth="1"/>
    <col min="28" max="28" width="10.83203125" style="13"/>
    <col min="29" max="29" width="22.1640625" style="13" bestFit="1" customWidth="1"/>
    <col min="30" max="39" width="10.83203125" style="13"/>
  </cols>
  <sheetData>
    <row r="1" spans="1:31" x14ac:dyDescent="0.2">
      <c r="A1" s="8" t="s">
        <v>4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13"/>
      <c r="V1" s="13"/>
      <c r="W1" s="77"/>
      <c r="Y1" s="13"/>
      <c r="Z1" s="13"/>
      <c r="AA1" s="13"/>
    </row>
    <row r="2" spans="1:31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  <c r="U2" s="13"/>
      <c r="V2" s="13"/>
      <c r="W2" s="77"/>
      <c r="Y2" s="13"/>
      <c r="Z2" s="13"/>
      <c r="AA2" s="13"/>
    </row>
    <row r="3" spans="1:31" x14ac:dyDescent="0.2">
      <c r="A3" s="1" t="s">
        <v>63</v>
      </c>
      <c r="B3" s="2" t="s">
        <v>64</v>
      </c>
      <c r="C3" s="81" t="s">
        <v>94</v>
      </c>
      <c r="E3" s="39" t="s">
        <v>103</v>
      </c>
      <c r="F3" s="23" t="s">
        <v>64</v>
      </c>
      <c r="G3" s="82" t="s">
        <v>94</v>
      </c>
      <c r="I3" s="17" t="s">
        <v>138</v>
      </c>
      <c r="J3" s="2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245</v>
      </c>
      <c r="R3" s="23" t="s">
        <v>64</v>
      </c>
      <c r="S3" s="84" t="s">
        <v>77</v>
      </c>
      <c r="U3" s="23" t="s">
        <v>268</v>
      </c>
      <c r="V3" s="23" t="s">
        <v>64</v>
      </c>
      <c r="W3" s="78" t="s">
        <v>77</v>
      </c>
      <c r="Y3" s="23" t="s">
        <v>676</v>
      </c>
      <c r="Z3" s="23" t="s">
        <v>64</v>
      </c>
      <c r="AA3" s="161" t="s">
        <v>77</v>
      </c>
      <c r="AC3" s="62" t="s">
        <v>646</v>
      </c>
      <c r="AD3" s="23" t="s">
        <v>64</v>
      </c>
      <c r="AE3" s="24" t="s">
        <v>94</v>
      </c>
    </row>
    <row r="4" spans="1:31" x14ac:dyDescent="0.2">
      <c r="A4" s="41" t="s">
        <v>66</v>
      </c>
      <c r="B4" s="113">
        <f>Autauga!B4+Bladwin!B4+Barbour!B4+Bibb!B4+Blount!B4+Bullock!B4+Butler!B4+Calhoun!B4+Chambers!B4+Cherokee!B4+Chilton!B4+Choctaw!B4+Clarke!B4+Clay!B4+Cleburne!B4+Coffee!B4+Colbert!B4+Conecuh!B4+Coosa!B4+Covington!B4+Crenshaw!B4+Cullman!B4+Dale!B4+Dallas!B4+DeKalb!B4+Elmore!B4+Escambia!B4+Etowah!B4+Fayette!B4+Franklin!B4+Geneva!B4+Greene!B4+Hale!B4+Henry!B4+Houston!B4+Jackson!B4+Jefferson!B4+Lamar!B4+Lauderdale!B4+Lawrence!B4+Lee!B4+Limestone!B4+Lowndes!B4+Macon!B4+Madison!B4+Marengo!B4+Marion!B4+Marshall!B4+Mobile!B4+Monroe!B4+Montgomery!B4+Morgan!B4+Perry!B4+Pike!B4+Pickens!B4+Randolph!B4+Russell!B4+Shelby!B4+St.Clair!B4+Sumter!B4+Talladega!B4+Tallapoosa!B4+Tuscaloosa!B4+Walker!B4+Washington!B4+Wilcox!B4+Winston!B4</f>
        <v>696832</v>
      </c>
      <c r="C4" s="82">
        <f>B4/B7</f>
        <v>0.96218010499542961</v>
      </c>
      <c r="E4" s="39" t="s">
        <v>104</v>
      </c>
      <c r="F4" s="114">
        <f>Autauga!F4+Bladwin!F4+Barbour!F4+Bibb!F4+Blount!F4+Bullock!F4+Butler!F4+Calhoun!F4+Chambers!F4+Cherokee!F4+Chilton!F4+Choctaw!F4+Clarke!F4+Clay!F4+Cleburne!F4+Coffee!F4+Colbert!F4+Conecuh!F4+Coosa!F4+Covington!F4+Crenshaw!F4+Cullman!F4+Dale!F4+Dallas!F4+DeKalb!F4+Elmore!F4+Escambia!F4+Etowah!F4+Fayette!F4+Franklin!F4+Geneva!F4+Greene!F4+Hale!F4+Henry!F4+Houston!F4+Jackson!F4+Jefferson!F4+Lamar!F4+Lauderdale!F4+Lawrence!F4+Lee!F4+Limestone!F4+Lowndes!F4+Macon!F4+Madison!F4+Marengo!F4+Marion!F4+Marshall!F4+Mobile!F4+Monroe!F4+Montgomery!F4+Morgan!F4+Perry!F4+Pike!F4+Pickens!F4+Randolph!F4+Russell!F4+Shelby!F4+St.Clair!F4+Sumter!F4+Talladega!F4+Tallapoosa!F4+Tuscaloosa!F4+Walker!F4+Washington!F4+Wilcox!F4+Winston!F4</f>
        <v>472882</v>
      </c>
      <c r="G4" s="82">
        <f>F4/F6</f>
        <v>0.74234510864019621</v>
      </c>
      <c r="I4" s="33" t="s">
        <v>139</v>
      </c>
      <c r="J4" s="114">
        <f>Autauga!J4+Bladwin!J4+Barbour!J4+Bibb!J4+Blount!J4+Bullock!J4+Butler!J4+Calhoun!J4+Chambers!J4+Cherokee!J4+Chilton!J4+Choctaw!J4+Clarke!J4+Clay!J4+Cleburne!J4+Coffee!J4+Colbert!J4+Conecuh!J4+Coosa!J4+Covington!J4+Crenshaw!J4+Cullman!J4+Dale!J4+Dallas!J4+DeKalb!J4+Elmore!J4+Escambia!J4+Etowah!J4+Fayette!J4+Franklin!J4+Geneva!J4+Greene!J4+Hale!J4+Henry!J4+Houston!J4+Jackson!J4+Jefferson!J4+Lamar!J4+Lauderdale!J4+Lawrence!J4+Lee!J4+Limestone!J4+Lowndes!J4+Macon!J4+Madison!J4+Marengo!J4+Marion!J4+Marshall!J4+Mobile!J4+Monroe!J4+Montgomery!J4+Morgan!J4+Perry!J4+Pike!J4+Pickens!J4+Randolph!J4+Russell!J4+Shelby!J4+St.Clair!J4+Sumter!J4+Talladega!J4+Tallapoosa!J4+Tuscaloosa!J4+Walker!J4+Washington!J4+Wilcox!J4+Winston!J4</f>
        <v>170068</v>
      </c>
      <c r="K4" s="82">
        <f>J4/J6</f>
        <v>0.33982539958477953</v>
      </c>
      <c r="M4" s="22" t="s">
        <v>170</v>
      </c>
      <c r="N4" s="114">
        <f>Autauga!N4+Bladwin!N4+Barbour!N4+Bibb!N4+Blount!N4+Bullock!N4+Butler!N4+Calhoun!N4+Chambers!N4+Cherokee!N4+Chilton!N4+Choctaw!N4+Clarke!N4+Clay!N4+Cleburne!N4+Coffee!N4+Colbert!N4+Conecuh!N4+Coosa!N4+Covington!N4+Crenshaw!N4+Cullman!N4+Dale!N4+Dallas!N4+DeKalb!N4+Elmore!N4+Escambia!N4+Etowah!N4+Fayette!N4+Franklin!N4+Geneva!N4+Greene!N4+Hale!N4+Henry!N4+Houston!N4+Jackson!N4+Jefferson!N4+Lamar!N4+Lauderdale!N4+Lawrence!N4+Lee!N4+Limestone!N4+Lowndes!N4+Macon!N4+Madison!N4+Marengo!N4+Marion!N4+Marshall!N4+Mobile!N4+Monroe!N4+Montgomery!N4+Morgan!N4+Perry!N4+Pike!N4+Pickens!N4+Randolph!N4+Russell!N4+Shelby!N4+St.Clair!N4+Sumter!N4+Talladega!N4+Tallapoosa!N4+Tuscaloosa!N4+Walker!N4+Washington!N4+Wilcox!N4+Winston!N4</f>
        <v>115289</v>
      </c>
      <c r="O4" s="84">
        <f>N4/N8</f>
        <v>0.25901121515483744</v>
      </c>
      <c r="Q4" s="23" t="s">
        <v>246</v>
      </c>
      <c r="R4" s="113">
        <f>Bladwin!R4+Mobile!R4+Monroe!R4+Washington!R4+Clarke!R4+Escambia!R4</f>
        <v>17756</v>
      </c>
      <c r="S4" s="84">
        <f>R4/R7</f>
        <v>0.27832029719265794</v>
      </c>
      <c r="U4" s="23" t="s">
        <v>269</v>
      </c>
      <c r="V4" s="113">
        <f>Blount!R4+Cherokee!R23+Colbert!R4+Cullman!R4+DeKalb!R4+Etowah!R4+Fayette!R4+Franklin!R4+Jackson!R4+Lamar!R4+Lawrence!R4+Marion!R4+Marshall!R4+Tuscaloosa!R4+Walker!R4+Winston!R4</f>
        <v>33574</v>
      </c>
      <c r="W4" s="84">
        <f>V4/V7</f>
        <v>0.38627656269774613</v>
      </c>
      <c r="Y4" s="23" t="s">
        <v>634</v>
      </c>
      <c r="Z4" s="142">
        <f>Butler!V25</f>
        <v>1678</v>
      </c>
      <c r="AA4" s="161">
        <f>Z4/Z6</f>
        <v>0.48385236447520186</v>
      </c>
      <c r="AC4" s="148" t="s">
        <v>647</v>
      </c>
      <c r="AD4" s="142">
        <f>Jackson!V20</f>
        <v>5881</v>
      </c>
      <c r="AE4" s="161">
        <f>AD4/AD7</f>
        <v>0.61050555382539184</v>
      </c>
    </row>
    <row r="5" spans="1:31" x14ac:dyDescent="0.2">
      <c r="A5" s="41" t="s">
        <v>67</v>
      </c>
      <c r="B5" s="114">
        <f>Autauga!B5+Bladwin!B5+Barbour!B5+Bibb!B5+Blount!B5+Bullock!B5+Butler!B5+Calhoun!B5+Chambers!B5+Cherokee!B5+Chilton!B5+Choctaw!B5+Clarke!B5+Clay!B5+Cleburne!B5+Coffee!B5+Colbert!B5+Conecuh!B5+Coosa!B5+Covington!B5+Crenshaw!B5+Cullman!B5+Dale!B5+Dallas!B5+DeKalb!B5+Elmore!B5+Escambia!B5+Etowah!B5+Fayette!B5+Franklin!B5+Geneva!B5+Greene!B5+Hale!B5+Henry!B5+Houston!B5+Jackson!B5+Jefferson!B5+Lamar!B5+Lauderdale!B5+Lawrence!B5+Lee!B5+Limestone!B5+Lowndes!B5+Macon!B5+Madison!B5+Marengo!B5+Marion!B5+Marshall!B5+Mobile!B5+Monroe!B5+Montgomery!B5+Morgan!B5+Perry!B5+Pike!B5+Pickens!B5+Randolph!B5+Russell!B5+Shelby!B5+St.Clair!B5+Sumter!B5+Talladega!B5+Tallapoosa!B5+Tuscaloosa!B5+Walker!B5+Washington!B5+Wilcox!B5+Winston!B5</f>
        <v>10978</v>
      </c>
      <c r="C5" s="82">
        <f>B5/B7</f>
        <v>1.515833542753465E-2</v>
      </c>
      <c r="E5" s="39" t="s">
        <v>105</v>
      </c>
      <c r="F5" s="114">
        <f>Autauga!F5+Bladwin!F5+Barbour!F5+Bibb!F5+Blount!F5+Bullock!F5+Butler!F5+Calhoun!F5+Chambers!F5+Cherokee!F5+Chilton!F5+Choctaw!F5+Clarke!F5+Clay!F5+Cleburne!F5+Coffee!F5+Colbert!F5+Conecuh!F5+Coosa!F5+Covington!F5+Crenshaw!F5+Cullman!F5+Dale!F5+Dallas!F5+DeKalb!F5+Elmore!F5+Escambia!F5+Etowah!F5+Fayette!F5+Franklin!F5+Geneva!F5+Greene!F5+Hale!F5+Henry!F5+Houston!F5+Jackson!F5+Jefferson!F5+Lamar!F5+Lauderdale!F5+Lawrence!F5+Lee!F5+Limestone!F5+Lowndes!F5+Macon!F5+Madison!F5+Marengo!F5+Marion!F5+Marshall!F5+Mobile!F5+Monroe!F5+Montgomery!F5+Morgan!F5+Perry!F5+Pike!F5+Pickens!F5+Randolph!F5+Russell!F5+Shelby!F5+St.Clair!F5+Sumter!F5+Talladega!F5+Tallapoosa!F5+Tuscaloosa!F5+Walker!F5+Washington!F5+Wilcox!F5+Winston!F5</f>
        <v>164129</v>
      </c>
      <c r="G5" s="82">
        <f>F5/F6</f>
        <v>0.25765489135980385</v>
      </c>
      <c r="I5" s="33" t="s">
        <v>88</v>
      </c>
      <c r="J5" s="114">
        <f>Autauga!J5+Bladwin!J5+Barbour!J5+Bibb!J5+Blount!J5+Bullock!J5+Butler!J5+Calhoun!J5+Chambers!J5+Cherokee!J5+Chilton!J5+Choctaw!J5+Clarke!J5+Clay!J5+Cleburne!J5+Coffee!J5+Colbert!J5+Conecuh!J5+Coosa!J5+Covington!J5+Crenshaw!J5+Cullman!J5+Dale!J5+Dallas!J5+DeKalb!J5+Elmore!J5+Escambia!J5+Etowah!J5+Fayette!J5+Franklin!J5+Geneva!J5+Greene!J5+Hale!J5+Henry!J5+Houston!J5+Jackson!J5+Jefferson!J5+Lamar!J5+Lauderdale!J5+Lawrence!J5+Lee!J5+Limestone!J5+Lowndes!J5+Macon!J5+Madison!J5+Marengo!J5+Marion!J5+Marshall!J5+Mobile!J5+Monroe!J5+Montgomery!J5+Morgan!J5+Perry!J5+Pike!J5+Pickens!J5+Randolph!J5+Russell!J5+Shelby!J5+St.Clair!J5+Sumter!J5+Talladega!J5+Tallapoosa!J5+Tuscaloosa!J5+Walker!J5+Washington!J5+Wilcox!J5+Winston!J5</f>
        <v>330389</v>
      </c>
      <c r="K5" s="82">
        <f>J5/J6</f>
        <v>0.66017460041522047</v>
      </c>
      <c r="L5" s="15"/>
      <c r="M5" s="22" t="s">
        <v>171</v>
      </c>
      <c r="N5" s="114">
        <f>Autauga!N5+Bladwin!N5+Barbour!N5+Bibb!N5+Blount!N5+Bullock!N5+Butler!N5+Calhoun!N5+Chambers!N5+Cherokee!N5+Chilton!N5+Choctaw!N5+Clarke!N5+Clay!N5+Cleburne!N5+Coffee!N5+Colbert!N5+Conecuh!N5+Coosa!N5+Covington!N5+Crenshaw!N5+Cullman!N5+Dale!N5+Dallas!N5+DeKalb!N5+Elmore!N5+Escambia!N5+Etowah!N5+Fayette!N5+Franklin!N5+Geneva!N5+Greene!N5+Hale!N5+Henry!N5+Houston!N5+Jackson!N5+Jefferson!N5+Lamar!N5+Lauderdale!N5+Lawrence!N5+Lee!N5+Limestone!N5+Lowndes!N5+Macon!N5+Madison!N5+Marengo!N5+Marion!N5+Marshall!N5+Mobile!N5+Monroe!N5+Montgomery!N5+Morgan!N5+Perry!N5+Pike!N5+Pickens!N5+Randolph!N5+Russell!N5+Shelby!N5+St.Clair!N5+Sumter!N5+Talladega!N5+Tallapoosa!N5+Tuscaloosa!N5+Walker!N5+Washington!N5+Wilcox!N5+Winston!N5</f>
        <v>66932</v>
      </c>
      <c r="O5" s="84">
        <f>N5/N8</f>
        <v>0.15037114254389905</v>
      </c>
      <c r="Q5" s="23" t="s">
        <v>247</v>
      </c>
      <c r="R5" s="114">
        <f>Bladwin!R5+Mobile!R5+Monroe!R5+Washington!R5+Clarke!R5+Escambia!R5</f>
        <v>29900</v>
      </c>
      <c r="S5" s="84">
        <f>R5/R7</f>
        <v>0.46867407558349139</v>
      </c>
      <c r="U5" s="23" t="s">
        <v>270</v>
      </c>
      <c r="V5" s="114">
        <f>Blount!R5+Cherokee!R24+Colbert!R5+Cullman!R5+DeKalb!R5+Etowah!R5+Fayette!R5+Franklin!R5+Jackson!R5+Lamar!R5+Lawrence!R5+Marion!R5+Marshall!R5+Tuscaloosa!R5+Walker!R5+Winston!R5</f>
        <v>16360</v>
      </c>
      <c r="W5" s="84">
        <f>V5/V7</f>
        <v>0.18822554851179862</v>
      </c>
      <c r="Y5" s="23" t="s">
        <v>635</v>
      </c>
      <c r="Z5" s="142">
        <f>Butler!V26</f>
        <v>1790</v>
      </c>
      <c r="AA5" s="161">
        <f>Z5/Z6</f>
        <v>0.51614763552479814</v>
      </c>
      <c r="AC5" s="148" t="s">
        <v>648</v>
      </c>
      <c r="AD5" s="142">
        <f>Jackson!V21</f>
        <v>2583</v>
      </c>
      <c r="AE5" s="161">
        <f>AD5/AD7</f>
        <v>0.26814076611647464</v>
      </c>
    </row>
    <row r="6" spans="1:31" x14ac:dyDescent="0.2">
      <c r="A6" s="42" t="s">
        <v>68</v>
      </c>
      <c r="B6" s="114">
        <f>Autauga!B6+Bladwin!B6+Barbour!B6+Bibb!B6+Blount!B6+Bullock!B6+Butler!B6+Calhoun!B6+Chambers!B6+Cherokee!B6+Chilton!B6+Choctaw!B6+Clarke!B6+Clay!B6+Cleburne!B6+Coffee!B6+Colbert!B6+Conecuh!B6+Coosa!B6+Covington!B6+Crenshaw!B6+Cullman!B6+Dale!B6+Dallas!B6+DeKalb!B6+Elmore!B6+Escambia!B6+Etowah!B6+Fayette!B6+Franklin!B6+Geneva!B6+Greene!B6+Hale!B6+Henry!B6+Houston!B6+Jackson!B6+Jefferson!B6+Lamar!B6+Lauderdale!B6+Lawrence!B6+Lee!B6+Limestone!B6+Lowndes!B6+Macon!B6+Madison!B6+Marengo!B6+Marion!B6+Marshall!B6+Mobile!B6+Monroe!B6+Montgomery!B6+Morgan!B6+Perry!B6+Pike!B6+Pickens!B6+Randolph!B6+Russell!B6+Shelby!B6+St.Clair!B6+Sumter!B6+Talladega!B6+Tallapoosa!B6+Tuscaloosa!B6+Walker!B6+Washington!B6+Wilcox!B6+Winston!B6</f>
        <v>16412</v>
      </c>
      <c r="C6" s="83">
        <f>B6/B7</f>
        <v>2.2661559577035771E-2</v>
      </c>
      <c r="E6" s="3" t="s">
        <v>107</v>
      </c>
      <c r="F6" s="115">
        <f>F4+F5</f>
        <v>637011</v>
      </c>
      <c r="G6" s="163">
        <f>G4+G5</f>
        <v>1</v>
      </c>
      <c r="I6" s="17" t="s">
        <v>69</v>
      </c>
      <c r="J6" s="115">
        <f>J4+J5</f>
        <v>500457</v>
      </c>
      <c r="K6" s="163">
        <f>K4+K5</f>
        <v>1</v>
      </c>
      <c r="L6" s="15"/>
      <c r="M6" s="22" t="s">
        <v>172</v>
      </c>
      <c r="N6" s="114">
        <f>Autauga!N6+Bladwin!N6+Barbour!N6+Bibb!N6+Blount!N6+Bullock!N6+Butler!N6+Calhoun!N6+Chambers!N6+Cherokee!N6+Chilton!N6+Choctaw!N6+Clarke!N6+Clay!N6+Cleburne!N6+Coffee!N6+Colbert!N6+Conecuh!N6+Coosa!N6+Covington!N6+Crenshaw!N6+Cullman!N6+Dale!N6+Dallas!N6+DeKalb!N6+Elmore!N6+Escambia!N6+Etowah!N6+Fayette!N6+Franklin!N6+Geneva!N6+Greene!N6+Hale!N6+Henry!N6+Houston!N6+Jackson!N6+Jefferson!N6+Lamar!N6+Lauderdale!N6+Lawrence!N6+Lee!N6+Limestone!N6+Lowndes!N6+Macon!N6+Madison!N6+Marengo!N6+Marion!N6+Marshall!N6+Mobile!N6+Monroe!N6+Montgomery!N6+Morgan!N6+Perry!N6+Pike!N6+Pickens!N6+Randolph!N6+Russell!N6+Shelby!N6+St.Clair!N6+Sumter!N6+Talladega!N6+Tallapoosa!N6+Tuscaloosa!N6+Walker!N6+Washington!N6+Wilcox!N6+Winston!N6</f>
        <v>166622</v>
      </c>
      <c r="O6" s="84">
        <f>N6/N8</f>
        <v>0.37433724545732311</v>
      </c>
      <c r="Q6" s="23" t="s">
        <v>248</v>
      </c>
      <c r="R6" s="114">
        <f>Bladwin!R6+Mobile!R6+Monroe!R6+Washington!R6+Clarke!R6+Escambia!R6</f>
        <v>16141</v>
      </c>
      <c r="S6" s="84">
        <f>R6/R7</f>
        <v>0.25300562722385067</v>
      </c>
      <c r="U6" s="23" t="s">
        <v>271</v>
      </c>
      <c r="V6" s="114">
        <f>Blount!R6+Cherokee!R25+Colbert!R6+Cullman!R6+DeKalb!R6+Etowah!R6+Fayette!R6+Franklin!R6+Jackson!R6+Lamar!R6+Lawrence!R6+Marion!R6+Marshall!R6+Tuscaloosa!R6+Walker!R6+Winston!R6</f>
        <v>36983</v>
      </c>
      <c r="W6" s="84">
        <f>V6/V7</f>
        <v>0.42549788879045525</v>
      </c>
      <c r="Y6" s="151" t="s">
        <v>107</v>
      </c>
      <c r="Z6" s="140">
        <f>Z4+Z5</f>
        <v>3468</v>
      </c>
      <c r="AA6" s="84">
        <f>AA4+AA5</f>
        <v>1</v>
      </c>
      <c r="AC6" s="148" t="s">
        <v>649</v>
      </c>
      <c r="AD6" s="142">
        <f>Jackson!V22</f>
        <v>1169</v>
      </c>
      <c r="AE6" s="161">
        <f>AD6/AD7</f>
        <v>0.1213536800581335</v>
      </c>
    </row>
    <row r="7" spans="1:31" x14ac:dyDescent="0.2">
      <c r="A7" s="3" t="s">
        <v>69</v>
      </c>
      <c r="B7" s="115">
        <f>B4+B5+B6</f>
        <v>724222</v>
      </c>
      <c r="C7" s="163">
        <f>C4+C5+C6</f>
        <v>1</v>
      </c>
      <c r="E7" s="15"/>
      <c r="F7" s="15"/>
      <c r="G7" s="87"/>
      <c r="I7" s="13"/>
      <c r="J7" s="13"/>
      <c r="K7" s="80"/>
      <c r="L7" s="15"/>
      <c r="M7" s="22" t="s">
        <v>173</v>
      </c>
      <c r="N7" s="114">
        <f>Autauga!N7+Bladwin!N7+Barbour!N7+Bibb!N7+Blount!N7+Bullock!N7+Butler!N7+Calhoun!N7+Chambers!N7+Cherokee!N7+Chilton!N7+Choctaw!N7+Clarke!N7+Clay!N7+Cleburne!N7+Coffee!N7+Colbert!N7+Conecuh!N7+Coosa!N7+Covington!N7+Crenshaw!N7+Cullman!N7+Dale!N7+Dallas!N7+DeKalb!N7+Elmore!N7+Escambia!N7+Etowah!N7+Fayette!N7+Franklin!N7+Geneva!N7+Greene!N7+Hale!N7+Henry!N7+Houston!N7+Jackson!N7+Jefferson!N7+Lamar!N7+Lauderdale!N7+Lawrence!N7+Lee!N7+Limestone!N7+Lowndes!N7+Macon!N7+Madison!N7+Marengo!N7+Marion!N7+Marshall!N7+Mobile!N7+Monroe!N7+Montgomery!N7+Morgan!N7+Perry!N7+Pike!N7+Pickens!N7+Randolph!N7+Russell!N7+Shelby!N7+St.Clair!N7+Sumter!N7+Talladega!N7+Tallapoosa!N7+Tuscaloosa!N7+Walker!N7+Washington!N7+Wilcox!N7+Winston!N7</f>
        <v>96269</v>
      </c>
      <c r="O7" s="84">
        <f>N7/N8</f>
        <v>0.2162803968439404</v>
      </c>
      <c r="Q7" s="23" t="s">
        <v>69</v>
      </c>
      <c r="R7" s="113">
        <f>R4+R5+R6</f>
        <v>63797</v>
      </c>
      <c r="S7" s="165">
        <f>S4+S5+S6</f>
        <v>1</v>
      </c>
      <c r="U7" s="23" t="s">
        <v>69</v>
      </c>
      <c r="V7" s="113">
        <f>V4+V5+V6</f>
        <v>86917</v>
      </c>
      <c r="W7" s="165">
        <f>W4+W5+W6</f>
        <v>1</v>
      </c>
      <c r="Y7" s="13"/>
      <c r="Z7" s="13"/>
      <c r="AA7" s="13"/>
      <c r="AC7" s="162" t="s">
        <v>69</v>
      </c>
      <c r="AD7" s="140">
        <f>AD4+AD5+AD6</f>
        <v>9633</v>
      </c>
      <c r="AE7" s="24">
        <f>AE4+AE5+AE6</f>
        <v>1</v>
      </c>
    </row>
    <row r="8" spans="1:31" x14ac:dyDescent="0.2">
      <c r="A8" s="13"/>
      <c r="B8" s="13"/>
      <c r="C8" s="80"/>
      <c r="E8" s="39" t="s">
        <v>108</v>
      </c>
      <c r="F8" s="23" t="s">
        <v>64</v>
      </c>
      <c r="G8" s="82" t="s">
        <v>94</v>
      </c>
      <c r="I8" s="33" t="s">
        <v>140</v>
      </c>
      <c r="J8" s="23" t="s">
        <v>64</v>
      </c>
      <c r="K8" s="82" t="s">
        <v>77</v>
      </c>
      <c r="L8" s="15"/>
      <c r="M8" s="22" t="s">
        <v>69</v>
      </c>
      <c r="N8" s="113">
        <f>N4+N5+N6+N7</f>
        <v>445112</v>
      </c>
      <c r="O8" s="165">
        <f>O4+O5+O6+O7</f>
        <v>1</v>
      </c>
      <c r="Q8" s="13"/>
      <c r="R8" s="13"/>
      <c r="S8" s="80"/>
      <c r="U8" s="13"/>
      <c r="V8" s="13"/>
      <c r="W8" s="77"/>
      <c r="Y8" s="38" t="s">
        <v>678</v>
      </c>
      <c r="Z8" s="23" t="s">
        <v>64</v>
      </c>
      <c r="AA8" s="24" t="s">
        <v>77</v>
      </c>
    </row>
    <row r="9" spans="1:31" x14ac:dyDescent="0.2">
      <c r="A9" s="23" t="s">
        <v>86</v>
      </c>
      <c r="B9" s="23" t="s">
        <v>64</v>
      </c>
      <c r="C9" s="84" t="s">
        <v>77</v>
      </c>
      <c r="E9" s="39" t="s">
        <v>106</v>
      </c>
      <c r="F9" s="114">
        <f>Autauga!F9+Bladwin!F9+Barbour!F9+Bibb!F9+Blount!F9+Bullock!F9+Butler!F9+Calhoun!F9+Chambers!F9+Cherokee!F9+Chilton!F9+Choctaw!F9+Clarke!F9+Clay!F9+Cleburne!F9+Coffee!F9+Colbert!F9+Conecuh!F9+Coosa!F9+Covington!F9+Crenshaw!F9+Cullman!F9+Dale!F9+Dallas!F9+DeKalb!F9+Elmore!F9+Escambia!F9+Etowah!F9+Fayette!F9+Franklin!F9+Geneva!F9+Greene!F9+Hale!F9+Henry!F9+Houston!F9+Jackson!F9+Jefferson!F9+Lamar!F9+Lauderdale!F9+Lawrence!F9+Lee!F9+Limestone!F9+Lowndes!F9+Macon!F9+Madison!F9+Marengo!F9+Marion!F9+Marshall!F9+Mobile!F9+Monroe!F9+Montgomery!F9+Morgan!F9+Perry!F9+Pike!F9+Pickens!F9+Randolph!F9+Russell!F9+Shelby!F9+St.Clair!F9+Sumter!F9+Talladega!F9+Tallapoosa!F9+Tuscaloosa!F9+Walker!F9+Washington!F9+Wilcox!F9+Winston!F9</f>
        <v>11173</v>
      </c>
      <c r="G9" s="82">
        <f>F9/F11</f>
        <v>0.33272781417510422</v>
      </c>
      <c r="I9" s="33" t="s">
        <v>671</v>
      </c>
      <c r="J9" s="114">
        <f>Autauga!J9+Bladwin!J9+Barbour!J9+Bibb!J9+Blount!J9+Bullock!J9+Butler!J9+Calhoun!J9+Chambers!J9+Cherokee!J9+Chilton!J9+Choctaw!J9+Clarke!J9+Clay!J9+Cleburne!J9+Coffee!J9+Colbert!J9+Conecuh!J9+Coosa!J9+Covington!J9+Crenshaw!J9+Cullman!J9+Dale!J9+Dallas!J9+DeKalb!J9+Elmore!J9+Escambia!J9+Etowah!J9+Fayette!J9+Franklin!J9+Geneva!J9+Greene!J9+Hale!J9+Henry!J9+Houston!J9+Jackson!J9+Jefferson!J9+Lamar!J9+Lauderdale!J9+Lawrence!J9+Lee!J9+Limestone!J9+Lowndes!J9+Macon!J9+Madison!J9+Marengo!J9+Marion!J9+Marshall!J9+Mobile!J9+Monroe!J9+Montgomery!J9+Morgan!J9+Perry!J9+Pike!J9+Pickens!J9+Randolph!J9+Russell!J9+Shelby!J9+St.Clair!J9+Sumter!J9+Talladega!J9+Tallapoosa!J9+Tuscaloosa!J9+Walker!J9+Washington!J9+Wilcox!J9+Winston!J9</f>
        <v>112663</v>
      </c>
      <c r="K9" s="82">
        <f>J9/J12</f>
        <v>0.23646044965327334</v>
      </c>
      <c r="L9" s="15"/>
      <c r="M9" s="13"/>
      <c r="N9" s="13"/>
      <c r="O9" s="80"/>
      <c r="Q9" s="23" t="s">
        <v>249</v>
      </c>
      <c r="R9" s="23" t="s">
        <v>64</v>
      </c>
      <c r="S9" s="84" t="s">
        <v>77</v>
      </c>
      <c r="U9" s="23" t="s">
        <v>272</v>
      </c>
      <c r="V9" s="23" t="s">
        <v>64</v>
      </c>
      <c r="W9" s="78" t="s">
        <v>77</v>
      </c>
      <c r="Y9" s="148" t="s">
        <v>653</v>
      </c>
      <c r="Z9" s="142">
        <f>Mobile!V24</f>
        <v>15782</v>
      </c>
      <c r="AA9" s="108">
        <f>Z9/Z11</f>
        <v>0.42296250636507382</v>
      </c>
      <c r="AC9" s="38" t="s">
        <v>681</v>
      </c>
      <c r="AD9" s="23" t="s">
        <v>64</v>
      </c>
      <c r="AE9" s="24" t="s">
        <v>77</v>
      </c>
    </row>
    <row r="10" spans="1:31" x14ac:dyDescent="0.2">
      <c r="A10" s="23" t="s">
        <v>70</v>
      </c>
      <c r="B10" s="113">
        <f>Autauga!B10+Bladwin!B10+Barbour!B10+Bibb!B10+Blount!B10+Bullock!B10+Butler!B10+Calhoun!B10+Chambers!B10+Cherokee!B10+Chilton!B10+Choctaw!B10+Clarke!B10+Clay!B10+Cleburne!B10+Coffee!B10+Colbert!B10+Conecuh!B10+Coosa!B10+Covington!B10+Crenshaw!B10+Cullman!B10+Dale!B10+Dallas!B10+DeKalb!B10+Elmore!B10+Escambia!B10+Etowah!B10+Fayette!B10+Franklin!B10+Geneva!B10+Greene!B10+Hale!B10+Henry!B10+Houston!B10+Jackson!B10+Jefferson!B10+Lamar!B10+Lauderdale!B10+Lawrence!B10+Lee!B10+Limestone!B10+Lowndes!B10+Macon!B10+Madison!B10+Marengo!B10+Marion!B10+Marshall!B10+Mobile!B10+Monroe!B10+Montgomery!B10+Morgan!B10+Perry!B10+Pike!B10+Pickens!B10+Randolph!B10+Russell!B10+Shelby!B10+St.Clair!B10+Sumter!B10+Talladega!B10+Tallapoosa!B10+Tuscaloosa!B10+Walker!B10+Washington!B10+Wilcox!B10+Winston!B10</f>
        <v>6608</v>
      </c>
      <c r="C10" s="84">
        <f>B10/B17</f>
        <v>9.2076386614924795E-3</v>
      </c>
      <c r="E10" s="39" t="s">
        <v>109</v>
      </c>
      <c r="F10" s="114">
        <f>Autauga!F10+Bladwin!F10+Barbour!F10+Bibb!F10+Blount!F10+Bullock!F10+Butler!F10+Calhoun!F10+Chambers!F10+Cherokee!F10+Chilton!F10+Choctaw!F10+Clarke!F10+Clay!F10+Cleburne!F10+Coffee!F10+Colbert!F10+Conecuh!F10+Coosa!F10+Covington!F10+Crenshaw!F10+Cullman!F10+Dale!F10+Dallas!F10+DeKalb!F10+Elmore!F10+Escambia!F10+Etowah!F10+Fayette!F10+Franklin!F10+Geneva!F10+Greene!F10+Hale!F10+Henry!F10+Houston!F10+Jackson!F10+Jefferson!F10+Lamar!F10+Lauderdale!F10+Lawrence!F10+Lee!F10+Limestone!F10+Lowndes!F10+Macon!F10+Madison!F10+Marengo!F10+Marion!F10+Marshall!F10+Mobile!F10+Monroe!F10+Montgomery!F10+Morgan!F10+Perry!F10+Pike!F10+Pickens!F10+Randolph!F10+Russell!F10+Shelby!F10+St.Clair!F10+Sumter!F10+Talladega!F10+Tallapoosa!F10+Tuscaloosa!F10+Walker!F10+Washington!F10+Wilcox!F10+Winston!F10</f>
        <v>22407</v>
      </c>
      <c r="G10" s="82">
        <f>F10/F11</f>
        <v>0.66727218582489578</v>
      </c>
      <c r="I10" s="33" t="s">
        <v>141</v>
      </c>
      <c r="J10" s="114">
        <f>Autauga!J10+Bladwin!J10+Barbour!J10+Bibb!J10+Blount!J10+Bullock!J10+Butler!J10+Calhoun!J10+Chambers!J10+Cherokee!J10+Chilton!J10+Choctaw!J10+Clarke!J10+Clay!J10+Cleburne!J10+Coffee!J10+Colbert!J10+Conecuh!J10+Coosa!J10+Covington!J10+Crenshaw!J10+Cullman!J10+Dale!J10+Dallas!J10+DeKalb!J10+Elmore!J10+Escambia!J10+Etowah!J10+Fayette!J10+Franklin!J10+Geneva!J10+Greene!J10+Hale!J10+Henry!J10+Houston!J10+Jackson!J10+Jefferson!J10+Lamar!J10+Lauderdale!J10+Lawrence!J10+Lee!J10+Limestone!J10+Lowndes!J10+Macon!J10+Madison!J10+Marengo!J10+Marion!J10+Marshall!J10+Mobile!J10+Monroe!J10+Montgomery!J10+Morgan!J10+Perry!J10+Pike!J10+Pickens!J10+Randolph!J10+Russell!J10+Shelby!J10+St.Clair!J10+Sumter!J10+Talladega!J10+Tallapoosa!J10+Tuscaloosa!J10+Walker!J10+Washington!J10+Wilcox!J10+Winston!J10</f>
        <v>205130</v>
      </c>
      <c r="K10" s="82">
        <f>J10/J12</f>
        <v>0.43053293483553573</v>
      </c>
      <c r="L10" s="15"/>
      <c r="M10" s="22" t="s">
        <v>174</v>
      </c>
      <c r="N10" s="23" t="s">
        <v>64</v>
      </c>
      <c r="O10" s="84" t="s">
        <v>77</v>
      </c>
      <c r="Q10" s="23" t="s">
        <v>250</v>
      </c>
      <c r="R10" s="114">
        <f>Bladwin!R10+Mobile!R10+Monroe!R10+Washington!R10+Clarke!R10+Escambia!R10</f>
        <v>26322</v>
      </c>
      <c r="S10" s="84">
        <f>R10/R13</f>
        <v>0.39153328970071993</v>
      </c>
      <c r="U10" s="23" t="s">
        <v>273</v>
      </c>
      <c r="V10" s="114">
        <f>Blount!R10+Cherokee!R29+Colbert!R10+Cullman!R10+DeKalb!R10+Etowah!R10+Fayette!R10+Franklin!R10+Jackson!R10+Lamar!R10+Lawrence!R10+Marion!R10+Marshall!R10+Tuscaloosa!R10+Walker!R10+Winston!R10</f>
        <v>34448</v>
      </c>
      <c r="W10" s="84">
        <f>V10/V14</f>
        <v>0.40320239711596984</v>
      </c>
      <c r="Y10" s="148" t="s">
        <v>654</v>
      </c>
      <c r="Z10" s="142">
        <f>Mobile!V25</f>
        <v>21531</v>
      </c>
      <c r="AA10" s="108">
        <f>Z10/Z11</f>
        <v>0.57703749363492618</v>
      </c>
      <c r="AC10" s="148" t="s">
        <v>664</v>
      </c>
      <c r="AD10" s="142">
        <f>Walker!V36</f>
        <v>9275</v>
      </c>
      <c r="AE10" s="161">
        <f>AD10/AD12</f>
        <v>0.60883549954050153</v>
      </c>
    </row>
    <row r="11" spans="1:31" x14ac:dyDescent="0.2">
      <c r="A11" s="23" t="s">
        <v>71</v>
      </c>
      <c r="B11" s="114">
        <f>Autauga!B11+Bladwin!B11+Barbour!B11+Bibb!B11+Blount!B11+Bullock!B11+Butler!B11+Calhoun!B11+Chambers!B11+Cherokee!B11+Chilton!B11+Choctaw!B11+Clarke!B11+Clay!B11+Cleburne!B11+Coffee!B11+Colbert!B11+Conecuh!B11+Coosa!B11+Covington!B11+Crenshaw!B11+Cullman!B11+Dale!B11+Dallas!B11+DeKalb!B11+Elmore!B11+Escambia!B11+Etowah!B11+Fayette!B11+Franklin!B11+Geneva!B11+Greene!B11+Hale!B11+Henry!B11+Houston!B11+Jackson!B11+Jefferson!B11+Lamar!B11+Lauderdale!B11+Lawrence!B11+Lee!B11+Limestone!B11+Lowndes!B11+Macon!B11+Madison!B11+Marengo!B11+Marion!B11+Marshall!B11+Mobile!B11+Monroe!B11+Montgomery!B11+Morgan!B11+Perry!B11+Pike!B11+Pickens!B11+Randolph!B11+Russell!B11+Shelby!B11+St.Clair!B11+Sumter!B11+Talladega!B11+Tallapoosa!B11+Tuscaloosa!B11+Walker!B11+Washington!B11+Wilcox!B11+Winston!B11</f>
        <v>178627</v>
      </c>
      <c r="C11" s="84">
        <f>B11/B17</f>
        <v>0.24890025290351347</v>
      </c>
      <c r="E11" s="3" t="s">
        <v>107</v>
      </c>
      <c r="F11" s="115">
        <f>F9+F10</f>
        <v>33580</v>
      </c>
      <c r="G11" s="163">
        <f>G9+G10</f>
        <v>1</v>
      </c>
      <c r="I11" s="33" t="s">
        <v>142</v>
      </c>
      <c r="J11" s="114">
        <f>Autauga!J11+Bladwin!J11+Barbour!J11+Bibb!J11+Blount!J11+Bullock!J11+Butler!J11+Calhoun!J11+Chambers!J11+Cherokee!J11+Chilton!J11+Choctaw!J11+Clarke!J11+Clay!J11+Cleburne!J11+Coffee!J11+Colbert!J11+Conecuh!J11+Coosa!J11+Covington!J11+Crenshaw!J11+Cullman!J11+Dale!J11+Dallas!J11+DeKalb!J11+Elmore!J11+Escambia!J11+Etowah!J11+Fayette!J11+Franklin!J11+Geneva!J11+Greene!J11+Hale!J11+Henry!J11+Houston!J11+Jackson!J11+Jefferson!J11+Lamar!J11+Lauderdale!J11+Lawrence!J11+Lee!J11+Limestone!J11+Lowndes!J11+Macon!J11+Madison!J11+Marengo!J11+Marion!J11+Marshall!J11+Mobile!J11+Monroe!J11+Montgomery!J11+Morgan!J11+Perry!J11+Pike!J11+Pickens!J11+Randolph!J11+Russell!J11+Shelby!J11+St.Clair!J11+Sumter!J11+Talladega!J11+Tallapoosa!J11+Tuscaloosa!J11+Walker!J11+Washington!J11+Wilcox!J11+Winston!J11</f>
        <v>158663</v>
      </c>
      <c r="K11" s="82">
        <f>J11/J12</f>
        <v>0.33300661551119098</v>
      </c>
      <c r="L11" s="15"/>
      <c r="M11" s="22" t="s">
        <v>176</v>
      </c>
      <c r="N11" s="113">
        <f>Autauga!N11+Bladwin!N11+Barbour!N11+Bibb!N11+Blount!N11+Bullock!N11+Butler!N11+Calhoun!N11+Chambers!N11+Cherokee!N11+Chilton!N11+Choctaw!N11+Clarke!N11+Clay!N11+Cleburne!N11+Coffee!N11+Colbert!N11+Conecuh!N11+Coosa!N11+Covington!N11+Crenshaw!N11+Cullman!N11+Dale!N11+Dallas!N11+DeKalb!N11+Elmore!N11+Escambia!N11+Etowah!N11+Fayette!N11+Franklin!N11+Geneva!N11+Greene!N11+Hale!N11+Henry!N11+Houston!N11+Jackson!N11+Jefferson!N11+Lamar!N11+Lauderdale!N11+Lawrence!N11+Lee!N11+Limestone!N11+Lowndes!N11+Macon!N11+Madison!N11+Marengo!N11+Marion!N11+Marshall!N11+Mobile!N11+Monroe!N11+Montgomery!N11+Morgan!N11+Perry!N11+Pike!N11+Pickens!N11+Randolph!N11+Russell!N11+Shelby!N11+St.Clair!N11+Sumter!N11+Talladega!N11+Tallapoosa!N11+Tuscaloosa!N11+Walker!N11+Washington!N11+Wilcox!N11+Winston!N11</f>
        <v>221851</v>
      </c>
      <c r="O11" s="84">
        <f>N11/N13</f>
        <v>0.49174662916242751</v>
      </c>
      <c r="Q11" s="23" t="s">
        <v>251</v>
      </c>
      <c r="R11" s="114">
        <f>Bladwin!R11+Mobile!R11+Monroe!R11+Washington!R11+Clarke!R11++Escambia!R11</f>
        <v>29247</v>
      </c>
      <c r="S11" s="84">
        <f>R11/R13</f>
        <v>0.43504194680787767</v>
      </c>
      <c r="U11" s="23" t="s">
        <v>274</v>
      </c>
      <c r="V11" s="113">
        <f>Blount!R11+Cherokee!R30+Colbert!R11+Cullman!R11+DeKalb!R11+Etowah!R11+Fayette!R11+Franklin!R11+Jackson!R11+Lamar!R11+Lawrence!R11+Marion!R11+Marshall!R11+Tuscaloosa!R11+Walker!R11+Winston!R11</f>
        <v>13102</v>
      </c>
      <c r="W11" s="84">
        <f>V11/V14</f>
        <v>0.1533545577976497</v>
      </c>
      <c r="Y11" s="46" t="s">
        <v>69</v>
      </c>
      <c r="Z11" s="120">
        <f>Z9+Z10</f>
        <v>37313</v>
      </c>
      <c r="AA11" s="49">
        <f>AA9+AA10</f>
        <v>1</v>
      </c>
      <c r="AC11" s="148" t="s">
        <v>665</v>
      </c>
      <c r="AD11" s="142">
        <f>Walker!V37</f>
        <v>5959</v>
      </c>
      <c r="AE11" s="161">
        <f>AD11/AD12</f>
        <v>0.39116450045949847</v>
      </c>
    </row>
    <row r="12" spans="1:31" x14ac:dyDescent="0.2">
      <c r="A12" s="23" t="s">
        <v>72</v>
      </c>
      <c r="B12" s="114">
        <f>Autauga!B12+Bladwin!B12+Barbour!B12+Bibb!B12+Blount!B12+Bullock!B12+Butler!B12+Calhoun!B12+Chambers!B12+Cherokee!B12+Chilton!B12+Choctaw!B12+Clarke!B12+Clay!B12+Cleburne!B12+Coffee!B12+Colbert!B12+Conecuh!B12+Coosa!B12+Covington!B12+Crenshaw!B12+Cullman!B12+Dale!B12+Dallas!B12+DeKalb!B12+Elmore!B12+Escambia!B12+Etowah!B12+Fayette!B12+Franklin!B12+Geneva!B12+Greene!B12+Hale!B12+Henry!B12+Houston!B12+Jackson!B12+Jefferson!B12+Lamar!B12+Lauderdale!B12+Lawrence!B12+Lee!B12+Limestone!B12+Lowndes!B12+Macon!B12+Madison!B12+Marengo!B12+Marion!B12+Marshall!B12+Mobile!B12+Monroe!B12+Montgomery!B12+Morgan!B12+Perry!B12+Pike!B12+Pickens!B12+Randolph!B12+Russell!B12+Shelby!B12+St.Clair!B12+Sumter!B12+Talladega!B12+Tallapoosa!B12+Tuscaloosa!B12+Walker!B12+Washington!B12+Wilcox!B12+Winston!B12</f>
        <v>7149</v>
      </c>
      <c r="C12" s="84">
        <f>B12/B17</f>
        <v>9.9614722746685438E-3</v>
      </c>
      <c r="E12" s="13"/>
      <c r="F12" s="13"/>
      <c r="G12" s="80"/>
      <c r="I12" s="17" t="s">
        <v>69</v>
      </c>
      <c r="J12" s="115">
        <f>J9+J10+J11</f>
        <v>476456</v>
      </c>
      <c r="K12" s="163">
        <f>K9+K10+K11</f>
        <v>1</v>
      </c>
      <c r="L12" s="15"/>
      <c r="M12" s="22" t="s">
        <v>175</v>
      </c>
      <c r="N12" s="113">
        <f>Autauga!N12+Bladwin!N12+Barbour!N12+Bibb!N12+Blount!N12+Bullock!N12+Butler!N12+Calhoun!N12+Chambers!N12+Cherokee!N12+Chilton!N12+Choctaw!N12+Clarke!N12+Clay!N12+Cleburne!N12+Coffee!N12+Colbert!N12+Conecuh!N12+Coosa!N12+Covington!N12+Crenshaw!N12+Cullman!N12+Dale!N12+Dallas!N12+DeKalb!N12+Elmore!N12+Escambia!N12+Etowah!N12+Fayette!N12+Franklin!N12+Geneva!N12+Greene!N12+Hale!N12+Henry!N12+Houston!N12+Jackson!N12+Jefferson!N12+Lamar!N12+Lauderdale!N12+Lawrence!N12+Lee!N12+Limestone!N12+Lowndes!N12+Macon!N12+Madison!N12+Marengo!N12+Marion!N12+Marshall!N12+Mobile!N12+Monroe!N12+Montgomery!N12+Morgan!N12+Perry!N12+Pike!N12+Pickens!N12+Randolph!N12+Russell!N12+Shelby!N12+St.Clair!N12+Sumter!N12+Talladega!N12+Tallapoosa!N12+Tuscaloosa!N12+Walker!N12+Washington!N12+Wilcox!N12+Winston!N12</f>
        <v>229298</v>
      </c>
      <c r="O12" s="84">
        <f>N12/N13</f>
        <v>0.50825337083757249</v>
      </c>
      <c r="Q12" s="23" t="s">
        <v>252</v>
      </c>
      <c r="R12" s="114">
        <f>Bladwin!R12+Mobile!R12+Monroe!R12+Washington!R12+Clarke!R12++Escambia!R12</f>
        <v>11659</v>
      </c>
      <c r="S12" s="84">
        <f>R12/R13</f>
        <v>0.1734247634914024</v>
      </c>
      <c r="U12" s="23" t="s">
        <v>275</v>
      </c>
      <c r="V12" s="114">
        <f>Blount!R12+Cherokee!R31+Colbert!R12+Cullman!R12+DeKalb!R12+Etowah!R12+Fayette!R12+Franklin!R12+Jackson!R12+Lamar!R12+Lawrence!R12+Marion!R12+Marshall!R12+Tuscaloosa!R12+Walker!R12+Winston!R12</f>
        <v>19399</v>
      </c>
      <c r="W12" s="84">
        <f>V12/V14</f>
        <v>0.22705885106980664</v>
      </c>
      <c r="Y12" s="13"/>
      <c r="Z12" s="13"/>
      <c r="AA12" s="13"/>
      <c r="AC12" s="46" t="s">
        <v>69</v>
      </c>
      <c r="AD12" s="140">
        <f>AD10+AD11</f>
        <v>15234</v>
      </c>
      <c r="AE12" s="24">
        <f>AE10+AE11</f>
        <v>1</v>
      </c>
    </row>
    <row r="13" spans="1:31" x14ac:dyDescent="0.2">
      <c r="A13" s="23" t="s">
        <v>73</v>
      </c>
      <c r="B13" s="114">
        <f>Autauga!B13+Bladwin!B13+Barbour!B13+Bibb!B13+Blount!B13+Bullock!B13+Butler!B13+Calhoun!B13+Chambers!B13+Cherokee!B13+Chilton!B13+Choctaw!B13+Clarke!B13+Clay!B13+Cleburne!B13+Coffee!B13+Colbert!B13+Conecuh!B13+Coosa!B13+Covington!B13+Crenshaw!B13+Cullman!B13+Dale!B13+Dallas!B13+DeKalb!B13+Elmore!B13+Escambia!B13+Etowah!B13+Fayette!B13+Franklin!B13+Geneva!B13+Greene!B13+Hale!B13+Henry!B13+Houston!B13+Jackson!B13+Jefferson!B13+Lamar!B13+Lauderdale!B13+Lawrence!B13+Lee!B13+Limestone!B13+Lowndes!B13+Macon!B13+Madison!B13+Marengo!B13+Marion!B13+Marshall!B13+Mobile!B13+Monroe!B13+Montgomery!B13+Morgan!B13+Perry!B13+Pike!B13+Pickens!B13+Randolph!B13+Russell!B13+Shelby!B13+St.Clair!B13+Sumter!B13+Talladega!B13+Tallapoosa!B13+Tuscaloosa!B13+Walker!B13+Washington!B13+Wilcox!B13+Winston!B13</f>
        <v>51377</v>
      </c>
      <c r="C13" s="84">
        <f>B13/B17</f>
        <v>7.1589111911546474E-2</v>
      </c>
      <c r="E13" s="36" t="s">
        <v>110</v>
      </c>
      <c r="F13" s="38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113">
        <f>N11+N12</f>
        <v>451149</v>
      </c>
      <c r="O13" s="165">
        <f>O11+O12</f>
        <v>1</v>
      </c>
      <c r="Q13" s="23" t="s">
        <v>69</v>
      </c>
      <c r="R13" s="113">
        <f>R10+R11+R12</f>
        <v>67228</v>
      </c>
      <c r="S13" s="165">
        <f>S10+S11+S12</f>
        <v>1</v>
      </c>
      <c r="U13" s="23" t="s">
        <v>276</v>
      </c>
      <c r="V13" s="114">
        <f>Blount!R13+Cherokee!R32+Colbert!R13+Cullman!R13+DeKalb!R13+Etowah!R13+Fayette!R13+Franklin!R13+Jackson!R13+Lamar!R13+Lawrence!R13+Marion!R13+Marshall!R13+Tuscaloosa!R13+Walker!R13+Winston!R13</f>
        <v>18487</v>
      </c>
      <c r="W13" s="84">
        <f>V13/V14</f>
        <v>0.2163841940165738</v>
      </c>
      <c r="Y13" s="38" t="s">
        <v>677</v>
      </c>
      <c r="Z13" s="23" t="s">
        <v>64</v>
      </c>
      <c r="AA13" s="24" t="s">
        <v>77</v>
      </c>
    </row>
    <row r="14" spans="1:31" x14ac:dyDescent="0.2">
      <c r="A14" s="23" t="s">
        <v>74</v>
      </c>
      <c r="B14" s="114">
        <f>Autauga!B14+Bladwin!B14+Barbour!B14+Bibb!B14+Blount!B14+Bullock!B14+Butler!B14+Calhoun!B14+Chambers!B14+Cherokee!B14+Chilton!B14+Choctaw!B14+Clarke!B14+Clay!B14+Cleburne!B14+Coffee!B14+Colbert!B14+Conecuh!B14+Coosa!B14+Covington!B14+Crenshaw!B14+Cullman!B14+Dale!B14+Dallas!B14+DeKalb!B14+Elmore!B14+Escambia!B14+Etowah!B14+Fayette!B14+Franklin!B14+Geneva!B14+Greene!B14+Hale!B14+Henry!B14+Houston!B14+Jackson!B14+Jefferson!B14+Lamar!B14+Lauderdale!B14+Lawrence!B14+Lee!B14+Limestone!B14+Lowndes!B14+Macon!B14+Madison!B14+Marengo!B14+Marion!B14+Marshall!B14+Mobile!B14+Monroe!B14+Montgomery!B14+Morgan!B14+Perry!B14+Pike!B14+Pickens!B14+Randolph!B14+Russell!B14+Shelby!B14+St.Clair!B14+Sumter!B14+Talladega!B14+Tallapoosa!B14+Tuscaloosa!B14+Walker!B14+Washington!B14+Wilcox!B14+Winston!B14</f>
        <v>7200</v>
      </c>
      <c r="C14" s="84">
        <f>B14/B17</f>
        <v>1.0032536071844105E-2</v>
      </c>
      <c r="E14" s="37" t="s">
        <v>111</v>
      </c>
      <c r="F14" s="114">
        <f>Autauga!F14+Bladwin!F14+Barbour!F14+Bibb!F14+Blount!F14+Bullock!F14+Butler!F14+Calhoun!F14+Chambers!F14+Cherokee!F14+Chilton!F14+Choctaw!F14+Clarke!F14+Clay!F14+Cleburne!F14+Coffee!F14+Colbert!F14+Conecuh!F14+Coosa!F14+Covington!F14+Crenshaw!F14+Cullman!F14+Dale!F14+Dallas!F14+DeKalb!F14+Elmore!F14+Escambia!F14+Etowah!F14+Fayette!F14+Franklin!F14+Geneva!F14+Greene!F14+Hale!F14+Henry!F14+Houston!F14+Jackson!F14+Jefferson!F14+Lamar!F14+Lauderdale!F14+Lawrence!F14+Lee!F14+Limestone!F14+Lowndes!F14+Macon!F14+Madison!F14+Marengo!F14+Marion!F14+Marshall!F14+Mobile!F14+Monroe!F14+Montgomery!F14+Morgan!F14+Perry!F14+Pike!F14+Pickens!F14+Randolph!F14+Russell!F14+Shelby!F14+St.Clair!F14+Sumter!F14+Talladega!F14+Tallapoosa!F14+Tuscaloosa!F14+Walker!F14+Washington!F14+Wilcox!F14+Winston!F14</f>
        <v>287868</v>
      </c>
      <c r="G14" s="89">
        <f>F14/F16</f>
        <v>0.57130949404017672</v>
      </c>
      <c r="I14" s="17" t="s">
        <v>143</v>
      </c>
      <c r="J14" s="2" t="s">
        <v>64</v>
      </c>
      <c r="K14" s="81" t="s">
        <v>77</v>
      </c>
      <c r="L14" s="15"/>
      <c r="M14" s="13"/>
      <c r="N14" s="13"/>
      <c r="O14" s="80"/>
      <c r="Q14" s="13"/>
      <c r="R14" s="13"/>
      <c r="S14" s="80"/>
      <c r="U14" s="23" t="s">
        <v>69</v>
      </c>
      <c r="V14" s="113">
        <f>V10+V11+V12+V13</f>
        <v>85436</v>
      </c>
      <c r="W14" s="165">
        <f>W10+W11+W12+W13</f>
        <v>1</v>
      </c>
      <c r="Y14" s="148" t="s">
        <v>656</v>
      </c>
      <c r="Z14" s="142">
        <f>Morgan!V14</f>
        <v>8620</v>
      </c>
      <c r="AA14" s="161">
        <f>Z14/Z18</f>
        <v>0.43310053760739586</v>
      </c>
    </row>
    <row r="15" spans="1:31" x14ac:dyDescent="0.2">
      <c r="A15" s="23" t="s">
        <v>75</v>
      </c>
      <c r="B15" s="114">
        <f>Autauga!B15+Bladwin!B15+Barbour!B15+Bibb!B15+Blount!B15+Bullock!B15+Butler!B15+Calhoun!B15+Chambers!B15+Cherokee!B15+Chilton!B15+Choctaw!B15+Clarke!B15+Clay!B15+Cleburne!B15+Coffee!B15+Colbert!B15+Conecuh!B15+Coosa!B15+Covington!B15+Crenshaw!B15+Cullman!B15+Dale!B15+Dallas!B15+DeKalb!B15+Elmore!B15+Escambia!B15+Etowah!B15+Fayette!B15+Franklin!B15+Geneva!B15+Greene!B15+Hale!B15+Henry!B15+Houston!B15+Jackson!B15+Jefferson!B15+Lamar!B15+Lauderdale!B15+Lawrence!B15+Lee!B15+Limestone!B15+Lowndes!B15+Macon!B15+Madison!B15+Marengo!B15+Marion!B15+Marshall!B15+Mobile!B15+Monroe!B15+Montgomery!B15+Morgan!B15+Perry!B15+Pike!B15+Pickens!B15+Randolph!B15+Russell!B15+Shelby!B15+St.Clair!B15+Sumter!B15+Talladega!B15+Tallapoosa!B15+Tuscaloosa!B15+Walker!B15+Washington!B15+Wilcox!B15+Winston!B15</f>
        <v>227088</v>
      </c>
      <c r="C15" s="84">
        <f>B15/B17</f>
        <v>0.31642618770596309</v>
      </c>
      <c r="E15" s="37" t="s">
        <v>112</v>
      </c>
      <c r="F15" s="114">
        <f>Autauga!F15+Bladwin!F15+Barbour!F15+Bibb!F15+Blount!F15+Bullock!F15+Butler!F15+Calhoun!F15+Chambers!F15+Cherokee!F15+Chilton!F15+Choctaw!F15+Clarke!F15+Clay!F15+Cleburne!F15+Coffee!F15+Colbert!F15+Conecuh!F15+Coosa!F15+Covington!F15+Crenshaw!F15+Cullman!F15+Dale!F15+Dallas!F15+DeKalb!F15+Elmore!F15+Escambia!F15+Etowah!F15+Fayette!F15+Franklin!F15+Geneva!F15+Greene!F15+Hale!F15+Henry!F15+Houston!F15+Jackson!F15+Jefferson!F15+Lamar!F15+Lauderdale!F15+Lawrence!F15+Lee!F15+Limestone!F15+Lowndes!F15+Macon!F15+Madison!F15+Marengo!F15+Marion!F15+Marshall!F15+Mobile!F15+Monroe!F15+Montgomery!F15+Morgan!F15+Perry!F15+Pike!F15+Pickens!F15+Randolph!F15+Russell!F15+Shelby!F15+St.Clair!F15+Sumter!F15+Talladega!F15+Tallapoosa!F15+Tuscaloosa!F15+Walker!F15+Washington!F15+Wilcox!F15+Winston!F15</f>
        <v>216006</v>
      </c>
      <c r="G15" s="89">
        <f>F15/F16</f>
        <v>0.42869050595982328</v>
      </c>
      <c r="I15" s="33" t="s">
        <v>144</v>
      </c>
      <c r="J15" s="114">
        <f>Autauga!J15+Bladwin!J15+Barbour!J15+Bibb!J15+Blount!J15+Bullock!J15+Butler!J15+Calhoun!J15+Chambers!J15+Cherokee!J15+Chilton!J15+Choctaw!J15+Clarke!J15+Clay!J15+Cleburne!J15+Coffee!J15+Colbert!J15+Conecuh!J15+Coosa!J15+Covington!J15+Crenshaw!J15+Cullman!J15+Dale!J15+Dallas!J15+DeKalb!J15+Elmore!J15+Escambia!J15+Etowah!J15+Fayette!J15+Franklin!J15+Geneva!J15+Greene!J15+Hale!J15+Henry!J15+Houston!J15+Jackson!J15+Jefferson!J15+Lamar!J15+Lauderdale!J15+Lawrence!J15+Lee!J15+Limestone!J15+Lowndes!J15+Macon!J15+Madison!J15+Marengo!J15+Marion!J15+Marshall!J15+Mobile!J15+Monroe!J15+Montgomery!J15+Morgan!J15+Perry!J15+Pike!J15+Pickens!J15+Randolph!J15+Russell!J15+Shelby!J15+St.Clair!J15+Sumter!J15+Talladega!J15+Tallapoosa!J15+Tuscaloosa!J15+Walker!J15+Washington!J15+Wilcox!J15+Winston!J15</f>
        <v>118765</v>
      </c>
      <c r="K15" s="82">
        <f>J15/J19</f>
        <v>0.25893795431058164</v>
      </c>
      <c r="L15" s="15"/>
      <c r="M15" s="22" t="s">
        <v>177</v>
      </c>
      <c r="N15" s="23" t="s">
        <v>64</v>
      </c>
      <c r="O15" s="84" t="s">
        <v>77</v>
      </c>
      <c r="Q15" s="23" t="s">
        <v>632</v>
      </c>
      <c r="R15" s="23" t="s">
        <v>64</v>
      </c>
      <c r="S15" s="84" t="s">
        <v>77</v>
      </c>
      <c r="U15" s="13"/>
      <c r="V15" s="13"/>
      <c r="W15" s="77"/>
      <c r="Y15" s="148" t="s">
        <v>657</v>
      </c>
      <c r="Z15" s="142">
        <f>Morgan!V15</f>
        <v>3882</v>
      </c>
      <c r="AA15" s="161">
        <f>Z15/Z18</f>
        <v>0.19504597296889917</v>
      </c>
    </row>
    <row r="16" spans="1:31" x14ac:dyDescent="0.2">
      <c r="A16" s="23" t="s">
        <v>76</v>
      </c>
      <c r="B16" s="114">
        <f>Autauga!B16+Bladwin!B16+Barbour!B16+Bibb!B16+Blount!B16+Bullock!B16+Butler!B16+Calhoun!B16+Chambers!B16+Cherokee!B16+Chilton!B16+Choctaw!B16+Clarke!B16+Clay!B16+Cleburne!B16+Coffee!B16+Colbert!B16+Conecuh!B16+Coosa!B16+Covington!B16+Crenshaw!B16+Cullman!B16+Dale!B16+Dallas!B16+DeKalb!B16+Elmore!B16+Escambia!B16+Etowah!B16+Fayette!B16+Franklin!B16+Geneva!B16+Greene!B16+Hale!B16+Henry!B16+Houston!B16+Jackson!B16+Jefferson!B16+Lamar!B16+Lauderdale!B16+Lawrence!B16+Lee!B16+Limestone!B16+Lowndes!B16+Macon!B16+Madison!B16+Marengo!B16+Marion!B16+Marshall!B16+Mobile!B16+Monroe!B16+Montgomery!B16+Morgan!B16+Perry!B16+Pike!B16+Pickens!B16+Randolph!B16+Russell!B16+Shelby!B16+St.Clair!B16+Sumter!B16+Talladega!B16+Tallapoosa!B16+Tuscaloosa!B16+Walker!B16+Washington!B16+Wilcox!B16+Winston!B16</f>
        <v>239616</v>
      </c>
      <c r="C16" s="84">
        <f>B16/B17</f>
        <v>0.33388280047097185</v>
      </c>
      <c r="E16" s="37" t="s">
        <v>107</v>
      </c>
      <c r="F16" s="117">
        <f>F14+F15</f>
        <v>503874</v>
      </c>
      <c r="G16" s="166">
        <f>G14+G15</f>
        <v>1</v>
      </c>
      <c r="I16" s="33" t="s">
        <v>145</v>
      </c>
      <c r="J16" s="114">
        <f>Autauga!J16+Bladwin!J16+Barbour!J16+Bibb!J16+Blount!J16+Bullock!J16+Butler!J16+Calhoun!J16+Chambers!J16+Cherokee!J16+Chilton!J16+Choctaw!J16+Clarke!J16+Clay!J16+Cleburne!J16+Coffee!J16+Colbert!J16+Conecuh!J16+Coosa!J16+Covington!J16+Crenshaw!J16+Cullman!J16+Dale!J16+Dallas!J16+DeKalb!J16+Elmore!J16+Escambia!J16+Etowah!J16+Fayette!J16+Franklin!J16+Geneva!J16+Greene!J16+Hale!J16+Henry!J16+Houston!J16+Jackson!J16+Jefferson!J16+Lamar!J16+Lauderdale!J16+Lawrence!J16+Lee!J16+Limestone!J16+Lowndes!J16+Macon!J16+Madison!J16+Marengo!J16+Marion!J16+Marshall!J16+Mobile!J16+Monroe!J16+Montgomery!J16+Morgan!J16+Perry!J16+Pike!J16+Pickens!J16+Randolph!J16+Russell!J16+Shelby!J16+St.Clair!J16+Sumter!J16+Talladega!J16+Tallapoosa!J16+Tuscaloosa!J16+Walker!J16+Washington!J16+Wilcox!J16+Winston!J16</f>
        <v>85534</v>
      </c>
      <c r="K16" s="82">
        <f>J16/J19</f>
        <v>0.18648590901360915</v>
      </c>
      <c r="L16" s="15"/>
      <c r="M16" s="22" t="s">
        <v>178</v>
      </c>
      <c r="N16" s="113">
        <f>Autauga!N16+Bladwin!N16+Barbour!N16+Bibb!N16+Blount!N16+Bullock!N16+Butler!N16+Calhoun!N16+Chambers!N16+Cherokee!N16+Chilton!N16+Choctaw!N16+Clarke!N16+Clay!N16+Cleburne!N16+Coffee!N16+Colbert!N16+Conecuh!N16+Coosa!N16+Covington!N16+Crenshaw!N16+Cullman!N16+Dale!N16+Dallas!N16+DeKalb!N16+Elmore!N16+Escambia!N16+Etowah!N16+Fayette!N16+Franklin!N16+Geneva!N16+Greene!N16+Hale!N16+Henry!N16+Houston!N16+Jackson!N16+Jefferson!N16+Lamar!N16+Lauderdale!N16+Lawrence!N16+Lee!N16+Limestone!N16+Lowndes!N16+Macon!N16+Madison!N16+Marengo!N16+Marion!N16+Marshall!N16+Mobile!N16+Monroe!N16+Montgomery!N16+Morgan!N16+Perry!N16+Pike!N16+Pickens!N16+Randolph!N16+Russell!N16+Shelby!N16+St.Clair!N16+Sumter!N16+Talladega!N16+Tallapoosa!N16+Tuscaloosa!N16+Walker!N16+Washington!N16+Wilcox!N16+Winston!N16</f>
        <v>181781</v>
      </c>
      <c r="O16" s="84">
        <f>N16/N18</f>
        <v>0.41542061734573782</v>
      </c>
      <c r="Q16" s="23" t="s">
        <v>233</v>
      </c>
      <c r="R16" s="114">
        <f>Autauga!R4+Barbour!R4+Bullock!R4+Butler!R4+Coffee!R4+Conecuh!R4+Covington!R4+Crenshaw!R4+Dale!R4+Elmore!R4+Geneva!R4+Henry!R4+Houston!R4+Montgomery!R4+Pike!R4</f>
        <v>26092</v>
      </c>
      <c r="S16" s="84">
        <f>R16/R19</f>
        <v>0.40022087922201427</v>
      </c>
      <c r="U16" s="23" t="s">
        <v>277</v>
      </c>
      <c r="V16" s="23" t="s">
        <v>64</v>
      </c>
      <c r="W16" s="78" t="s">
        <v>77</v>
      </c>
      <c r="Y16" s="148" t="s">
        <v>658</v>
      </c>
      <c r="Z16" s="142">
        <f>Morgan!V16</f>
        <v>3325</v>
      </c>
      <c r="AA16" s="161">
        <f>Z16/Z18</f>
        <v>0.16706024217454654</v>
      </c>
    </row>
    <row r="17" spans="1:27" x14ac:dyDescent="0.2">
      <c r="A17" s="23" t="s">
        <v>69</v>
      </c>
      <c r="B17" s="113">
        <f>B10+B11+B12+B13+B14+B15+B16</f>
        <v>717665</v>
      </c>
      <c r="C17" s="165">
        <f>C10+C11+C12+C13+C14+C15+C16</f>
        <v>1</v>
      </c>
      <c r="E17" s="13"/>
      <c r="F17" s="13"/>
      <c r="G17" s="80"/>
      <c r="I17" s="33" t="s">
        <v>672</v>
      </c>
      <c r="J17" s="114">
        <f>Autauga!J17+Bladwin!J17+Barbour!J17+Bibb!J17+Blount!J17+Bullock!J17+Butler!J17+Calhoun!J17+Chambers!J17+Cherokee!J17+Chilton!J17+Choctaw!J17+Clarke!J17+Clay!J17+Cleburne!J17+Coffee!J17+Colbert!J17+Conecuh!J17+Coosa!J17+Covington!J17+Crenshaw!J17+Cullman!J17+Dale!J17+Dallas!J17+DeKalb!J17+Elmore!J17+Escambia!J17+Etowah!J17+Fayette!J17+Franklin!J17+Geneva!J17+Greene!J17+Hale!J17+Henry!J17+Houston!J17+Jackson!J17+Jefferson!J17+Lamar!J17+Lauderdale!J17+Lawrence!J17+Lee!J17+Limestone!J17+Lowndes!J17+Macon!J17+Madison!J17+Marengo!J17+Marion!J17+Marshall!J17+Mobile!J17+Monroe!J17+Montgomery!J17+Morgan!J17+Perry!J17+Pike!J17+Pickens!J17+Randolph!J17+Russell!J17+Shelby!J17+St.Clair!J17+Sumter!J17+Talladega!J17+Tallapoosa!J17+Tuscaloosa!J17+Walker!J17+Washington!J17+Wilcox!J17+Winston!J17</f>
        <v>107490</v>
      </c>
      <c r="K17" s="82">
        <f>J17/J19</f>
        <v>0.23435558210621329</v>
      </c>
      <c r="L17" s="15"/>
      <c r="M17" s="22" t="s">
        <v>179</v>
      </c>
      <c r="N17" s="113">
        <f>Autauga!N17+Bladwin!N17+Barbour!N17+Bibb!N17+Blount!N17+Bullock!N17+Butler!N17+Calhoun!N17+Chambers!N17+Cherokee!N17+Chilton!N17+Choctaw!N17+Clarke!N17+Clay!N17+Cleburne!N17+Coffee!N17+Colbert!N17+Conecuh!N17+Coosa!N17+Covington!N17+Crenshaw!N17+Cullman!N17+Dale!N17+Dallas!N17+DeKalb!N17+Elmore!N17+Escambia!N17+Etowah!N17+Fayette!N17+Franklin!N17+Geneva!N17+Greene!N17+Hale!N17+Henry!N17+Houston!N17+Jackson!N17+Jefferson!N17+Lamar!N17+Lauderdale!N17+Lawrence!N17+Lee!N17+Limestone!N17+Lowndes!N17+Macon!N17+Madison!N17+Marengo!N17+Marion!N17+Marshall!N17+Mobile!N17+Monroe!N17+Montgomery!N17+Morgan!N17+Perry!N17+Pike!N17+Pickens!N17+Randolph!N17+Russell!N17+Shelby!N17+St.Clair!N17+Sumter!N17+Talladega!N17+Tallapoosa!N17+Tuscaloosa!N17+Walker!N17+Washington!N17+Wilcox!N17+Winston!N17</f>
        <v>255802</v>
      </c>
      <c r="O17" s="84">
        <f>N17/N18</f>
        <v>0.58457938265426213</v>
      </c>
      <c r="Q17" s="23" t="s">
        <v>234</v>
      </c>
      <c r="R17" s="114">
        <f>Autauga!R5+Barbour!R5+Bullock!R5+Butler!R5+Coffee!R5+Conecuh!R5+Covington!R5+Crenshaw!R5+Dale!R5+Elmore!R5+Geneva!R5+Henry!R5+Houston!R5+Montgomery!R5+Pike!R5</f>
        <v>21385</v>
      </c>
      <c r="S17" s="84">
        <f>R17/R19</f>
        <v>0.32802098352609138</v>
      </c>
      <c r="U17" s="23" t="s">
        <v>278</v>
      </c>
      <c r="V17" s="114">
        <f>Blount!R17+Cherokee!R36+Colbert!R17+Cullman!R17+DeKalb!R17+Etowah!R17+Fayette!R17+Franklin!R17+Jackson!R17+Lamar!R17+Lawrence!R17+Marion!R17+Marshall!R17+Tuscaloosa!R17+Walker!R17+Winston!R17</f>
        <v>31460</v>
      </c>
      <c r="W17" s="84">
        <f>V17/V20</f>
        <v>0.36737315350032113</v>
      </c>
      <c r="Y17" s="148" t="s">
        <v>659</v>
      </c>
      <c r="Z17" s="142">
        <f>Morgan!V17</f>
        <v>4076</v>
      </c>
      <c r="AA17" s="161">
        <f>Z17/Z18</f>
        <v>0.20479324724915843</v>
      </c>
    </row>
    <row r="18" spans="1:27" x14ac:dyDescent="0.2">
      <c r="A18" s="13"/>
      <c r="B18" s="13"/>
      <c r="C18" s="80"/>
      <c r="E18" s="33" t="s">
        <v>113</v>
      </c>
      <c r="F18" s="23" t="s">
        <v>64</v>
      </c>
      <c r="G18" s="82" t="s">
        <v>77</v>
      </c>
      <c r="I18" s="121" t="s">
        <v>146</v>
      </c>
      <c r="J18" s="122">
        <f>Autauga!J18+Bladwin!J18+Barbour!J18+Bibb!J18+Blount!J18+Bullock!J18+Butler!J18+Calhoun!J18+Chambers!J18+Cherokee!J18+Chilton!J18+Choctaw!J18+Clarke!J18+Clay!J18+Cleburne!J18+Coffee!J18+Colbert!J18+Conecuh!J18+Coosa!J18+Covington!J18+Crenshaw!J18+Cullman!J18+Dale!J18+Dallas!J18+DeKalb!J18+Elmore!J18+Escambia!J18+Etowah!J18+Fayette!J18+Franklin!J18+Geneva!J18+Greene!J18+Hale!J18+Henry!J18+Houston!J18+Jackson!J18+Jefferson!J18+Lamar!J18+Lauderdale!J18+Lawrence!J18+Lee!J18+Limestone!J18+Lowndes!J18+Macon!J18+Madison!J18+Marengo!J18+Marion!J18+Marshall!J18+Mobile!J18+Monroe!J18+Montgomery!J18+Morgan!J18+Perry!J18+Pike!J18+Pickens!J18+Randolph!J18+Russell!J18+Shelby!J18+St.Clair!J18+Sumter!J18+Talladega!J18+Tallapoosa!J18+Tuscaloosa!J18+Walker!J18+Washington!J18+Wilcox!J18+Winston!J18</f>
        <v>146873</v>
      </c>
      <c r="K18" s="123">
        <f>J18/J19</f>
        <v>0.32022055456959592</v>
      </c>
      <c r="L18" s="15"/>
      <c r="M18" s="22" t="s">
        <v>69</v>
      </c>
      <c r="N18" s="113">
        <f>N16+N17</f>
        <v>437583</v>
      </c>
      <c r="O18" s="165">
        <f>O16+O17</f>
        <v>1</v>
      </c>
      <c r="Q18" s="23" t="s">
        <v>235</v>
      </c>
      <c r="R18" s="114">
        <f>Autauga!R6+Barbour!R6+Bullock!R6+Butler!R6+Coffee!R6+Conecuh!R6+Covington!R6+Crenshaw!R6+Dale!R6+Elmore!R6+Geneva!R6+Henry!R6+Houston!R6+Montgomery!R6+Pike!R6</f>
        <v>17717</v>
      </c>
      <c r="S18" s="84">
        <f>R18/R19</f>
        <v>0.27175813725189435</v>
      </c>
      <c r="U18" s="23" t="s">
        <v>279</v>
      </c>
      <c r="V18" s="114">
        <f>Blount!R18+Cherokee!R37+Colbert!R18+Cullman!R18+DeKalb!R18+Etowah!R18+Fayette!R18+Franklin!R18+Jackson!R18+Lamar!R18+Lawrence!R18+Marion!R18+Marshall!R18+Tuscaloosa!R18+Walker!R18+Winston!R18</f>
        <v>12540</v>
      </c>
      <c r="W18" s="84">
        <f>V18/V20</f>
        <v>0.1464354527938343</v>
      </c>
      <c r="Y18" s="38" t="s">
        <v>69</v>
      </c>
      <c r="Z18" s="113">
        <f>Z14+Z15+Z16+Z17</f>
        <v>19903</v>
      </c>
      <c r="AA18" s="135">
        <f>AA14+AA15+AA16+AA17</f>
        <v>1</v>
      </c>
    </row>
    <row r="19" spans="1:27" x14ac:dyDescent="0.2">
      <c r="A19" s="25" t="s">
        <v>206</v>
      </c>
      <c r="B19" s="23" t="s">
        <v>64</v>
      </c>
      <c r="C19" s="84" t="s">
        <v>77</v>
      </c>
      <c r="E19" s="33" t="s">
        <v>114</v>
      </c>
      <c r="F19" s="114">
        <f>Autauga!F19+Bladwin!F19+Barbour!F19+Bibb!F19+Blount!F19+Bullock!F19+Butler!F19+Calhoun!F19+Chambers!F19+Cherokee!F19+Chilton!F19+Choctaw!F19+Clarke!F19+Clay!F19+Cleburne!F19+Coffee!F19+Colbert!F19+Conecuh!F19+Coosa!F19+Covington!F19+Crenshaw!F19+Cullman!F19+Dale!F19+Dallas!F19+DeKalb!F19+Elmore!F19+Escambia!F19+Etowah!F19+Fayette!F19+Franklin!F19+Geneva!F19+Greene!F19+Hale!F19+Henry!F19+Houston!F19+Jackson!F19+Jefferson!F19+Lamar!F19+Lauderdale!F19+Lawrence!F19+Lee!F19+Limestone!F19+Lowndes!F19+Macon!F19+Madison!F19+Marengo!F19+Marion!F19+Marshall!F19+Mobile!F19+Monroe!F19+Montgomery!F19+Morgan!F19+Perry!F19+Pike!F19+Pickens!F19+Randolph!F19+Russell!F19+Shelby!F19+St.Clair!F19+Sumter!F19+Talladega!F19+Tallapoosa!F19+Tuscaloosa!F19+Walker!F19+Washington!F19+Wilcox!F19+Winston!F19</f>
        <v>49072</v>
      </c>
      <c r="G19" s="82">
        <f>F19/F22</f>
        <v>9.6371534733187214E-2</v>
      </c>
      <c r="I19" s="17" t="s">
        <v>69</v>
      </c>
      <c r="J19" s="115">
        <f>J15+J16+J17+J18</f>
        <v>458662</v>
      </c>
      <c r="K19" s="163">
        <f>K15+K16+K17+K18</f>
        <v>1</v>
      </c>
      <c r="L19" s="15"/>
      <c r="M19" s="13"/>
      <c r="N19" s="13"/>
      <c r="O19" s="80"/>
      <c r="Q19" s="23" t="s">
        <v>69</v>
      </c>
      <c r="R19" s="113">
        <f>R16+R17+R18</f>
        <v>65194</v>
      </c>
      <c r="S19" s="165">
        <f>S16+S17+S18</f>
        <v>1</v>
      </c>
      <c r="U19" s="23" t="s">
        <v>280</v>
      </c>
      <c r="V19" s="114">
        <f>Blount!R19+Cherokee!R38+Colbert!R19+Cullman!R19+DeKalb!R19+Etowah!R19+Fayette!R19+Franklin!R19+Jackson!R19+Lamar!R19+Lawrence!R19+Marion!R19+Marshall!R19+Tuscaloosa!R19+Walker!R19+Winston!R19</f>
        <v>41635</v>
      </c>
      <c r="W19" s="84">
        <f>V19/V20</f>
        <v>0.48619139370584458</v>
      </c>
      <c r="Y19" s="13"/>
      <c r="Z19" s="13"/>
      <c r="AA19" s="13"/>
    </row>
    <row r="20" spans="1:27" x14ac:dyDescent="0.2">
      <c r="A20" s="25" t="s">
        <v>208</v>
      </c>
      <c r="B20" s="113">
        <f>Autauga!B20+Bladwin!B20+Barbour!B20+Bibb!B20+Blount!B20+Bullock!B20+Butler!B20+Calhoun!B20+Chambers!B20+Cherokee!B20+Chilton!B20+Choctaw!B20+Clarke!B20+Clay!B20+Cleburne!B20+Coffee!B20+Colbert!B20+Conecuh!B20+Coosa!B20+Covington!B20+Crenshaw!B20+Cullman!B20+Dale!B20+Dallas!B20+DeKalb!B20+Elmore!B20+Escambia!B20+Etowah!B20+Fayette!B20+Franklin!B20+Geneva!B20+Greene!B20+Hale!B20+Henry!B20+Houston!B20+Jackson!B20+Jefferson!B20+Lamar!B20+Lauderdale!B20+Lawrence!B20+Lee!B20+Limestone!B20+Lowndes!B20+Macon!B20+Madison!B20+Marengo!B20+Marion!B20+Marshall!B20+Mobile!B20+Monroe!B20+Montgomery!B20+Morgan!B20+Perry!B20+Pike!B20+Pickens!B20+Randolph!B20+Russell!B20+Shelby!B20+St.Clair!B20+Sumter!B20+Talladega!B20+Tallapoosa!B20+Tuscaloosa!B20+Walker!B20+Washington!B20+Wilcox!B20+Winston!B20</f>
        <v>38490</v>
      </c>
      <c r="C20" s="84">
        <f>B20/B25</f>
        <v>0.3869547296142517</v>
      </c>
      <c r="E20" s="33" t="s">
        <v>674</v>
      </c>
      <c r="F20" s="114">
        <f>Autauga!F20+Bladwin!F20+Barbour!F20+Bibb!F20+Blount!F20+Bullock!F20+Butler!F20+Calhoun!F20+Chambers!F20+Cherokee!F20+Chilton!F20+Choctaw!F20+Clarke!F20+Clay!F20+Cleburne!F20+Coffee!F20+Colbert!F20+Conecuh!F20+Coosa!F20+Covington!F20+Crenshaw!F20+Cullman!F20+Dale!F20+Dallas!F20+DeKalb!F20+Elmore!F20+Escambia!F20+Etowah!F20+Fayette!F20+Franklin!F20+Geneva!F20+Greene!F20+Hale!F20+Henry!F20+Houston!F20+Jackson!F20+Jefferson!F20+Lamar!F20+Lauderdale!F20+Lawrence!F20+Lee!F20+Limestone!F20+Lowndes!F20+Macon!F20+Madison!F20+Marengo!F20+Marion!F20+Marshall!F20+Mobile!F20+Monroe!F20+Montgomery!F20+Morgan!F20+Perry!F20+Pike!F20+Pickens!F20+Randolph!F20+Russell!F20+Shelby!F20+St.Clair!F20+Sumter!F20+Talladega!F20+Tallapoosa!F20+Tuscaloosa!F20+Walker!F20+Washington!F20+Wilcox!F20+Winston!F20</f>
        <v>175845</v>
      </c>
      <c r="G20" s="82">
        <f>F20/F22</f>
        <v>0.34533853368840289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13"/>
      <c r="R20" s="13"/>
      <c r="S20" s="80"/>
      <c r="U20" s="23" t="s">
        <v>107</v>
      </c>
      <c r="V20" s="113">
        <f>V17+V18+V19</f>
        <v>85635</v>
      </c>
      <c r="W20" s="165">
        <f>W17+W18+W19</f>
        <v>1</v>
      </c>
      <c r="Y20" s="23" t="s">
        <v>679</v>
      </c>
      <c r="Z20" s="23" t="s">
        <v>64</v>
      </c>
      <c r="AA20" s="24" t="s">
        <v>77</v>
      </c>
    </row>
    <row r="21" spans="1:27" x14ac:dyDescent="0.2">
      <c r="A21" s="25" t="s">
        <v>207</v>
      </c>
      <c r="B21" s="114">
        <f>Autauga!B21+Bladwin!B21+Barbour!B21+Bibb!B21+Blount!B21+Bullock!B21+Butler!B21+Calhoun!B21+Chambers!B21+Cherokee!B21+Chilton!B21+Choctaw!B21+Clarke!B21+Clay!B21+Cleburne!B21+Coffee!B21+Colbert!B21+Conecuh!B21+Coosa!B21+Covington!B21+Crenshaw!B21+Cullman!B21+Dale!B21+Dallas!B21+DeKalb!B21+Elmore!B21+Escambia!B21+Etowah!B21+Fayette!B21+Franklin!B21+Geneva!B21+Greene!B21+Hale!B21+Henry!B21+Houston!B21+Jackson!B21+Jefferson!B21+Lamar!B21+Lauderdale!B21+Lawrence!B21+Lee!B21+Limestone!B21+Lowndes!B21+Macon!B21+Madison!B21+Marengo!B21+Marion!B21+Marshall!B21+Mobile!B21+Monroe!B21+Montgomery!B21+Morgan!B21+Perry!B21+Pike!B21+Pickens!B21+Randolph!B21+Russell!B21+Shelby!B21+St.Clair!B21+Sumter!B21+Talladega!B21+Tallapoosa!B21+Tuscaloosa!B21+Walker!B21+Washington!B21+Wilcox!B21+Winston!B21</f>
        <v>1468</v>
      </c>
      <c r="C21" s="84">
        <f>B21/B25</f>
        <v>1.4758366928389749E-2</v>
      </c>
      <c r="E21" s="33" t="s">
        <v>115</v>
      </c>
      <c r="F21" s="114">
        <f>Autauga!F21+Bladwin!F21+Barbour!F21+Bibb!F21+Blount!F21+Bullock!F21+Butler!F21+Calhoun!F21+Chambers!F21+Cherokee!F21+Chilton!F21+Choctaw!F21+Clarke!F21+Clay!F21+Cleburne!F21+Coffee!F21+Colbert!F21+Conecuh!F21+Coosa!F21+Covington!F21+Crenshaw!F21+Cullman!F21+Dale!F21+Dallas!F21+DeKalb!F21+Elmore!F21+Escambia!F21+Etowah!F21+Fayette!F21+Franklin!F21+Geneva!F21+Greene!F21+Hale!F21+Henry!F21+Houston!F21+Jackson!F21+Jefferson!F21+Lamar!F21+Lauderdale!F21+Lawrence!F21+Lee!F21+Limestone!F21+Lowndes!F21+Macon!F21+Madison!F21+Marengo!F21+Marion!F21+Marshall!F21+Mobile!F21+Monroe!F21+Montgomery!F21+Morgan!F21+Perry!F21+Pike!F21+Pickens!F21+Randolph!F21+Russell!F21+Shelby!F21+St.Clair!F21+Sumter!F21+Talladega!F21+Tallapoosa!F21+Tuscaloosa!F21+Walker!F21+Washington!F21+Wilcox!F21+Winston!F21</f>
        <v>284279</v>
      </c>
      <c r="G21" s="82">
        <f>F21/F22</f>
        <v>0.55828993157840989</v>
      </c>
      <c r="I21" s="17" t="s">
        <v>147</v>
      </c>
      <c r="J21" s="2" t="s">
        <v>64</v>
      </c>
      <c r="K21" s="81" t="s">
        <v>77</v>
      </c>
      <c r="L21" s="15"/>
      <c r="M21" s="22" t="s">
        <v>181</v>
      </c>
      <c r="N21" s="114">
        <f>Autauga!N21+Bladwin!N21+Barbour!N21+Bibb!N21+Blount!N21+Bullock!N21+Butler!N21+Calhoun!N21+Chambers!N21+Cherokee!N21+Chilton!N21+Choctaw!N21+Clarke!N21+Clay!N21+Cleburne!N21+Coffee!N21+Colbert!N21+Conecuh!N21+Coosa!N21+Covington!N21+Crenshaw!N21+Cullman!N21+Dale!N21+Dallas!N21+DeKalb!N21+Elmore!N21+Escambia!N21+Etowah!N21+Fayette!N21+Franklin!N21+Geneva!N21+Greene!N21+Hale!N21+Henry!N21+Houston!N21+Jackson!N21+Jefferson!N21+Lamar!N21+Lauderdale!N21+Lawrence!N21+Lee!N21+Limestone!N21+Lowndes!N21+Macon!N21+Madison!N21+Marengo!N21+Marion!N21+Marshall!N21+Mobile!N21+Monroe!N21+Montgomery!N21+Morgan!N21+Perry!N21+Pike!N21+Pickens!N21+Randolph!N21+Russell!N21+Shelby!N21+St.Clair!N21+Sumter!N21+Talladega!N21+Tallapoosa!N21+Tuscaloosa!N21+Walker!N21+Washington!N21+Wilcox!N21+Winston!N21</f>
        <v>174638</v>
      </c>
      <c r="O21" s="84">
        <f>N21/N25</f>
        <v>0.39704892688250271</v>
      </c>
      <c r="Q21" s="23" t="s">
        <v>236</v>
      </c>
      <c r="R21" s="23" t="s">
        <v>64</v>
      </c>
      <c r="S21" s="84" t="s">
        <v>77</v>
      </c>
      <c r="U21" s="43"/>
      <c r="V21" s="43"/>
      <c r="W21" s="98"/>
      <c r="Y21" s="148" t="s">
        <v>661</v>
      </c>
      <c r="Z21" s="142">
        <f>Shelby!V9</f>
        <v>18184</v>
      </c>
      <c r="AA21" s="161">
        <f>Z21/Z23</f>
        <v>0.54338991154673677</v>
      </c>
    </row>
    <row r="22" spans="1:27" x14ac:dyDescent="0.2">
      <c r="A22" s="25" t="s">
        <v>209</v>
      </c>
      <c r="B22" s="114">
        <f>Autauga!B22+Bladwin!B22+Barbour!B22+Bibb!B22+Blount!B22+Bullock!B22+Butler!B22+Calhoun!B22+Chambers!B22+Cherokee!B22+Chilton!B22+Choctaw!B22+Clarke!B22+Clay!B22+Cleburne!B22+Coffee!B22+Colbert!B22+Conecuh!B22+Coosa!B22+Covington!B22+Crenshaw!B22+Cullman!B22+Dale!B22+Dallas!B22+DeKalb!B22+Elmore!B22+Escambia!B22+Etowah!B22+Fayette!B22+Franklin!B22+Geneva!B22+Greene!B22+Hale!B22+Henry!B22+Houston!B22+Jackson!B22+Jefferson!B22+Lamar!B22+Lauderdale!B22+Lawrence!B22+Lee!B22+Limestone!B22+Lowndes!B22+Macon!B22+Madison!B22+Marengo!B22+Marion!B22+Marshall!B22+Mobile!B22+Monroe!B22+Montgomery!B22+Morgan!B22+Perry!B22+Pike!B22+Pickens!B22+Randolph!B22+Russell!B22+Shelby!B22+St.Clair!B22+Sumter!B22+Talladega!B22+Tallapoosa!B22+Tuscaloosa!B22+Walker!B22+Washington!B22+Wilcox!B22+Winston!B22</f>
        <v>37283</v>
      </c>
      <c r="C22" s="84">
        <f>B22/B25</f>
        <v>0.3748202957705416</v>
      </c>
      <c r="E22" s="17" t="s">
        <v>107</v>
      </c>
      <c r="F22" s="115">
        <f>F19+F20+F21</f>
        <v>509196</v>
      </c>
      <c r="G22" s="163">
        <f>G19+G20+G21</f>
        <v>1</v>
      </c>
      <c r="I22" s="33" t="s">
        <v>148</v>
      </c>
      <c r="J22" s="114">
        <f>Autauga!J22+Bladwin!J22+Barbour!J22+Bibb!J22+Blount!J22+Bullock!J22+Butler!J22+Calhoun!J22+Chambers!J22+Cherokee!J22+Chilton!J22+Choctaw!J22+Clarke!J22+Clay!J22+Cleburne!J22+Coffee!J22+Colbert!J22+Conecuh!J22+Coosa!J22+Covington!J22+Crenshaw!J22+Cullman!J22+Dale!J22+Dallas!J22+DeKalb!J22+Elmore!J22+Escambia!J22+Etowah!J22+Fayette!J22+Franklin!J22+Geneva!J22+Greene!J22+Hale!J22+Henry!J22+Houston!J22+Jackson!J22+Jefferson!J22+Lamar!J22+Lauderdale!J22+Lawrence!J22+Lee!J22+Limestone!J22+Lowndes!J22+Macon!J22+Madison!J22+Marengo!J22+Marion!J22+Marshall!J22+Mobile!J22+Monroe!J22+Montgomery!J22+Morgan!J22+Perry!J22+Pike!J22+Pickens!J22+Randolph!J22+Russell!J22+Shelby!J22+St.Clair!J22+Sumter!J22+Talladega!J22+Tallapoosa!J22+Tuscaloosa!J22+Walker!J22+Washington!J22+Wilcox!J22+Winston!J22</f>
        <v>159002</v>
      </c>
      <c r="K22" s="82">
        <f>J22/J25</f>
        <v>0.34807793345008758</v>
      </c>
      <c r="L22" s="15"/>
      <c r="M22" s="22" t="s">
        <v>182</v>
      </c>
      <c r="N22" s="114">
        <f>Autauga!N22+Bladwin!N22+Barbour!N22+Bibb!N22+Blount!N22+Bullock!N22+Butler!N22+Calhoun!N22+Chambers!N22+Cherokee!N22+Chilton!N22+Choctaw!N22+Clarke!N22+Clay!N22+Cleburne!N22+Coffee!N22+Colbert!N22+Conecuh!N22+Coosa!N22+Covington!N22+Crenshaw!N22+Cullman!N22+Dale!N22+Dallas!N22+DeKalb!N22+Elmore!N22+Escambia!N22+Etowah!N22+Fayette!N22+Franklin!N22+Geneva!N22+Greene!N22+Hale!N22+Henry!N22+Houston!N22+Jackson!N22+Jefferson!N22+Lamar!N22+Lauderdale!N22+Lawrence!N22+Lee!N22+Limestone!N22+Lowndes!N22+Macon!N22+Madison!N22+Marengo!N22+Marion!N22+Marshall!N22+Mobile!N22+Monroe!N22+Montgomery!N22+Morgan!N22+Perry!N22+Pike!N22+Pickens!N22+Randolph!N22+Russell!N22+Shelby!N22+St.Clair!N22+Sumter!N22+Talladega!N22+Tallapoosa!N22+Tuscaloosa!N22+Walker!N22+Washington!N22+Wilcox!N22+Winston!N22</f>
        <v>116223</v>
      </c>
      <c r="O22" s="84">
        <f>N22/N25</f>
        <v>0.2642392688250273</v>
      </c>
      <c r="Q22" s="23" t="s">
        <v>237</v>
      </c>
      <c r="R22" s="114">
        <f>Autauga!R10+Barbour!R10+Bullock!R10+Butler!R10+Coffee!R10+Conecuh!R10+Covington!R10+Crenshaw!R10+Dale!R10+Elmore!R10+Geneva!R10+Henry!R10+Houston!R10+Montgomery!R10+Pike!R10</f>
        <v>23634</v>
      </c>
      <c r="S22" s="84">
        <f>R22/R25</f>
        <v>0.37445338741365103</v>
      </c>
      <c r="U22" s="38" t="s">
        <v>492</v>
      </c>
      <c r="V22" s="23" t="s">
        <v>64</v>
      </c>
      <c r="W22" s="78" t="s">
        <v>94</v>
      </c>
      <c r="Y22" s="148" t="s">
        <v>662</v>
      </c>
      <c r="Z22" s="142">
        <f>Shelby!V10</f>
        <v>15280</v>
      </c>
      <c r="AA22" s="161">
        <f>Z22/Z23</f>
        <v>0.45661008845326323</v>
      </c>
    </row>
    <row r="23" spans="1:27" x14ac:dyDescent="0.2">
      <c r="A23" s="25" t="s">
        <v>210</v>
      </c>
      <c r="B23" s="114">
        <f>Autauga!B23+Bladwin!B23+Barbour!B23+Bibb!B23+Blount!B23+Bullock!B23+Butler!B23+Calhoun!B23+Chambers!B23+Cherokee!B23+Chilton!B23+Choctaw!B23+Clarke!B23+Clay!B23+Cleburne!B23+Coffee!B23+Colbert!B23+Conecuh!B23+Coosa!B23+Covington!B23+Crenshaw!B23+Cullman!B23+Dale!B23+Dallas!B23+DeKalb!B23+Elmore!B23+Escambia!B23+Etowah!B23+Fayette!B23+Franklin!B23+Geneva!B23+Greene!B23+Hale!B23+Henry!B23+Houston!B23+Jackson!B23+Jefferson!B23+Lamar!B23+Lauderdale!B23+Lawrence!B23+Lee!B23+Limestone!B23+Lowndes!B23+Macon!B23+Madison!B23+Marengo!B23+Marion!B23+Marshall!B23+Mobile!B23+Monroe!B23+Montgomery!B23+Morgan!B23+Perry!B23+Pike!B23+Pickens!B23+Randolph!B23+Russell!B23+Shelby!B23+St.Clair!B23+Sumter!B23+Talladega!B23+Tallapoosa!B23+Tuscaloosa!B23+Walker!B23+Washington!B23+Wilcox!B23+Winston!B23</f>
        <v>3102</v>
      </c>
      <c r="C23" s="84">
        <f>B23/B25</f>
        <v>3.1185595512169619E-2</v>
      </c>
      <c r="E23" s="13"/>
      <c r="F23" s="13"/>
      <c r="G23" s="80"/>
      <c r="I23" s="33" t="s">
        <v>149</v>
      </c>
      <c r="J23" s="113">
        <f>Autauga!J23+Bladwin!J23+Barbour!J23+Bibb!J23+Blount!J23+Bullock!J23+Butler!J23+Calhoun!J23+Chambers!J23+Cherokee!J23+Chilton!J23+Choctaw!J23+Clarke!J23+Clay!J23+Cleburne!J23+Coffee!J23+Colbert!J23+Conecuh!J23+Coosa!J23+Covington!J23+Crenshaw!J23+Cullman!J23+Dale!J23+Dallas!J23+DeKalb!J23+Elmore!J23+Escambia!J23+Etowah!J23+Fayette!J23+Franklin!J23+Geneva!J23+Greene!J23+Hale!J23+Henry!J23+Houston!J23+Jackson!J23+Jefferson!J23+Lamar!J23+Lauderdale!J23+Lawrence!J23+Lee!J23+Limestone!J23+Lowndes!J23+Macon!J23+Madison!J23+Marengo!J23+Marion!J23+Marshall!J23+Mobile!J23+Monroe!J23+Montgomery!J23+Morgan!J23+Perry!J23+Pike!J23+Pickens!J23+Randolph!J23+Russell!J23+Shelby!J23+St.Clair!J23+Sumter!J23+Talladega!J23+Tallapoosa!J23+Tuscaloosa!J23+Walker!J23+Washington!J23+Wilcox!J23+Winston!J23</f>
        <v>68050</v>
      </c>
      <c r="K23" s="82">
        <f>J23/J25</f>
        <v>0.14897110332749564</v>
      </c>
      <c r="L23" s="15"/>
      <c r="M23" s="22" t="s">
        <v>183</v>
      </c>
      <c r="N23" s="113">
        <f>Autauga!N23+Bladwin!N23+Barbour!N23+Bibb!N23+Blount!N23+Bullock!N23+Butler!N23+Calhoun!N23+Chambers!N23+Cherokee!N23+Chilton!N23+Choctaw!N23+Clarke!N23+Clay!N23+Cleburne!N23+Coffee!N23+Colbert!N23+Conecuh!N23+Coosa!N23+Covington!N23+Crenshaw!N23+Cullman!N23+Dale!N23+Dallas!N23+DeKalb!N23+Elmore!N23+Escambia!N23+Etowah!N23+Fayette!N23+Franklin!N23+Geneva!N23+Greene!N23+Hale!N23+Henry!N23+Houston!N23+Jackson!N23+Jefferson!N23+Lamar!N23+Lauderdale!N23+Lawrence!N23+Lee!N23+Limestone!N23+Lowndes!N23+Macon!N23+Madison!N23+Marengo!N23+Marion!N23+Marshall!N23+Mobile!N23+Monroe!N23+Montgomery!N23+Morgan!N23+Perry!N23+Pike!N23+Pickens!N23+Randolph!N23+Russell!N23+Shelby!N23+St.Clair!N23+Sumter!N23+Talladega!N23+Tallapoosa!N23+Tuscaloosa!N23+Walker!N23+Washington!N23+Wilcox!N23+Winston!N23</f>
        <v>89935</v>
      </c>
      <c r="O23" s="84">
        <f>N23/N25</f>
        <v>0.20447208075663878</v>
      </c>
      <c r="Q23" s="23" t="s">
        <v>238</v>
      </c>
      <c r="R23" s="114">
        <f>Autauga!R11+Barbour!R11+Bullock!R11+Butler!R11+Coffee!R11+Conecuh!R11+Covington!R11+Crenshaw!R11+Dale!R11+Elmore!R11+Geneva!R11+Henry!R11+Houston!R11+Montgomery!R11+Pike!R11</f>
        <v>18082</v>
      </c>
      <c r="S23" s="84">
        <f>R23/R25</f>
        <v>0.28648837061917737</v>
      </c>
      <c r="U23" s="46" t="s">
        <v>493</v>
      </c>
      <c r="V23" s="113">
        <f>Jackson!R23+Lauderdale!R4+Madison!R4+Morgan!R4</f>
        <v>29110</v>
      </c>
      <c r="W23" s="84">
        <f>V23/V26</f>
        <v>0.49761534385203166</v>
      </c>
      <c r="Y23" s="151" t="s">
        <v>69</v>
      </c>
      <c r="Z23" s="140">
        <f>Z21+Z22</f>
        <v>33464</v>
      </c>
      <c r="AA23" s="24">
        <f>AA21+AA22</f>
        <v>1</v>
      </c>
    </row>
    <row r="24" spans="1:27" x14ac:dyDescent="0.2">
      <c r="A24" s="25" t="s">
        <v>211</v>
      </c>
      <c r="B24" s="114">
        <f>Autauga!B24+Bladwin!B24+Barbour!B24+Bibb!B24+Blount!B24+Bullock!B24+Butler!B24+Calhoun!B24+Chambers!B24+Cherokee!B24+Chilton!B24+Choctaw!B24+Clarke!B24+Clay!B24+Cleburne!B24+Coffee!B24+Colbert!B24+Conecuh!B24+Coosa!B24+Covington!B24+Crenshaw!B24+Cullman!B24+Dale!B24+Dallas!B24+DeKalb!B24+Elmore!B24+Escambia!B24+Etowah!B24+Fayette!B24+Franklin!B24+Geneva!B24+Greene!B24+Hale!B24+Henry!B24+Houston!B24+Jackson!B24+Jefferson!B24+Lamar!B24+Lauderdale!B24+Lawrence!B24+Lee!B24+Limestone!B24+Lowndes!B24+Macon!B24+Madison!B24+Marengo!B24+Marion!B24+Marshall!B24+Mobile!B24+Monroe!B24+Montgomery!B24+Morgan!B24+Perry!B24+Pike!B24+Pickens!B24+Randolph!B24+Russell!B24+Shelby!B24+St.Clair!B24+Sumter!B24+Talladega!B24+Tallapoosa!B24+Tuscaloosa!B24+Walker!B24+Washington!B24+Wilcox!B24+Winston!B24</f>
        <v>19126</v>
      </c>
      <c r="C24" s="84">
        <f>B24/B25</f>
        <v>0.19228101217464738</v>
      </c>
      <c r="E24" s="33" t="s">
        <v>116</v>
      </c>
      <c r="F24" s="23" t="s">
        <v>64</v>
      </c>
      <c r="G24" s="82" t="s">
        <v>77</v>
      </c>
      <c r="I24" s="33" t="s">
        <v>675</v>
      </c>
      <c r="J24" s="114">
        <f>Autauga!J24+Bladwin!J24+Barbour!J24+Bibb!J24+Blount!J24+Bullock!J24+Butler!J24+Calhoun!J24+Chambers!J24+Cherokee!J24+Chilton!J24+Choctaw!J24+Clarke!J24+Clay!J24+Cleburne!J24+Coffee!J24+Colbert!J24+Conecuh!J24+Coosa!J24+Covington!J24+Crenshaw!J24+Cullman!J24+Dale!J24+Dallas!J24+DeKalb!J24+Elmore!J24+Escambia!J24+Etowah!J24+Fayette!J24+Franklin!J24+Geneva!J24+Greene!J24+Hale!J24+Henry!J24+Houston!J24+Jackson!J24+Jefferson!J24+Lamar!J24+Lauderdale!J24+Lawrence!J24+Lee!J24+Limestone!J24+Lowndes!J24+Macon!J24+Madison!J24+Marengo!J24+Marion!J24+Marshall!J24+Mobile!J24+Monroe!J24+Montgomery!J24+Morgan!J24+Perry!J24+Pike!J24+Pickens!J24+Randolph!J24+Russell!J24+Shelby!J24+St.Clair!J24+Sumter!J24+Talladega!J24+Tallapoosa!J24+Tuscaloosa!J24+Walker!J24+Washington!J24+Wilcox!J24+Winston!J24</f>
        <v>229748</v>
      </c>
      <c r="K24" s="82">
        <f>J24/J25</f>
        <v>0.50295096322241684</v>
      </c>
      <c r="L24" s="15"/>
      <c r="M24" s="22" t="s">
        <v>184</v>
      </c>
      <c r="N24" s="113">
        <f>Autauga!N24+Bladwin!N24+Barbour!N24+Bibb!N24+Blount!N24+Bullock!N24+Butler!N24+Calhoun!N24+Chambers!N24+Cherokee!N24+Chilton!N24+Choctaw!N24+Clarke!N24+Clay!N24+Cleburne!N24+Coffee!N24+Colbert!N24+Conecuh!N24+Coosa!N24+Covington!N24+Crenshaw!N24+Cullman!N24+Dale!N24+Dallas!N24+DeKalb!N24+Elmore!N24+Escambia!N24+Etowah!N24+Fayette!N24+Franklin!N24+Geneva!N24+Greene!N24+Hale!N24+Henry!N24+Houston!N24+Jackson!N24+Jefferson!N24+Lamar!N24+Lauderdale!N24+Lawrence!N24+Lee!N24+Limestone!N24+Lowndes!N24+Macon!N24+Madison!N24+Marengo!N24+Marion!N24+Marshall!N24+Mobile!N24+Monroe!N24+Montgomery!N24+Morgan!N24+Perry!N24+Pike!N24+Pickens!N24+Randolph!N24+Russell!N24+Shelby!N24+St.Clair!N24+Sumter!N24+Talladega!N24+Tallapoosa!N24+Tuscaloosa!N24+Walker!N24+Washington!N24+Wilcox!N24+Winston!N24</f>
        <v>59044</v>
      </c>
      <c r="O24" s="84">
        <f>N24/N25</f>
        <v>0.13423972353583122</v>
      </c>
      <c r="Q24" s="23" t="s">
        <v>239</v>
      </c>
      <c r="R24" s="114">
        <f>Autauga!R12+Barbour!R12+Bullock!R12+Butler!R12+Coffee!R12+Conecuh!R12+Covington!R12+Crenshaw!R12+Dale!R12+Elmore!R12+Geneva!R12+Henry!R12+Houston!R12+Montgomery!R12+Pike!R12</f>
        <v>21400</v>
      </c>
      <c r="S24" s="84">
        <f>R24/R25</f>
        <v>0.33905824196717155</v>
      </c>
      <c r="U24" s="46" t="s">
        <v>494</v>
      </c>
      <c r="V24" s="119">
        <f>Jackson!R24+Lauderdale!R5+Madison!R5+Morgan!R5</f>
        <v>20298</v>
      </c>
      <c r="W24" s="84">
        <f>V24/V26</f>
        <v>0.346980290261372</v>
      </c>
      <c r="Y24" s="13"/>
      <c r="Z24" s="13"/>
      <c r="AA24" s="13"/>
    </row>
    <row r="25" spans="1:27" x14ac:dyDescent="0.2">
      <c r="A25" s="25" t="s">
        <v>69</v>
      </c>
      <c r="B25" s="113">
        <f>B20+B21+B22+B23+B24</f>
        <v>99469</v>
      </c>
      <c r="C25" s="165">
        <f>C20+C21+C22+C23+C24</f>
        <v>1</v>
      </c>
      <c r="E25" s="33" t="s">
        <v>117</v>
      </c>
      <c r="F25" s="114">
        <f>Autauga!F25+Bladwin!F25+Barbour!F25+Bibb!F25+Blount!F25+Bullock!F25+Butler!F25+Calhoun!F25+Chambers!F25+Cherokee!F25+Chilton!F25+Choctaw!F25+Clarke!F25+Clay!F25+Cleburne!F25+Coffee!F25+Colbert!F25+Conecuh!F25+Coosa!F25+Covington!F25+Crenshaw!F25+Cullman!F25+Dale!F25+Dallas!F25+DeKalb!F25+Elmore!F25+Escambia!F25+Etowah!F25+Fayette!F25+Franklin!F25+Geneva!F25+Greene!F25+Hale!F25+Henry!F25+Houston!F25+Jackson!F25+Jefferson!F25+Lamar!F25+Lauderdale!F25+Lawrence!F25+Lee!F25+Limestone!F25+Lowndes!F25+Macon!F25+Madison!F25+Marengo!F25+Marion!F25+Marshall!F25+Mobile!F25+Monroe!F25+Montgomery!F25+Morgan!F25+Perry!F25+Pike!F25+Pickens!F25+Randolph!F25+Russell!F25+Shelby!F25+St.Clair!F25+Sumter!F25+Talladega!F25+Tallapoosa!F25+Tuscaloosa!F25+Walker!F25+Washington!F25+Wilcox!F25+Winston!F25</f>
        <v>194642</v>
      </c>
      <c r="G25" s="82">
        <f>F25/F30</f>
        <v>0.39427472952634446</v>
      </c>
      <c r="I25" s="17" t="s">
        <v>69</v>
      </c>
      <c r="J25" s="115">
        <f>J22+J23+J24</f>
        <v>456800</v>
      </c>
      <c r="K25" s="163">
        <f>K22+K23+K24</f>
        <v>1</v>
      </c>
      <c r="L25" s="15"/>
      <c r="M25" s="22" t="s">
        <v>69</v>
      </c>
      <c r="N25" s="113">
        <f>N21+N22+N23+N24</f>
        <v>439840</v>
      </c>
      <c r="O25" s="165">
        <f>O21+O22+O23+O24</f>
        <v>1</v>
      </c>
      <c r="Q25" s="23" t="s">
        <v>69</v>
      </c>
      <c r="R25" s="113">
        <f>R22+R23+R24</f>
        <v>63116</v>
      </c>
      <c r="S25" s="165">
        <f>S22+S23+S24</f>
        <v>1</v>
      </c>
      <c r="U25" s="46" t="s">
        <v>495</v>
      </c>
      <c r="V25" s="119">
        <f>Jackson!R25+Lauderdale!R6+Madison!R6+Morgan!R6</f>
        <v>9091</v>
      </c>
      <c r="W25" s="84">
        <f>V25/V26</f>
        <v>0.15540436588659634</v>
      </c>
      <c r="Y25" s="38" t="s">
        <v>680</v>
      </c>
      <c r="Z25" s="23" t="s">
        <v>64</v>
      </c>
      <c r="AA25" s="24" t="s">
        <v>77</v>
      </c>
    </row>
    <row r="26" spans="1:27" x14ac:dyDescent="0.2">
      <c r="A26" s="13"/>
      <c r="B26" s="13"/>
      <c r="C26" s="80"/>
      <c r="E26" s="33" t="s">
        <v>118</v>
      </c>
      <c r="F26" s="114">
        <f>Autauga!F26+Bladwin!F26+Barbour!F26+Bibb!F26+Blount!F26+Bullock!F26+Butler!F26+Calhoun!F26+Chambers!F26+Cherokee!F26+Chilton!F26+Choctaw!F26+Clarke!F26+Clay!F26+Cleburne!F26+Coffee!F26+Colbert!F26+Conecuh!F26+Coosa!F26+Covington!F26+Crenshaw!F26+Cullman!F26+Dale!F26+Dallas!F26+DeKalb!F26+Elmore!F26+Escambia!F26+Etowah!F26+Fayette!F26+Franklin!F26+Geneva!F26+Greene!F26+Hale!F26+Henry!F26+Houston!F26+Jackson!F26+Jefferson!F26+Lamar!F26+Lauderdale!F26+Lawrence!F26+Lee!F26+Limestone!F26+Lowndes!F26+Macon!F26+Madison!F26+Marengo!F26+Marion!F26+Marshall!F26+Mobile!F26+Monroe!F26+Montgomery!F26+Morgan!F26+Perry!F26+Pike!F26+Pickens!F26+Randolph!F26+Russell!F26+Shelby!F26+St.Clair!F26+Sumter!F26+Talladega!F26+Tallapoosa!F26+Tuscaloosa!F26+Walker!F26+Washington!F26+Wilcox!F26+Winston!F26</f>
        <v>76901</v>
      </c>
      <c r="G26" s="82">
        <f>F26/F30</f>
        <v>0.15577378456502408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  <c r="U26" s="46" t="s">
        <v>69</v>
      </c>
      <c r="V26" s="113">
        <f>V23+V24+V25</f>
        <v>58499</v>
      </c>
      <c r="W26" s="165">
        <f>W23+W24+W25</f>
        <v>1</v>
      </c>
      <c r="Y26" s="148" t="s">
        <v>667</v>
      </c>
      <c r="Z26" s="142">
        <f>Walker!V41</f>
        <v>8805</v>
      </c>
      <c r="AA26" s="161">
        <f>Z26/Z28</f>
        <v>0.59987736748875864</v>
      </c>
    </row>
    <row r="27" spans="1:27" x14ac:dyDescent="0.2">
      <c r="A27" s="41" t="s">
        <v>78</v>
      </c>
      <c r="B27" s="23" t="s">
        <v>64</v>
      </c>
      <c r="C27" s="82" t="s">
        <v>77</v>
      </c>
      <c r="E27" s="33" t="s">
        <v>119</v>
      </c>
      <c r="F27" s="114">
        <f>Autauga!F27+Bladwin!F27+Barbour!F27+Bibb!F27+Blount!F27+Bullock!F27+Butler!F27+Calhoun!F27+Chambers!F27+Cherokee!F27+Chilton!F27+Choctaw!F27+Clarke!F27+Clay!F27+Cleburne!F27+Coffee!F27+Colbert!F27+Conecuh!F27+Coosa!F27+Covington!F27+Crenshaw!F27+Cullman!F27+Dale!F27+Dallas!F27+DeKalb!F27+Elmore!F27+Escambia!F27+Etowah!F27+Fayette!F27+Franklin!F27+Geneva!F27+Greene!F27+Hale!F27+Henry!F27+Houston!F27+Jackson!F27+Jefferson!F27+Lamar!F27+Lauderdale!F27+Lawrence!F27+Lee!F27+Limestone!F27+Lowndes!F27+Macon!F27+Madison!F27+Marengo!F27+Marion!F27+Marshall!F27+Mobile!F27+Monroe!F27+Montgomery!F27+Morgan!F27+Perry!F27+Pike!F27+Pickens!F27+Randolph!F27+Russell!F27+Shelby!F27+St.Clair!F27+Sumter!F27+Talladega!F27+Tallapoosa!F27+Tuscaloosa!F27+Walker!F27+Washington!F27+Wilcox!F27+Winston!F27</f>
        <v>40256</v>
      </c>
      <c r="G27" s="82">
        <f>F27/F30</f>
        <v>8.1544186310315986E-2</v>
      </c>
      <c r="I27" s="33" t="s">
        <v>150</v>
      </c>
      <c r="J27" s="23" t="s">
        <v>64</v>
      </c>
      <c r="K27" s="82" t="s">
        <v>77</v>
      </c>
      <c r="L27" s="15"/>
      <c r="M27" s="22" t="s">
        <v>185</v>
      </c>
      <c r="N27" s="23" t="s">
        <v>64</v>
      </c>
      <c r="O27" s="84" t="s">
        <v>77</v>
      </c>
      <c r="Q27" s="23" t="s">
        <v>240</v>
      </c>
      <c r="R27" s="23" t="s">
        <v>64</v>
      </c>
      <c r="S27" s="84" t="s">
        <v>77</v>
      </c>
      <c r="U27" s="43"/>
      <c r="V27" s="43"/>
      <c r="W27" s="98"/>
      <c r="Y27" s="148" t="s">
        <v>668</v>
      </c>
      <c r="Z27" s="142">
        <f>Walker!V42</f>
        <v>5873</v>
      </c>
      <c r="AA27" s="161">
        <f>Z27/Z28</f>
        <v>0.40012263251124131</v>
      </c>
    </row>
    <row r="28" spans="1:27" x14ac:dyDescent="0.2">
      <c r="A28" s="41" t="s">
        <v>79</v>
      </c>
      <c r="B28" s="114">
        <f>Autauga!B28+Bladwin!B28+Barbour!B28+Bibb!B28+Blount!B28+Bullock!B28+Butler!B28+Calhoun!B28+Chambers!B28+Cherokee!B28+Chilton!B28+Choctaw!B28+Clarke!B28+Clay!B28+Cleburne!B28+Coffee!B28+Colbert!B28+Conecuh!B28+Coosa!B28+Covington!B28+Crenshaw!B28+Cullman!B28+Dale!B28+Dallas!B28+DeKalb!B28+Elmore!B28+Escambia!B28+Etowah!B28+Fayette!B28+Franklin!B28+Geneva!B28+Greene!B28+Hale!B28+Henry!B28+Houston!B28+Jackson!B28+Jefferson!B28+Lamar!B28+Lauderdale!B28+Lawrence!B28+Lee!B28+Limestone!B28+Lowndes!B28+Macon!B28+Madison!B28+Marengo!B28+Marion!B28+Marshall!B28+Mobile!B28+Monroe!B28+Montgomery!B28+Morgan!B28+Perry!B28+Pike!B28+Pickens!B28+Randolph!B28+Russell!B28+Shelby!B28+St.Clair!B28+Sumter!B28+Talladega!B28+Tallapoosa!B28+Tuscaloosa!B28+Walker!B28+Washington!B28+Wilcox!B28+Winston!B28</f>
        <v>1395</v>
      </c>
      <c r="C28" s="82">
        <f>B28/B35</f>
        <v>1.3337412637557007E-2</v>
      </c>
      <c r="E28" s="33" t="s">
        <v>120</v>
      </c>
      <c r="F28" s="114">
        <f>Autauga!F28+Bladwin!F28+Barbour!F28+Bibb!F28+Blount!F28+Bullock!F28+Butler!F28+Calhoun!F28+Chambers!F28+Cherokee!F28+Chilton!F28+Choctaw!F28+Clarke!F28+Clay!F28+Cleburne!F28+Coffee!F28+Colbert!F28+Conecuh!F28+Coosa!F28+Covington!F28+Crenshaw!F28+Cullman!F28+Dale!F28+Dallas!F28+DeKalb!F28+Elmore!F28+Escambia!F28+Etowah!F28+Fayette!F28+Franklin!F28+Geneva!F28+Greene!F28+Hale!F28+Henry!F28+Houston!F28+Jackson!F28+Jefferson!F28+Lamar!F28+Lauderdale!F28+Lawrence!F28+Lee!F28+Limestone!F28+Lowndes!F28+Macon!F28+Madison!F28+Marengo!F28+Marion!F28+Marshall!F28+Mobile!F28+Monroe!F28+Montgomery!F28+Morgan!F28+Perry!F28+Pike!F28+Pickens!F28+Randolph!F28+Russell!F28+Shelby!F28+St.Clair!F28+Sumter!F28+Talladega!F28+Tallapoosa!F28+Tuscaloosa!F28+Walker!F28+Washington!F28+Wilcox!F28+Winston!F28</f>
        <v>31261</v>
      </c>
      <c r="G28" s="82">
        <f>F28/F30</f>
        <v>6.3323549489437303E-2</v>
      </c>
      <c r="I28" s="33" t="s">
        <v>644</v>
      </c>
      <c r="J28" s="114">
        <f>Autauga!J28+Bladwin!J28+Barbour!J28+Bibb!J28+Blount!J28+Bullock!J28+Butler!J28+Calhoun!J28+Chambers!J28+Cherokee!J28+Chilton!J28+Choctaw!J28+Clarke!J28+Clay!J28+Cleburne!J28+Coffee!J28+Colbert!J28+Conecuh!J28+Coosa!J28+Covington!J28+Crenshaw!J28+Cullman!J28+Dale!J28+Dallas!J28+DeKalb!J28+Elmore!J28+Escambia!J28+Etowah!J28+Fayette!J28+Franklin!J28+Geneva!J28+Greene!J28+Hale!J28+Henry!J28+Houston!J28+Jackson!J28+Jefferson!J28+Lamar!J28+Lauderdale!J28+Lawrence!J28+Lee!J28+Limestone!J28+Lowndes!J28+Macon!J28+Madison!J28+Marengo!J28+Marion!J28+Marshall!J28+Mobile!J28+Monroe!J28+Montgomery!J28+Morgan!J28+Perry!J28+Pike!J28+Pickens!J28+Randolph!J28+Russell!J28+Shelby!J28+St.Clair!J28+Sumter!J28+Talladega!J28+Tallapoosa!J28+Tuscaloosa!J28+Walker!J28+Washington!J28+Wilcox!J28+Winston!J28</f>
        <v>114839</v>
      </c>
      <c r="K28" s="82">
        <f>J28/J33</f>
        <v>0.25194046746727861</v>
      </c>
      <c r="L28" s="15"/>
      <c r="M28" s="22" t="s">
        <v>186</v>
      </c>
      <c r="N28" s="114">
        <f>Autauga!N28+Bladwin!N28+Barbour!N28+Bibb!N28+Blount!N28+Bullock!N28+Butler!N28+Calhoun!N28+Chambers!N28+Cherokee!N28+Chilton!N28+Choctaw!N28+Clarke!N28+Clay!N28+Cleburne!N28+Coffee!N28+Colbert!N28+Conecuh!N28+Coosa!N28+Covington!N28+Crenshaw!N28+Cullman!N28+Dale!N28+Dallas!N28+DeKalb!N28+Elmore!N28+Escambia!N28+Etowah!N28+Fayette!N28+Franklin!N28+Geneva!N28+Greene!N28+Hale!N28+Henry!N28+Houston!N28+Jackson!N28+Jefferson!N28+Lamar!N28+Lauderdale!N28+Lawrence!N28+Lee!N28+Limestone!N28+Lowndes!N28+Macon!N28+Madison!N28+Marengo!N28+Marion!N28+Marshall!N28+Mobile!N28+Monroe!N28+Montgomery!N28+Morgan!N28+Perry!N28+Pike!N28+Pickens!N28+Randolph!N28+Russell!N28+Shelby!N28+St.Clair!N28+Sumter!N28+Talladega!N28+Tallapoosa!N28+Tuscaloosa!N28+Walker!N28+Washington!N28+Wilcox!N28+Winston!N28</f>
        <v>146756</v>
      </c>
      <c r="O28" s="84">
        <f>N28/N31</f>
        <v>0.33239187796564101</v>
      </c>
      <c r="Q28" s="23" t="s">
        <v>241</v>
      </c>
      <c r="R28" s="114">
        <f>Autauga!R16+Barbour!R16+Bullock!R16+Butler!R16+Coffee!R16+Conecuh!R16+Covington!R16+Crenshaw!R16+Dale!R16+Elmore!R16+Geneva!R16+Henry!R16+Houston!R16+Montgomery!R16+Pike!R16</f>
        <v>25545</v>
      </c>
      <c r="S28" s="99">
        <f>R28/R30</f>
        <v>0.40108967011571856</v>
      </c>
      <c r="U28" s="38" t="s">
        <v>496</v>
      </c>
      <c r="V28" s="23" t="s">
        <v>64</v>
      </c>
      <c r="W28" s="78" t="s">
        <v>77</v>
      </c>
      <c r="Y28" s="38" t="s">
        <v>69</v>
      </c>
      <c r="Z28" s="113">
        <f>Z26+Z27</f>
        <v>14678</v>
      </c>
      <c r="AA28" s="131">
        <f>AA26+AA27</f>
        <v>1</v>
      </c>
    </row>
    <row r="29" spans="1:27" x14ac:dyDescent="0.2">
      <c r="A29" s="41" t="s">
        <v>80</v>
      </c>
      <c r="B29" s="116">
        <f>Autauga!B29+Bladwin!B29+Barbour!B29+Bibb!B29+Blount!B29+Bullock!B29+Butler!B29+Calhoun!B29+Chambers!B29+Cherokee!B29+Chilton!B29+Choctaw!B29+Clarke!B29+Clay!B29+Cleburne!B29+Coffee!B29+Colbert!B29+Conecuh!B29+Coosa!B29+Covington!B29+Crenshaw!B29+Cullman!B29+Dale!B29+Dallas!B29+DeKalb!B29+Elmore!B29+Escambia!B29+Etowah!B29+Fayette!B29+Franklin!B29+Geneva!B29+Greene!B29+Hale!B29+Henry!B29+Houston!B29+Jackson!B29+Jefferson!B29+Lamar!B29+Lauderdale!B29+Lawrence!B29+Lee!B29+Limestone!B29+Lowndes!B29+Macon!B29+Madison!B29+Marengo!B29+Marion!B29+Marshall!B29+Mobile!B29+Monroe!B29+Montgomery!B29+Morgan!B29+Perry!B29+Pike!B29+Pickens!B29+Randolph!B29+Russell!B29+Shelby!B29+St.Clair!B29+Sumter!B29+Talladega!B29+Tallapoosa!B29+Tuscaloosa!B29+Walker!B29+Washington!B29+Wilcox!B29+Winston!B29</f>
        <v>39804</v>
      </c>
      <c r="C29" s="83">
        <f>B29/B35</f>
        <v>0.38056084059162659</v>
      </c>
      <c r="E29" s="33" t="s">
        <v>99</v>
      </c>
      <c r="F29" s="114">
        <f>Autauga!F29+Bladwin!F29+Barbour!F29+Bibb!F29+Blount!F29+Bullock!F29+Butler!F29+Calhoun!F29+Chambers!F29+Cherokee!F29+Chilton!F29+Choctaw!F29+Clarke!F29+Clay!F29+Cleburne!F29+Coffee!F29+Colbert!F29+Conecuh!F29+Coosa!F29+Covington!F29+Crenshaw!F29+Cullman!F29+Dale!F29+Dallas!F29+DeKalb!F29+Elmore!F29+Escambia!F29+Etowah!F29+Fayette!F29+Franklin!F29+Geneva!F29+Greene!F29+Hale!F29+Henry!F29+Houston!F29+Jackson!F29+Jefferson!F29+Lamar!F29+Lauderdale!F29+Lawrence!F29+Lee!F29+Limestone!F29+Lowndes!F29+Macon!F29+Madison!F29+Marengo!F29+Marion!F29+Marshall!F29+Mobile!F29+Monroe!F29+Montgomery!F29+Morgan!F29+Perry!F29+Pike!F29+Pickens!F29+Randolph!F29+Russell!F29+Shelby!F29+St.Clair!F29+Sumter!F29+Talladega!F29+Tallapoosa!F29+Tuscaloosa!F29+Walker!F29+Washington!F29+Wilcox!F29+Winston!F29</f>
        <v>150611</v>
      </c>
      <c r="G29" s="82">
        <f>F29/F30</f>
        <v>0.30508375010887817</v>
      </c>
      <c r="I29" s="33" t="s">
        <v>151</v>
      </c>
      <c r="J29" s="114">
        <f>Autauga!J29+Bladwin!J29+Barbour!J29+Bibb!J29+Blount!J29+Bullock!J29+Butler!J29+Calhoun!J29+Chambers!J29+Cherokee!J29+Chilton!J29+Choctaw!J29+Clarke!J29+Clay!J29+Cleburne!J29+Coffee!J29+Colbert!J29+Conecuh!J29+Coosa!J29+Covington!J29+Crenshaw!J29+Cullman!J29+Dale!J29+Dallas!J29+DeKalb!J29+Elmore!J29+Escambia!J29+Etowah!J29+Fayette!J29+Franklin!J29+Geneva!J29+Greene!J29+Hale!J29+Henry!J29+Houston!J29+Jackson!J29+Jefferson!J29+Lamar!J29+Lauderdale!J29+Lawrence!J29+Lee!J29+Limestone!J29+Lowndes!J29+Macon!J29+Madison!J29+Marengo!J29+Marion!J29+Marshall!J29+Mobile!J29+Monroe!J29+Montgomery!J29+Morgan!J29+Perry!J29+Pike!J29+Pickens!J29+Randolph!J29+Russell!J29+Shelby!J29+St.Clair!J29+Sumter!J29+Talladega!J29+Tallapoosa!J29+Tuscaloosa!J29+Walker!J29+Washington!J29+Wilcox!J29+Winston!J29</f>
        <v>170921</v>
      </c>
      <c r="K29" s="82">
        <f>J29/J33</f>
        <v>0.37497641602569448</v>
      </c>
      <c r="L29" s="15"/>
      <c r="M29" s="22" t="s">
        <v>682</v>
      </c>
      <c r="N29" s="114">
        <f>Autauga!N29+Bladwin!N29+Barbour!N29+Bibb!N29+Blount!N29+Bullock!N29+Butler!N29+Calhoun!N29+Chambers!N29+Cherokee!N29+Chilton!N29+Choctaw!N29+Clarke!N29+Clay!N29+Cleburne!N29+Coffee!N29+Colbert!N29+Conecuh!N29+Coosa!N29+Covington!N29+Crenshaw!N29+Cullman!N29+Dale!N29+Dallas!N29+DeKalb!N29+Elmore!N29+Escambia!N29+Etowah!N29+Fayette!N29+Franklin!N29+Geneva!N29+Greene!N29+Hale!N29+Henry!N29+Houston!N29+Jackson!N29+Jefferson!N29+Lamar!N29+Lauderdale!N29+Lawrence!N29+Lee!N29+Limestone!N29+Lowndes!N29+Macon!N29+Madison!N29+Marengo!N29+Marion!N29+Marshall!N29+Mobile!N29+Monroe!N29+Montgomery!N29+Morgan!N29+Perry!N29+Pike!N29+Pickens!N29+Randolph!N29+Russell!N29+Shelby!N29+St.Clair!N29+Sumter!N29+Talladega!N29+Tallapoosa!N29+Tuscaloosa!N29+Walker!N29+Washington!N29+Wilcox!N29+Winston!N29</f>
        <v>171612</v>
      </c>
      <c r="O29" s="84">
        <f>N29/N31</f>
        <v>0.38868894601542414</v>
      </c>
      <c r="Q29" s="23" t="s">
        <v>242</v>
      </c>
      <c r="R29" s="114">
        <f>Autauga!R17+Barbour!R17+Bullock!R17+Butler!R17+Coffee!R17+Conecuh!R17+Covington!R17+Crenshaw!R17+Dale!R17+Elmore!R17+Geneva!R17+Henry!R17+Houston!R17+Montgomery!R17+Pike!R17</f>
        <v>38144</v>
      </c>
      <c r="S29" s="99">
        <f>R29/R30</f>
        <v>0.59891032988428139</v>
      </c>
      <c r="U29" s="46" t="s">
        <v>497</v>
      </c>
      <c r="V29" s="119">
        <f>Jackson!R29+Lauderdale!R10+Madison!R10+Morgan!R10</f>
        <v>25538</v>
      </c>
      <c r="W29" s="84">
        <f>V29/V33</f>
        <v>0.42932553291641451</v>
      </c>
      <c r="Y29" s="13"/>
      <c r="Z29" s="13"/>
      <c r="AA29" s="13"/>
    </row>
    <row r="30" spans="1:27" x14ac:dyDescent="0.2">
      <c r="A30" s="41" t="s">
        <v>81</v>
      </c>
      <c r="B30" s="114">
        <f>Autauga!B30+Bladwin!B30+Barbour!B30+Bibb!B30+Blount!B30+Bullock!B30+Butler!B30+Calhoun!B30+Chambers!B30+Cherokee!B30+Chilton!B30+Choctaw!B30+Clarke!B30+Clay!B30+Cleburne!B30+Coffee!B30+Colbert!B30+Conecuh!B30+Coosa!B30+Covington!B30+Crenshaw!B30+Cullman!B30+Dale!B30+Dallas!B30+DeKalb!B30+Elmore!B30+Escambia!B30+Etowah!B30+Fayette!B30+Franklin!B30+Geneva!B30+Greene!B30+Hale!B30+Henry!B30+Houston!B30+Jackson!B30+Jefferson!B30+Lamar!B30+Lauderdale!B30+Lawrence!B30+Lee!B30+Limestone!B30+Lowndes!B30+Macon!B30+Madison!B30+Marengo!B30+Marion!B30+Marshall!B30+Mobile!B30+Monroe!B30+Montgomery!B30+Morgan!B30+Perry!B30+Pike!B30+Pickens!B30+Randolph!B30+Russell!B30+Shelby!B30+St.Clair!B30+Sumter!B30+Talladega!B30+Tallapoosa!B30+Tuscaloosa!B30+Walker!B30+Washington!B30+Wilcox!B30+Winston!B30</f>
        <v>5216</v>
      </c>
      <c r="C30" s="84">
        <f>B30/B35</f>
        <v>4.9869494134406701E-2</v>
      </c>
      <c r="E30" s="17" t="s">
        <v>69</v>
      </c>
      <c r="F30" s="115">
        <f>F25+F26+F27+F28+F29</f>
        <v>493671</v>
      </c>
      <c r="G30" s="163">
        <f>G25+G26+G27+G28+G29</f>
        <v>1</v>
      </c>
      <c r="I30" s="33" t="s">
        <v>152</v>
      </c>
      <c r="J30" s="114">
        <f>Autauga!J30+Bladwin!J30+Barbour!J30+Bibb!J30+Blount!J30+Bullock!J30+Butler!J30+Calhoun!J30+Chambers!J30+Cherokee!J30+Chilton!J30+Choctaw!J30+Clarke!J30+Clay!J30+Cleburne!J30+Coffee!J30+Colbert!J30+Conecuh!J30+Coosa!J30+Covington!J30+Crenshaw!J30+Cullman!J30+Dale!J30+Dallas!J30+DeKalb!J30+Elmore!J30+Escambia!J30+Etowah!J30+Fayette!J30+Franklin!J30+Geneva!J30+Greene!J30+Hale!J30+Henry!J30+Houston!J30+Jackson!J30+Jefferson!J30+Lamar!J30+Lauderdale!J30+Lawrence!J30+Lee!J30+Limestone!J30+Lowndes!J30+Macon!J30+Madison!J30+Marengo!J30+Marion!J30+Marshall!J30+Mobile!J30+Monroe!J30+Montgomery!J30+Morgan!J30+Perry!J30+Pike!J30+Pickens!J30+Randolph!J30+Russell!J30+Shelby!J30+St.Clair!J30+Sumter!J30+Talladega!J30+Tallapoosa!J30+Tuscaloosa!J30+Walker!J30+Washington!J30+Wilcox!J30+Winston!J30</f>
        <v>39142</v>
      </c>
      <c r="K30" s="82">
        <f>J30/J33</f>
        <v>8.5871992769043781E-2</v>
      </c>
      <c r="L30" s="15"/>
      <c r="M30" s="22" t="s">
        <v>187</v>
      </c>
      <c r="N30" s="113">
        <f>Autauga!N30+Bladwin!N30+Barbour!N30+Bibb!N30+Blount!N30+Bullock!N30+Butler!N30+Calhoun!N30+Chambers!N30+Cherokee!N30+Chilton!N30+Choctaw!N30+Clarke!N30+Clay!N30+Cleburne!N30+Coffee!N30+Colbert!N30+Conecuh!N30+Coosa!N30+Covington!N30+Crenshaw!N30+Cullman!N30+Dale!N30+Dallas!N30+DeKalb!N30+Elmore!N30+Escambia!N30+Etowah!N30+Fayette!N30+Franklin!N30+Geneva!N30+Greene!N30+Hale!N30+Henry!N30+Houston!N30+Jackson!N30+Jefferson!N30+Lamar!N30+Lauderdale!N30+Lawrence!N30+Lee!N30+Limestone!N30+Lowndes!N30+Macon!N30+Madison!N30+Marengo!N30+Marion!N30+Marshall!N30+Mobile!N30+Monroe!N30+Montgomery!N30+Morgan!N30+Perry!N30+Pike!N30+Pickens!N30+Randolph!N30+Russell!N30+Shelby!N30+St.Clair!N30+Sumter!N30+Talladega!N30+Tallapoosa!N30+Tuscaloosa!N30+Walker!N30+Washington!N30+Wilcox!N30+Winston!N30</f>
        <v>123147</v>
      </c>
      <c r="O30" s="84">
        <f>N30/N31</f>
        <v>0.27891917601893479</v>
      </c>
      <c r="Q30" s="23" t="s">
        <v>107</v>
      </c>
      <c r="R30" s="117">
        <f>R28+R29</f>
        <v>63689</v>
      </c>
      <c r="S30" s="169">
        <f>S28+S29</f>
        <v>1</v>
      </c>
      <c r="U30" s="46" t="s">
        <v>498</v>
      </c>
      <c r="V30" s="119">
        <f>Jackson!R30+Lauderdale!R11+Madison!R11+Morgan!R11</f>
        <v>20794</v>
      </c>
      <c r="W30" s="84">
        <f>V30/V33</f>
        <v>0.34957299441866718</v>
      </c>
      <c r="Y30" s="13"/>
      <c r="Z30" s="13"/>
      <c r="AA30" s="13"/>
    </row>
    <row r="31" spans="1:27" x14ac:dyDescent="0.2">
      <c r="A31" s="41" t="s">
        <v>82</v>
      </c>
      <c r="B31" s="114">
        <f>Autauga!B31+Bladwin!B31+Barbour!B31+Bibb!B31+Blount!B31+Bullock!B31+Butler!B31+Calhoun!B31+Chambers!B31+Cherokee!B31+Chilton!B31+Choctaw!B31+Clarke!B31+Clay!B31+Cleburne!B31+Coffee!B31+Colbert!B31+Conecuh!B31+Coosa!B31+Covington!B31+Crenshaw!B31+Cullman!B31+Dale!B31+Dallas!B31+DeKalb!B31+Elmore!B31+Escambia!B31+Etowah!B31+Fayette!B31+Franklin!B31+Geneva!B31+Greene!B31+Hale!B31+Henry!B31+Houston!B31+Jackson!B31+Jefferson!B31+Lamar!B31+Lauderdale!B31+Lawrence!B31+Lee!B31+Limestone!B31+Lowndes!B31+Macon!B31+Madison!B31+Marengo!B31+Marion!B31+Marshall!B31+Mobile!B31+Monroe!B31+Montgomery!B31+Morgan!B31+Perry!B31+Pike!B31+Pickens!B31+Randolph!B31+Russell!B31+Shelby!B31+St.Clair!B31+Sumter!B31+Talladega!B31+Tallapoosa!B31+Tuscaloosa!B31+Walker!B31+Washington!B31+Wilcox!B31+Winston!B31</f>
        <v>15171</v>
      </c>
      <c r="C31" s="84">
        <f>B31/B35</f>
        <v>0.1450479477594103</v>
      </c>
      <c r="E31" s="13"/>
      <c r="F31" s="13"/>
      <c r="G31" s="80"/>
      <c r="I31" s="33" t="s">
        <v>153</v>
      </c>
      <c r="J31" s="114">
        <f>Autauga!J31+Bladwin!J31+Barbour!J31+Bibb!J31+Blount!J31+Bullock!J31+Butler!J31+Calhoun!J31+Chambers!J31+Cherokee!J31+Chilton!J31+Choctaw!J31+Clarke!J31+Clay!J31+Cleburne!J31+Coffee!J31+Colbert!J31+Conecuh!J31+Coosa!J31+Covington!J31+Crenshaw!J31+Cullman!J31+Dale!J31+Dallas!J31+DeKalb!J31+Elmore!J31+Escambia!J31+Etowah!J31+Fayette!J31+Franklin!J31+Geneva!J31+Greene!J31+Hale!J31+Henry!J31+Houston!J31+Jackson!J31+Jefferson!J31+Lamar!J31+Lauderdale!J31+Lawrence!J31+Lee!J31+Limestone!J31+Lowndes!J31+Macon!J31+Madison!J31+Marengo!J31+Marion!J31+Marshall!J31+Mobile!J31+Monroe!J31+Montgomery!J31+Morgan!J31+Perry!J31+Pike!J31+Pickens!J31+Randolph!J31+Russell!J31+Shelby!J31+St.Clair!J31+Sumter!J31+Talladega!J31+Tallapoosa!J31+Tuscaloosa!J31+Walker!J31+Washington!J31+Wilcox!J31+Winston!J31</f>
        <v>54173</v>
      </c>
      <c r="K31" s="82">
        <f>J31/J33</f>
        <v>0.11884787349336796</v>
      </c>
      <c r="L31" s="15"/>
      <c r="M31" s="22" t="s">
        <v>69</v>
      </c>
      <c r="N31" s="113">
        <f>N28+N29+N30</f>
        <v>441515</v>
      </c>
      <c r="O31" s="165">
        <f>O28+O29+O30</f>
        <v>0.99999999999999989</v>
      </c>
      <c r="Q31" s="13"/>
      <c r="R31" s="13"/>
      <c r="S31" s="80"/>
      <c r="U31" s="46" t="s">
        <v>499</v>
      </c>
      <c r="V31" s="119">
        <f>Jackson!R31+Lauderdale!R12+Madison!R12+Morgan!R12</f>
        <v>8298</v>
      </c>
      <c r="W31" s="84">
        <f>V31/V33</f>
        <v>0.13949969739761953</v>
      </c>
      <c r="Y31" s="13"/>
      <c r="Z31" s="13"/>
      <c r="AA31" s="13"/>
    </row>
    <row r="32" spans="1:27" x14ac:dyDescent="0.2">
      <c r="A32" s="41" t="s">
        <v>83</v>
      </c>
      <c r="B32" s="114">
        <f>Autauga!B32+Bladwin!B32+Barbour!B32+Bibb!B32+Blount!B32+Bullock!B32+Butler!B32+Calhoun!B32+Chambers!B32+Cherokee!B32+Chilton!B32+Choctaw!B32+Clarke!B32+Clay!B32+Cleburne!B32+Coffee!B32+Colbert!B32+Conecuh!B32+Coosa!B32+Covington!B32+Crenshaw!B32+Cullman!B32+Dale!B32+Dallas!B32+DeKalb!B32+Elmore!B32+Escambia!B32+Etowah!B32+Fayette!B32+Franklin!B32+Geneva!B32+Greene!B32+Hale!B32+Henry!B32+Houston!B32+Jackson!B32+Jefferson!B32+Lamar!B32+Lauderdale!B32+Lawrence!B32+Lee!B32+Limestone!B32+Lowndes!B32+Macon!B32+Madison!B32+Marengo!B32+Marion!B32+Marshall!B32+Mobile!B32+Monroe!B32+Montgomery!B32+Morgan!B32+Perry!B32+Pike!B32+Pickens!B32+Randolph!B32+Russell!B32+Shelby!B32+St.Clair!B32+Sumter!B32+Talladega!B32+Tallapoosa!B32+Tuscaloosa!B32+Walker!B32+Washington!B32+Wilcox!B32+Winston!B32</f>
        <v>21392</v>
      </c>
      <c r="C32" s="84">
        <f>B32/B35</f>
        <v>0.20452611551442257</v>
      </c>
      <c r="E32" s="36" t="s">
        <v>121</v>
      </c>
      <c r="F32" s="38" t="s">
        <v>64</v>
      </c>
      <c r="G32" s="88" t="s">
        <v>94</v>
      </c>
      <c r="I32" s="33" t="s">
        <v>154</v>
      </c>
      <c r="J32" s="114">
        <f>Autauga!J32+Bladwin!J32+Barbour!J32+Bibb!J32+Blount!J32+Bullock!J32+Butler!J32+Calhoun!J32+Chambers!J32+Cherokee!J32+Chilton!J32+Choctaw!J32+Clarke!J32+Clay!J32+Cleburne!J32+Coffee!J32+Colbert!J32+Conecuh!J32+Coosa!J32+Covington!J32+Crenshaw!J32+Cullman!J32+Dale!J32+Dallas!J32+DeKalb!J32+Elmore!J32+Escambia!J32+Etowah!J32+Fayette!J32+Franklin!J32+Geneva!J32+Greene!J32+Hale!J32+Henry!J32+Houston!J32+Jackson!J32+Jefferson!J32+Lamar!J32+Lauderdale!J32+Lawrence!J32+Lee!J32+Limestone!J32+Lowndes!J32+Macon!J32+Madison!J32+Marengo!J32+Marion!J32+Marshall!J32+Mobile!J32+Monroe!J32+Montgomery!J32+Morgan!J32+Perry!J32+Pike!J32+Pickens!J32+Randolph!J32+Russell!J32+Shelby!J32+St.Clair!J32+Sumter!J32+Talladega!J32+Tallapoosa!J32+Tuscaloosa!J32+Walker!J32+Washington!J32+Wilcox!J32+Winston!J32</f>
        <v>76743</v>
      </c>
      <c r="K32" s="82">
        <f>J32/J33</f>
        <v>0.16836325024461518</v>
      </c>
      <c r="L32" s="15"/>
      <c r="M32" s="13"/>
      <c r="N32" s="13"/>
      <c r="O32" s="80"/>
      <c r="Q32" s="23" t="s">
        <v>305</v>
      </c>
      <c r="R32" s="23" t="s">
        <v>64</v>
      </c>
      <c r="S32" s="84" t="s">
        <v>77</v>
      </c>
      <c r="U32" s="46" t="s">
        <v>500</v>
      </c>
      <c r="V32" s="119">
        <f>Jackson!R32+Lauderdale!R13+Madison!R13+Morgan!R13</f>
        <v>4854</v>
      </c>
      <c r="W32" s="84">
        <f>V32/V33</f>
        <v>8.1601775267298768E-2</v>
      </c>
      <c r="Y32" s="13"/>
      <c r="Z32" s="13"/>
      <c r="AA32" s="13"/>
    </row>
    <row r="33" spans="1:27" x14ac:dyDescent="0.2">
      <c r="A33" s="41" t="s">
        <v>84</v>
      </c>
      <c r="B33" s="114">
        <f>Autauga!B33+Bladwin!B33+Barbour!B33+Bibb!B33+Blount!B33+Bullock!B33+Butler!B33+Calhoun!B33+Chambers!B33+Cherokee!B33+Chilton!B33+Choctaw!B33+Clarke!B33+Clay!B33+Cleburne!B33+Coffee!B33+Colbert!B33+Conecuh!B33+Coosa!B33+Covington!B33+Crenshaw!B33+Cullman!B33+Dale!B33+Dallas!B33+DeKalb!B33+Elmore!B33+Escambia!B33+Etowah!B33+Fayette!B33+Franklin!B33+Geneva!B33+Greene!B33+Hale!B33+Henry!B33+Houston!B33+Jackson!B33+Jefferson!B33+Lamar!B33+Lauderdale!B33+Lawrence!B33+Lee!B33+Limestone!B33+Lowndes!B33+Macon!B33+Madison!B33+Marengo!B33+Marion!B33+Marshall!B33+Mobile!B33+Monroe!B33+Montgomery!B33+Morgan!B33+Perry!B33+Pike!B33+Pickens!B33+Randolph!B33+Russell!B33+Shelby!B33+St.Clair!B33+Sumter!B33+Talladega!B33+Tallapoosa!B33+Tuscaloosa!B33+Walker!B33+Washington!B33+Wilcox!B33+Winston!B33</f>
        <v>826</v>
      </c>
      <c r="C33" s="84">
        <f>B33/B35</f>
        <v>7.8972780205176247E-3</v>
      </c>
      <c r="E33" s="37" t="s">
        <v>112</v>
      </c>
      <c r="F33" s="114">
        <f>Autauga!F33+Bladwin!F33+Barbour!F33+Bibb!F33+Blount!F33+Bullock!F33+Butler!F33+Calhoun!F33+Chambers!F33+Cherokee!F33+Chilton!F33+Choctaw!F33+Clarke!F33+Clay!F33+Cleburne!F33+Coffee!F33+Colbert!F33+Conecuh!F33+Coosa!F33+Covington!F33+Crenshaw!F33+Cullman!F33+Dale!F33+Dallas!F33+DeKalb!F33+Elmore!F33+Escambia!F33+Etowah!F33+Fayette!F33+Franklin!F33+Geneva!F33+Greene!F33+Hale!F33+Henry!F33+Houston!F33+Jackson!F33+Jefferson!F33+Lamar!F33+Lauderdale!F33+Lawrence!F33+Lee!F33+Limestone!F33+Lowndes!F33+Macon!F33+Madison!F33+Marengo!F33+Marion!F33+Marshall!F33+Mobile!F33+Monroe!F33+Montgomery!F33+Morgan!F33+Perry!F33+Pike!F33+Pickens!F33+Randolph!F33+Russell!F33+Shelby!F33+St.Clair!F33+Sumter!F33+Talladega!F33+Tallapoosa!F33+Tuscaloosa!F33+Walker!F33+Washington!F33+Wilcox!F33+Winston!F33</f>
        <v>297000</v>
      </c>
      <c r="G33" s="89">
        <f>F33/F35</f>
        <v>0.59771299311321935</v>
      </c>
      <c r="I33" s="33" t="s">
        <v>69</v>
      </c>
      <c r="J33" s="113">
        <f>J28+J29+J30+J31+J32</f>
        <v>455818</v>
      </c>
      <c r="K33" s="164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23" t="s">
        <v>306</v>
      </c>
      <c r="R33" s="113">
        <f>Chambers!R4+Calhoun!R4+Cherokee!R4+Clay!R4+Cleburne!R4+Lee!R4+Macon!R4+Russell!R4+St.Clair!R4+Talladega!R4+Tallapoosa!R4+Randolph!R4+Montgomery!R21</f>
        <v>19051</v>
      </c>
      <c r="S33" s="84">
        <f>R33/R36</f>
        <v>0.29044257771408533</v>
      </c>
      <c r="U33" s="46" t="s">
        <v>69</v>
      </c>
      <c r="V33" s="113">
        <f>V29+V30+V31+V32</f>
        <v>59484</v>
      </c>
      <c r="W33" s="165">
        <f>W29+W30+W31+W32</f>
        <v>0.99999999999999989</v>
      </c>
      <c r="Y33" s="13"/>
      <c r="Z33" s="13"/>
      <c r="AA33" s="13"/>
    </row>
    <row r="34" spans="1:27" x14ac:dyDescent="0.2">
      <c r="A34" s="41" t="s">
        <v>85</v>
      </c>
      <c r="B34" s="114">
        <f>Autauga!B34+Bladwin!B34+Barbour!B34+Bibb!B34+Blount!B34+Bullock!B34+Butler!B34+Calhoun!B34+Chambers!B34+Cherokee!B34+Chilton!B34+Choctaw!B34+Clarke!B34+Clay!B34+Cleburne!B34+Coffee!B34+Colbert!B34+Conecuh!B34+Coosa!B34+Covington!B34+Crenshaw!B34+Cullman!B34+Dale!B34+Dallas!B34+DeKalb!B34+Elmore!B34+Escambia!B34+Etowah!B34+Fayette!B34+Franklin!B34+Geneva!B34+Greene!B34+Hale!B34+Henry!B34+Houston!B34+Jackson!B34+Jefferson!B34+Lamar!B34+Lauderdale!B34+Lawrence!B34+Lee!B34+Limestone!B34+Lowndes!B34+Macon!B34+Madison!B34+Marengo!B34+Marion!B34+Marshall!B34+Mobile!B34+Monroe!B34+Montgomery!B34+Morgan!B34+Perry!B34+Pike!B34+Pickens!B34+Randolph!B34+Russell!B34+Shelby!B34+St.Clair!B34+Sumter!B34+Talladega!B34+Tallapoosa!B34+Tuscaloosa!B34+Walker!B34+Washington!B34+Wilcox!B34+Winston!B34</f>
        <v>20789</v>
      </c>
      <c r="C34" s="84">
        <f>B34/B35</f>
        <v>0.19876091134205923</v>
      </c>
      <c r="E34" s="37" t="s">
        <v>122</v>
      </c>
      <c r="F34" s="114">
        <f>Autauga!F34+Bladwin!F34+Barbour!F34+Bibb!F34+Blount!F34+Bullock!F34+Butler!F34+Calhoun!F34+Chambers!F34+Cherokee!F34+Chilton!F34+Choctaw!F34+Clarke!F34+Clay!F34+Cleburne!F34+Coffee!F34+Colbert!F34+Conecuh!F34+Coosa!F34+Covington!F34+Crenshaw!F34+Cullman!F34+Dale!F34+Dallas!F34+DeKalb!F34+Elmore!F34+Escambia!F34+Etowah!F34+Fayette!F34+Franklin!F34+Geneva!F34+Greene!F34+Hale!F34+Henry!F34+Houston!F34+Jackson!F34+Jefferson!F34+Lamar!F34+Lauderdale!F34+Lawrence!F34+Lee!F34+Limestone!F34+Lowndes!F34+Macon!F34+Madison!F34+Marengo!F34+Marion!F34+Marshall!F34+Mobile!F34+Monroe!F34+Montgomery!F34+Morgan!F34+Perry!F34+Pike!F34+Pickens!F34+Randolph!F34+Russell!F34+Shelby!F34+St.Clair!F34+Sumter!F34+Talladega!F34+Tallapoosa!F34+Tuscaloosa!F34+Walker!F34+Washington!F34+Wilcox!F34+Winston!F34</f>
        <v>199894</v>
      </c>
      <c r="G34" s="89">
        <f>F34/F35</f>
        <v>0.40228700688678071</v>
      </c>
      <c r="I34" s="13"/>
      <c r="J34" s="13"/>
      <c r="K34" s="80"/>
      <c r="L34" s="15"/>
      <c r="M34" s="22" t="s">
        <v>189</v>
      </c>
      <c r="N34" s="114">
        <f>Autauga!N34+Bladwin!N34+Barbour!N34+Bibb!N34+Blount!N34+Bullock!N34+Butler!N34+Calhoun!N34+Chambers!N34+Cherokee!N34+Chilton!N34+Choctaw!N34+Clarke!N34+Clay!N34+Cleburne!N34+Coffee!N34+Colbert!N34+Conecuh!N34+Coosa!N34+Covington!N34+Crenshaw!N34+Cullman!N34+Dale!N34+Dallas!N34+DeKalb!N34+Elmore!N34+Escambia!N34+Etowah!N34+Fayette!N34+Franklin!N34+Geneva!N34+Greene!N34+Hale!N34+Henry!N34+Houston!N34+Jackson!N34+Jefferson!N34+Lamar!N34+Lauderdale!N34+Lawrence!N34+Lee!N34+Limestone!N34+Lowndes!N34+Macon!N34+Madison!N34+Marengo!N34+Marion!N34+Marshall!N34+Mobile!N34+Monroe!N34+Montgomery!N34+Morgan!N34+Perry!N34+Pike!N34+Pickens!N34+Randolph!N34+Russell!N34+Shelby!N34+St.Clair!N34+Sumter!N34+Talladega!N34+Tallapoosa!N34+Tuscaloosa!N34+Walker!N34+Washington!N34+Wilcox!N34+Winston!N34</f>
        <v>157746</v>
      </c>
      <c r="O34" s="84">
        <f>N34/N38</f>
        <v>0.35883577302350972</v>
      </c>
      <c r="Q34" s="23" t="s">
        <v>307</v>
      </c>
      <c r="R34" s="114">
        <f>Chambers!R5+Calhoun!R5+Cherokee!R5+Clay!R5+Cleburne!R5+Lee!R5+Macon!R5+Russell!R5+St.Clair!R5+Talladega!R5+Tallapoosa!R5+Randolph!R5+Montgomery!R22</f>
        <v>5039</v>
      </c>
      <c r="S34" s="84">
        <f>R34/R36</f>
        <v>7.6822221883432684E-2</v>
      </c>
      <c r="U34" s="13"/>
      <c r="V34" s="13"/>
      <c r="W34" s="80"/>
      <c r="Y34" s="13"/>
      <c r="Z34" s="13"/>
      <c r="AA34" s="13"/>
    </row>
    <row r="35" spans="1:27" x14ac:dyDescent="0.2">
      <c r="A35" s="41" t="s">
        <v>69</v>
      </c>
      <c r="B35" s="113">
        <f>B28+B29+B30+B31+B32+B33+B34</f>
        <v>104593</v>
      </c>
      <c r="C35" s="165">
        <f>C28+C29+C30+C31+C32+C33+C34</f>
        <v>1</v>
      </c>
      <c r="E35" s="37" t="s">
        <v>107</v>
      </c>
      <c r="F35" s="117">
        <f>F33+F34</f>
        <v>496894</v>
      </c>
      <c r="G35" s="166">
        <f>G33+G34</f>
        <v>1</v>
      </c>
      <c r="I35" s="13"/>
      <c r="J35" s="13"/>
      <c r="K35" s="80"/>
      <c r="L35" s="15"/>
      <c r="M35" s="22" t="s">
        <v>190</v>
      </c>
      <c r="N35" s="114">
        <f>Autauga!N35+Bladwin!N35+Barbour!N35+Bibb!N35+Blount!N35+Bullock!N35+Butler!N35+Calhoun!N35+Chambers!N35+Cherokee!N35+Chilton!N35+Choctaw!N35+Clarke!N35+Clay!N35+Cleburne!N35+Coffee!N35+Colbert!N35+Conecuh!N35+Coosa!N35+Covington!N35+Crenshaw!N35+Cullman!N35+Dale!N35+Dallas!N35+DeKalb!N35+Elmore!N35+Escambia!N35+Etowah!N35+Fayette!N35+Franklin!N35+Geneva!N35+Greene!N35+Hale!N35+Henry!N35+Houston!N35+Jackson!N35+Jefferson!N35+Lamar!N35+Lauderdale!N35+Lawrence!N35+Lee!N35+Limestone!N35+Lowndes!N35+Macon!N35+Madison!N35+Marengo!N35+Marion!N35+Marshall!N35+Mobile!N35+Monroe!N35+Montgomery!N35+Morgan!N35+Perry!N35+Pike!N35+Pickens!N35+Randolph!N35+Russell!N35+Shelby!N35+St.Clair!N35+Sumter!N35+Talladega!N35+Tallapoosa!N35+Tuscaloosa!N35+Walker!N35+Washington!N35+Wilcox!N35+Winston!N35</f>
        <v>156085</v>
      </c>
      <c r="O35" s="84">
        <f>N35/N38</f>
        <v>0.35505738105799522</v>
      </c>
      <c r="Q35" s="23" t="s">
        <v>308</v>
      </c>
      <c r="R35" s="114">
        <f>Chambers!R6+Calhoun!R6+Cherokee!R6+Clay!R6+Cleburne!R6+Lee!R6+Macon!R6+Russell!R6+St.Clair!R6+Talladega!R6+Tallapoosa!R6+Randolph!R6+Montgomery!R23</f>
        <v>41503</v>
      </c>
      <c r="S35" s="84">
        <f>R35/R36</f>
        <v>0.63273520040248199</v>
      </c>
      <c r="U35" s="13"/>
      <c r="V35" s="80"/>
      <c r="W35" s="98"/>
      <c r="Y35" s="13"/>
      <c r="Z35" s="13"/>
      <c r="AA35" s="13"/>
    </row>
    <row r="36" spans="1:27" x14ac:dyDescent="0.2">
      <c r="A36" s="13"/>
      <c r="B36" s="13"/>
      <c r="C36" s="80"/>
      <c r="E36" s="13"/>
      <c r="F36" s="13"/>
      <c r="G36" s="80"/>
      <c r="I36" s="22" t="s">
        <v>155</v>
      </c>
      <c r="J36" s="23" t="s">
        <v>64</v>
      </c>
      <c r="K36" s="84" t="s">
        <v>77</v>
      </c>
      <c r="L36" s="15"/>
      <c r="M36" s="22" t="s">
        <v>191</v>
      </c>
      <c r="N36" s="114">
        <f>Autauga!N36+Bladwin!N36+Barbour!N36+Bibb!N36+Blount!N36+Bullock!N36+Butler!N36+Calhoun!N36+Chambers!N36+Cherokee!N36+Chilton!N36+Choctaw!N36+Clarke!N36+Clay!N36+Cleburne!N36+Coffee!N36+Colbert!N36+Conecuh!N36+Coosa!N36+Covington!N36+Crenshaw!N36+Cullman!N36+Dale!N36+Dallas!N36+DeKalb!N36+Elmore!N36+Escambia!N36+Etowah!N36+Fayette!N36+Franklin!N36+Geneva!N36+Greene!N36+Hale!N36+Henry!N36+Houston!N36+Jackson!N36+Jefferson!N36+Lamar!N36+Lauderdale!N36+Lawrence!N36+Lee!N36+Limestone!N36+Lowndes!N36+Macon!N36+Madison!N36+Marengo!N36+Marion!N36+Marshall!N36+Mobile!N36+Monroe!N36+Montgomery!N36+Morgan!N36+Perry!N36+Pike!N36+Pickens!N36+Randolph!N36+Russell!N36+Shelby!N36+St.Clair!N36+Sumter!N36+Talladega!N36+Tallapoosa!N36+Tuscaloosa!N36+Walker!N36+Washington!N36+Wilcox!N36+Winston!N36</f>
        <v>60126</v>
      </c>
      <c r="O36" s="84">
        <f>N36/N38</f>
        <v>0.1367727846589552</v>
      </c>
      <c r="Q36" s="23" t="s">
        <v>69</v>
      </c>
      <c r="R36" s="113">
        <f>R33+R34+R35</f>
        <v>65593</v>
      </c>
      <c r="S36" s="165">
        <f>S33+S34+S35</f>
        <v>1</v>
      </c>
      <c r="U36" s="38" t="s">
        <v>501</v>
      </c>
      <c r="V36" s="23" t="s">
        <v>64</v>
      </c>
      <c r="W36" s="78" t="s">
        <v>77</v>
      </c>
      <c r="Y36" s="13"/>
      <c r="Z36" s="13"/>
      <c r="AA36" s="13"/>
    </row>
    <row r="37" spans="1:27" x14ac:dyDescent="0.2">
      <c r="A37" s="23" t="s">
        <v>212</v>
      </c>
      <c r="B37" s="23" t="s">
        <v>64</v>
      </c>
      <c r="C37" s="84" t="s">
        <v>77</v>
      </c>
      <c r="E37" s="13"/>
      <c r="F37" s="13"/>
      <c r="G37" s="80"/>
      <c r="I37" s="22" t="s">
        <v>156</v>
      </c>
      <c r="J37" s="114">
        <f>Autauga!J36+Bladwin!J36+Barbour!J36+Bibb!J36+Blount!J36+Bullock!J36+Butler!J36+Calhoun!J36+Chambers!J36+Cherokee!J36+Chilton!J36+Choctaw!J36+Clarke!J36+Clay!J36+Cleburne!J36+Coffee!J36+Colbert!J36+Conecuh!J36+Coosa!J36+Covington!J36+Crenshaw!J36+Cullman!J36+Dale!J36+Dallas!J36+DeKalb!J36+Elmore!J36+Escambia!J36+Etowah!J36+Fayette!J36+Franklin!J36+Geneva!J36+Greene!J36+Hale!J36+Henry!J36+Houston!J36+Jackson!J36+Jefferson!J36+Lamar!J36+Lauderdale!J36+Lawrence!J36+Lee!J36+Limestone!J36+Lowndes!J36+Macon!J36+Madison!J36+Marengo!J36+Marion!J36+Marshall!J36+Mobile!J36+Monroe!J36+Montgomery!J36+Morgan!J36+Perry!J36+Pike!J36+Pickens!J36+Randolph!J36+Russell!J36+Shelby!J36+St.Clair!J36+Sumter!J36+Talladega!J36+Tallapoosa!J36+Tuscaloosa!J36+Walker!J36+Washington!J36+Wilcox!J36+Winston!J36</f>
        <v>232453</v>
      </c>
      <c r="K37" s="84">
        <f>J37/J39</f>
        <v>0.51018267135178552</v>
      </c>
      <c r="L37" s="15"/>
      <c r="M37" s="22" t="s">
        <v>192</v>
      </c>
      <c r="N37" s="114">
        <f>Autauga!N37+Bladwin!N37+Barbour!N37+Bibb!N37+Blount!N37+Bullock!N37+Butler!N37+Calhoun!N37+Chambers!N37+Cherokee!N37+Chilton!N37+Choctaw!N37+Clarke!N37+Clay!N37+Cleburne!N37+Coffee!N37+Colbert!N37+Conecuh!N37+Coosa!N37+Covington!N37+Crenshaw!N37+Cullman!N37+Dale!N37+Dallas!N37+DeKalb!N37+Elmore!N37+Escambia!N37+Etowah!N37+Fayette!N37+Franklin!N37+Geneva!N37+Greene!N37+Hale!N37+Henry!N37+Houston!N37+Jackson!N37+Jefferson!N37+Lamar!N37+Lauderdale!N37+Lawrence!N37+Lee!N37+Limestone!N37+Lowndes!N37+Macon!N37+Madison!N37+Marengo!N37+Marion!N37+Marshall!N37+Mobile!N37+Monroe!N37+Montgomery!N37+Morgan!N37+Perry!N37+Pike!N37+Pickens!N37+Randolph!N37+Russell!N37+Shelby!N37+St.Clair!N37+Sumter!N37+Talladega!N37+Tallapoosa!N37+Tuscaloosa!N37+Walker!N37+Washington!N37+Wilcox!N37+Winston!N37</f>
        <v>65648</v>
      </c>
      <c r="O37" s="84">
        <f>N37/N38</f>
        <v>0.14933406125953982</v>
      </c>
      <c r="Q37" s="13"/>
      <c r="R37" s="13"/>
      <c r="S37" s="80"/>
      <c r="U37" s="46" t="s">
        <v>502</v>
      </c>
      <c r="V37" s="113">
        <f>Jackson!R36+Lauderdale!R17+Madison!R17+Morgan!R17</f>
        <v>12276</v>
      </c>
      <c r="W37" s="84">
        <f>V37/V41</f>
        <v>0.21449538719597427</v>
      </c>
      <c r="Y37" s="13"/>
      <c r="Z37" s="13"/>
      <c r="AA37" s="13"/>
    </row>
    <row r="38" spans="1:27" x14ac:dyDescent="0.2">
      <c r="A38" s="25" t="s">
        <v>213</v>
      </c>
      <c r="B38" s="114">
        <f>Autauga!B37+Bladwin!B37+Barbour!B37+Bibb!B37+Blount!B37+Bullock!B37+Butler!B37+Calhoun!B37+Chambers!B37+Cherokee!B37+Chilton!B37+Choctaw!B37+Clarke!B37+Clay!B37+Cleburne!B37+Coffee!B37+Colbert!B37+Conecuh!B37+Coosa!B37+Covington!B37+Crenshaw!B37+Cullman!B37+Dale!B37+Dallas!B37+DeKalb!B37+Elmore!B37+Escambia!B37+Etowah!B37+Fayette!B37+Franklin!B37+Geneva!B37+Greene!B37+Hale!B37+Henry!B37+Houston!B37+Jackson!B37+Jefferson!B37+Lamar!B37+Lauderdale!B37+Lawrence!B37+Lee!B37+Limestone!B37+Lowndes!B37+Macon!B37+Madison!B37+Marengo!B37+Marion!B37+Marshall!B37+Mobile!B37+Monroe!B37+Montgomery!B37+Morgan!B37+Perry!B37+Pike!B37+Pickens!B37+Randolph!B37+Russell!B37+Shelby!B37+St.Clair!B37+Sumter!B37+Talladega!B37+Tallapoosa!B37+Tuscaloosa!B37+Walker!B37+Washington!B37+Wilcox!B37+Winston!B37</f>
        <v>84013</v>
      </c>
      <c r="C38" s="84">
        <f>B38/B40</f>
        <v>0.74881233566558225</v>
      </c>
      <c r="E38" s="36" t="s">
        <v>123</v>
      </c>
      <c r="F38" s="38" t="s">
        <v>64</v>
      </c>
      <c r="G38" s="88" t="s">
        <v>65</v>
      </c>
      <c r="I38" s="22" t="s">
        <v>582</v>
      </c>
      <c r="J38" s="114">
        <f>Autauga!J37+Bladwin!J37+Barbour!J37+Bibb!J37+Blount!J37+Bullock!J37+Butler!J37+Calhoun!J37+Chambers!J37+Cherokee!J37+Chilton!J37+Choctaw!J37+Clarke!J37+Clay!J37+Cleburne!J37+Coffee!J37+Colbert!J37+Conecuh!J37+Coosa!J37+Covington!J37+Crenshaw!J37+Cullman!J37+Dale!J37+Dallas!J37+DeKalb!J37+Elmore!J37+Escambia!J37+Etowah!J37+Fayette!J37+Franklin!J37+Geneva!J37+Greene!J37+Hale!J37+Henry!J37+Houston!J37+Jackson!J37+Jefferson!J37+Lamar!J37+Lauderdale!J37+Lawrence!J37+Lee!J37+Limestone!J37+Lowndes!J37+Macon!J37+Madison!J37+Marengo!J37+Marion!J37+Marshall!J37+Mobile!J37+Monroe!J37+Montgomery!J37+Morgan!J37+Perry!J37+Pike!J37+Pickens!J37+Randolph!J37+Russell!J37+Shelby!J37+St.Clair!J37+Sumter!J37+Talladega!J37+Tallapoosa!J37+Tuscaloosa!J37+Walker!J37+Washington!J37+Wilcox!J37+Winston!J37</f>
        <v>223174</v>
      </c>
      <c r="K38" s="84">
        <f>J38/J39</f>
        <v>0.48981732864821442</v>
      </c>
      <c r="L38" s="15"/>
      <c r="M38" s="22" t="s">
        <v>107</v>
      </c>
      <c r="N38" s="113">
        <f>N34+N35+N36+N37</f>
        <v>439605</v>
      </c>
      <c r="O38" s="165">
        <f>O34+O35+O36+O37</f>
        <v>1</v>
      </c>
      <c r="Q38" s="13"/>
      <c r="R38" s="13"/>
      <c r="S38" s="80"/>
      <c r="U38" s="46" t="s">
        <v>503</v>
      </c>
      <c r="V38" s="119">
        <f>Jackson!R37+Lauderdale!R18+Madison!R18+Morgan!R18</f>
        <v>15245</v>
      </c>
      <c r="W38" s="84">
        <f>V38/V41</f>
        <v>0.26637195974280126</v>
      </c>
      <c r="Y38" s="13"/>
      <c r="Z38" s="13"/>
      <c r="AA38" s="13"/>
    </row>
    <row r="39" spans="1:27" x14ac:dyDescent="0.2">
      <c r="A39" s="25" t="s">
        <v>214</v>
      </c>
      <c r="B39" s="114">
        <f>Autauga!B38+Bladwin!B38+Barbour!B38+Bibb!B38+Blount!B38+Bullock!B38+Butler!B38+Calhoun!B38+Chambers!B38+Cherokee!B38+Chilton!B38+Choctaw!B38+Clarke!B38+Clay!B38+Cleburne!B38+Coffee!B38+Colbert!B38+Conecuh!B38+Coosa!B38+Covington!B38+Crenshaw!B38+Cullman!B38+Dale!B38+Dallas!B38+DeKalb!B38+Elmore!B38+Escambia!B38+Etowah!B38+Fayette!B38+Franklin!B38+Geneva!B38+Greene!B38+Hale!B38+Henry!B38+Houston!B38+Jackson!B38+Jefferson!B38+Lamar!B38+Lauderdale!B38+Lawrence!B38+Lee!B38+Limestone!B38+Lowndes!B38+Macon!B38+Madison!B38+Marengo!B38+Marion!B38+Marshall!B38+Mobile!B38+Monroe!B38+Montgomery!B38+Morgan!B38+Perry!B38+Pike!B38+Pickens!B38+Randolph!B38+Russell!B38+Shelby!B38+St.Clair!B38+Sumter!B38+Talladega!B38+Tallapoosa!B38+Tuscaloosa!B38+Walker!B38+Washington!B38+Wilcox!B38+Winston!B38</f>
        <v>28182</v>
      </c>
      <c r="C39" s="84">
        <f>B39/B40</f>
        <v>0.25118766433441775</v>
      </c>
      <c r="E39" s="37" t="s">
        <v>124</v>
      </c>
      <c r="F39" s="114">
        <f>Autauga!F38+Bladwin!F38+Barbour!F38+Bibb!F38+Blount!F38+Bullock!F38+Butler!F38+Calhoun!F38+Chambers!F38+Cherokee!F38+Chilton!F38+Choctaw!F38+Clarke!F38+Clay!F38+Cleburne!F38+Coffee!F38+Colbert!F38+Conecuh!F38+Coosa!F38+Covington!F38+Crenshaw!F38+Cullman!F38+Dale!F38+Dallas!F38+DeKalb!F38+Elmore!F38+Escambia!F38+Etowah!F38+Fayette!F38+Franklin!F38+Geneva!F38+Greene!F38+Hale!F38+Henry!F38+Houston!F38+Jackson!F38+Jefferson!F38+Lamar!F38+Lauderdale!F38+Lawrence!F38+Lee!F38+Limestone!F38+Lowndes!F38+Macon!F38+Madison!F38+Marengo!F38+Marion!F38+Marshall!F38+Mobile!F38+Monroe!F38+Montgomery!F38+Morgan!F38+Perry!F38+Pike!F38+Pickens!F38+Randolph!F38+Russell!F38+Shelby!F38+St.Clair!F38+Sumter!F38+Talladega!F38+Tallapoosa!F38+Tuscaloosa!F38+Walker!F38+Washington!F38+Wilcox!F38+Winston!F38</f>
        <v>11717</v>
      </c>
      <c r="G39" s="89">
        <f>F39/F41</f>
        <v>0.39296374551430391</v>
      </c>
      <c r="I39" s="22" t="s">
        <v>69</v>
      </c>
      <c r="J39" s="113">
        <f>J37+J38</f>
        <v>455627</v>
      </c>
      <c r="K39" s="165">
        <f>K37+K38</f>
        <v>1</v>
      </c>
      <c r="L39" s="15"/>
      <c r="M39" s="13"/>
      <c r="N39" s="13"/>
      <c r="O39" s="80"/>
      <c r="Q39" s="23" t="s">
        <v>309</v>
      </c>
      <c r="R39" s="23" t="s">
        <v>64</v>
      </c>
      <c r="S39" s="84" t="s">
        <v>77</v>
      </c>
      <c r="U39" s="46" t="s">
        <v>504</v>
      </c>
      <c r="V39" s="119">
        <f>Jackson!R38+Lauderdale!R19+Madison!R19+Morgan!R19</f>
        <v>17909</v>
      </c>
      <c r="W39" s="84">
        <f>V39/V41</f>
        <v>0.31291934582052</v>
      </c>
      <c r="Y39" s="13"/>
      <c r="Z39" s="13"/>
      <c r="AA39" s="13"/>
    </row>
    <row r="40" spans="1:27" x14ac:dyDescent="0.2">
      <c r="A40" s="25" t="s">
        <v>69</v>
      </c>
      <c r="B40" s="113">
        <f>B38+B39</f>
        <v>112195</v>
      </c>
      <c r="C40" s="165">
        <f>C38+C39</f>
        <v>1</v>
      </c>
      <c r="E40" s="37" t="s">
        <v>125</v>
      </c>
      <c r="F40" s="114">
        <f>Autauga!F39+Bladwin!F39+Barbour!F39+Bibb!F39+Blount!F39+Bullock!F39+Butler!F39+Calhoun!F39+Chambers!F39+Cherokee!F39+Chilton!F39+Choctaw!F39+Clarke!F39+Clay!F39+Cleburne!F39+Coffee!F39+Colbert!F39+Conecuh!F39+Coosa!F39+Covington!F39+Crenshaw!F39+Cullman!F39+Dale!F39+Dallas!F39+DeKalb!F39+Elmore!F39+Escambia!F39+Etowah!F39+Fayette!F39+Franklin!F39+Geneva!F39+Greene!F39+Hale!F39+Henry!F39+Houston!F39+Jackson!F39+Jefferson!F39+Lamar!F39+Lauderdale!F39+Lawrence!F39+Lee!F39+Limestone!F39+Lowndes!F39+Macon!F39+Madison!F39+Marengo!F39+Marion!F39+Marshall!F39+Mobile!F39+Monroe!F39+Montgomery!F39+Morgan!F39+Perry!F39+Pike!F39+Pickens!F39+Randolph!F39+Russell!F39+Shelby!F39+St.Clair!F39+Sumter!F39+Talladega!F39+Tallapoosa!F39+Tuscaloosa!F39+Walker!F39+Washington!F39+Wilcox!F39+Winston!F39</f>
        <v>18100</v>
      </c>
      <c r="G40" s="89">
        <f>F40/F41</f>
        <v>0.60703625448569609</v>
      </c>
      <c r="I40" s="13"/>
      <c r="J40" s="13"/>
      <c r="K40" s="80"/>
      <c r="L40" s="15"/>
      <c r="M40" s="13"/>
      <c r="N40" s="13"/>
      <c r="O40" s="80"/>
      <c r="Q40" s="23" t="s">
        <v>310</v>
      </c>
      <c r="R40" s="114">
        <f>Chambers!R10+Calhoun!R10+Cherokee!R10+Clay!R10+Cleburne!R10+Lee!R10+Macon!R10+Russell!R10+St.Clair!R10+Talladega!R10+Tallapoosa!R10+Randolph!R10+Montgomery!R27</f>
        <v>16135</v>
      </c>
      <c r="S40" s="84">
        <f>R40/R44</f>
        <v>0.25847430475458155</v>
      </c>
      <c r="U40" s="46" t="s">
        <v>505</v>
      </c>
      <c r="V40" s="119">
        <f>Jackson!R39+Lauderdale!R20+Madison!R20+Morgan!R20</f>
        <v>11802</v>
      </c>
      <c r="W40" s="84">
        <f>V40/V41</f>
        <v>0.2062133072407045</v>
      </c>
      <c r="Y40" s="13"/>
      <c r="Z40" s="13"/>
      <c r="AA40" s="13"/>
    </row>
    <row r="41" spans="1:27" x14ac:dyDescent="0.2">
      <c r="A41" s="13"/>
      <c r="B41" s="13"/>
      <c r="C41" s="80"/>
      <c r="E41" s="37" t="s">
        <v>107</v>
      </c>
      <c r="F41" s="117">
        <f>F39+F40</f>
        <v>29817</v>
      </c>
      <c r="G41" s="166">
        <f>G39+G40</f>
        <v>1</v>
      </c>
      <c r="I41" s="22" t="s">
        <v>157</v>
      </c>
      <c r="J41" s="23" t="s">
        <v>64</v>
      </c>
      <c r="K41" s="84" t="s">
        <v>77</v>
      </c>
      <c r="L41" s="15"/>
      <c r="M41" s="22" t="s">
        <v>193</v>
      </c>
      <c r="N41" s="23" t="s">
        <v>64</v>
      </c>
      <c r="O41" s="84" t="s">
        <v>77</v>
      </c>
      <c r="Q41" s="23" t="s">
        <v>311</v>
      </c>
      <c r="R41" s="114">
        <f>Chambers!R11+Calhoun!R11+Cherokee!R11+Clay!R11+Cleburne!R11+Lee!R11+Macon!R11+Russell!R11+St.Clair!R11+Talladega!R11+Tallapoosa!R11+Randolph!R11+Montgomery!R28</f>
        <v>13788</v>
      </c>
      <c r="S41" s="84">
        <f>R41/R44</f>
        <v>0.22087658592848905</v>
      </c>
      <c r="U41" s="46" t="s">
        <v>69</v>
      </c>
      <c r="V41" s="113">
        <f>V37+V38+V39+V40</f>
        <v>57232</v>
      </c>
      <c r="W41" s="165">
        <f>W37+W38+W39+W40</f>
        <v>1</v>
      </c>
      <c r="Y41" s="13"/>
      <c r="Z41" s="13"/>
      <c r="AA41" s="13"/>
    </row>
    <row r="42" spans="1:27" ht="34" x14ac:dyDescent="0.2">
      <c r="A42" s="40" t="s">
        <v>205</v>
      </c>
      <c r="B42" s="23" t="s">
        <v>64</v>
      </c>
      <c r="C42" s="82" t="s">
        <v>94</v>
      </c>
      <c r="E42" s="13"/>
      <c r="F42" s="13"/>
      <c r="G42" s="80"/>
      <c r="I42" s="22" t="s">
        <v>645</v>
      </c>
      <c r="J42" s="114">
        <f>Autauga!J41+Bladwin!J41+Barbour!J41+Bibb!J41+Blount!J41+Bullock!J41+Butler!J41+Calhoun!J41+Chambers!J41+Cherokee!J41+Chilton!J41+Choctaw!J41+Clarke!J41+Clay!J41+Cleburne!J41+Coffee!J41+Colbert!J41+Conecuh!J41+Coosa!J41+Covington!J41+Crenshaw!J41+Cullman!J41+Dale!J41+Dallas!J41+DeKalb!J41+Elmore!J41+Escambia!J41+Etowah!J41+Fayette!J41+Franklin!J41+Geneva!J41+Greene!J41+Hale!J41+Henry!J41+Houston!J41+Jackson!J41+Jefferson!J41+Lamar!J41+Lauderdale!J41+Lawrence!J41+Lee!J41+Limestone!J41+Lowndes!J41+Macon!J41+Madison!J41+Marengo!J41+Marion!J41+Marshall!J41+Mobile!J41+Monroe!J41+Montgomery!J41+Morgan!J41+Perry!J41+Pike!J41+Pickens!J41+Randolph!J41+Russell!J41+Shelby!J41+St.Clair!J41+Sumter!J41+Talladega!J41+Tallapoosa!J41+Tuscaloosa!J41+Walker!J41+Washington!J41+Wilcox!J41+Winston!J41</f>
        <v>62627</v>
      </c>
      <c r="K42" s="84">
        <f>J42/J46</f>
        <v>0.14003277948084994</v>
      </c>
      <c r="L42" s="15"/>
      <c r="M42" s="22" t="s">
        <v>194</v>
      </c>
      <c r="N42" s="114">
        <f>Autauga!N41+Bladwin!N41+Barbour!N41+Bibb!N41+Blount!N41+Bullock!N41+Butler!N41+Calhoun!N41+Chambers!N41+Cherokee!N41+Chilton!N41+Choctaw!N41+Clarke!N41+Clay!N41+Cleburne!N41+Coffee!N41+Colbert!N41+Conecuh!N41+Coosa!N41+Covington!N41+Crenshaw!N41+Cullman!N41+Dale!N41+Dallas!N41+DeKalb!N41+Elmore!N41+Escambia!N41+Etowah!N41+Fayette!N41+Franklin!N41+Geneva!N41+Greene!N41+Hale!N41+Henry!N41+Houston!N41+Jackson!N41+Jefferson!N41+Lamar!N41+Lauderdale!N41+Lawrence!N41+Lee!N41+Limestone!N41+Lowndes!N41+Macon!N41+Madison!N41+Marengo!N41+Marion!N41+Marshall!N41+Mobile!N41+Monroe!N41+Montgomery!N41+Morgan!N41+Perry!N41+Pike!N41+Pickens!N41+Randolph!N41+Russell!N41+Shelby!N41+St.Clair!N41+Sumter!N41+Talladega!N41+Tallapoosa!N41+Tuscaloosa!N41+Walker!N41+Washington!N41+Wilcox!N41+Winston!N41</f>
        <v>98691</v>
      </c>
      <c r="O42" s="84">
        <f>N42/N46</f>
        <v>0.22605375393396887</v>
      </c>
      <c r="Q42" s="23" t="s">
        <v>670</v>
      </c>
      <c r="R42" s="114">
        <f>Chambers!R12+Calhoun!R12+Cherokee!R12+Clay!R12+Cleburne!R12+Lee!R12+Macon!R12+Russell!R12+St.Clair!R12+Talladega!R12+Tallapoosa!R12+Randolph!R12+Montgomery!R29</f>
        <v>23075</v>
      </c>
      <c r="S42" s="84">
        <f>R42/R44</f>
        <v>0.3696494937844419</v>
      </c>
      <c r="U42" s="13"/>
      <c r="V42" s="13"/>
      <c r="W42" s="77"/>
      <c r="Y42" s="13"/>
      <c r="Z42" s="13"/>
      <c r="AA42" s="13"/>
    </row>
    <row r="43" spans="1:27" x14ac:dyDescent="0.2">
      <c r="A43" s="41" t="s">
        <v>87</v>
      </c>
      <c r="B43" s="114">
        <f>Autauga!B42+Bladwin!B42+Barbour!B42+Bibb!B42+Blount!B42+Bullock!B42+Butler!B42+Calhoun!B42+Chambers!B42+Cherokee!B42+Chilton!B42+Choctaw!B42+Clarke!B42+Clay!B42+Cleburne!B42+Coffee!B42+Colbert!B42+Conecuh!B42+Coosa!B42+Covington!B42+Crenshaw!B42+Cullman!B42+Dale!B42+Dallas!B42+DeKalb!B42+Elmore!B42+Escambia!B42+Etowah!B42+Fayette!B42+Franklin!B42+Geneva!B42+Greene!B42+Hale!B42+Henry!B42+Houston!B42+Jackson!B42+Jefferson!B42+Lamar!B42+Lauderdale!B42+Lawrence!B42+Lee!B42+Limestone!B42+Lowndes!B42+Macon!B42+Madison!B42+Marengo!B42+Marion!B42+Marshall!B42+Mobile!B42+Monroe!B42+Montgomery!B42+Morgan!B42+Perry!B42+Pike!B42+Pickens!B42+Randolph!B42+Russell!B42+Shelby!B42+St.Clair!B42+Sumter!B42+Talladega!B42+Tallapoosa!B42+Tuscaloosa!B42+Walker!B42+Washington!B42+Wilcox!B42+Winston!B42</f>
        <v>344049</v>
      </c>
      <c r="C43" s="82">
        <f>B43/B45</f>
        <v>0.58389295915198236</v>
      </c>
      <c r="E43" s="33" t="s">
        <v>126</v>
      </c>
      <c r="F43" s="23" t="s">
        <v>64</v>
      </c>
      <c r="G43" s="82" t="s">
        <v>77</v>
      </c>
      <c r="I43" s="22" t="s">
        <v>158</v>
      </c>
      <c r="J43" s="114">
        <f>Autauga!J42+Bladwin!J42+Barbour!J42+Bibb!J42+Blount!J42+Bullock!J42+Butler!J42+Calhoun!J42+Chambers!J42+Cherokee!J42+Chilton!J42+Choctaw!J42+Clarke!J42+Clay!J42+Cleburne!J42+Coffee!J42+Colbert!J42+Conecuh!J42+Coosa!J42+Covington!J42+Crenshaw!J42+Cullman!J42+Dale!J42+Dallas!J42+DeKalb!J42+Elmore!J42+Escambia!J42+Etowah!J42+Fayette!J42+Franklin!J42+Geneva!J42+Greene!J42+Hale!J42+Henry!J42+Houston!J42+Jackson!J42+Jefferson!J42+Lamar!J42+Lauderdale!J42+Lawrence!J42+Lee!J42+Limestone!J42+Lowndes!J42+Macon!J42+Madison!J42+Marengo!J42+Marion!J42+Marshall!J42+Mobile!J42+Monroe!J42+Montgomery!J42+Morgan!J42+Perry!J42+Pike!J42+Pickens!J42+Randolph!J42+Russell!J42+Shelby!J42+St.Clair!J42+Sumter!J42+Talladega!J42+Tallapoosa!J42+Tuscaloosa!J42+Walker!J42+Washington!J42+Wilcox!J42+Winston!J42</f>
        <v>133501</v>
      </c>
      <c r="K43" s="84">
        <f>J43/J46</f>
        <v>0.29850569392551052</v>
      </c>
      <c r="L43" s="15"/>
      <c r="M43" s="22" t="s">
        <v>195</v>
      </c>
      <c r="N43" s="114">
        <f>Autauga!N42+Bladwin!N42+Barbour!N42+Bibb!N42+Blount!N42+Bullock!N42+Butler!N42+Calhoun!N42+Chambers!N42+Cherokee!N42+Chilton!N42+Choctaw!N42+Clarke!N42+Clay!N42+Cleburne!N42+Coffee!N42+Colbert!N42+Conecuh!N42+Coosa!N42+Covington!N42+Crenshaw!N42+Cullman!N42+Dale!N42+Dallas!N42+DeKalb!N42+Elmore!N42+Escambia!N42+Etowah!N42+Fayette!N42+Franklin!N42+Geneva!N42+Greene!N42+Hale!N42+Henry!N42+Houston!N42+Jackson!N42+Jefferson!N42+Lamar!N42+Lauderdale!N42+Lawrence!N42+Lee!N42+Limestone!N42+Lowndes!N42+Macon!N42+Madison!N42+Marengo!N42+Marion!N42+Marshall!N42+Mobile!N42+Monroe!N42+Montgomery!N42+Morgan!N42+Perry!N42+Pike!N42+Pickens!N42+Randolph!N42+Russell!N42+Shelby!N42+St.Clair!N42+Sumter!N42+Talladega!N42+Tallapoosa!N42+Tuscaloosa!N42+Walker!N42+Washington!N42+Wilcox!N42+Winston!N42</f>
        <v>153278</v>
      </c>
      <c r="O43" s="84">
        <f>N43/N46</f>
        <v>0.35108639385041068</v>
      </c>
      <c r="Q43" s="23" t="s">
        <v>312</v>
      </c>
      <c r="R43" s="114">
        <f>Chambers!R13+Calhoun!R13+Cherokee!R13+Clay!R13+Cleburne!R13+Lee!R13+Macon!R13+Russell!R13+St.Clair!R13+Talladega!R13+Tallapoosa!R13+Randolph!R13+Montgomery!R30</f>
        <v>9426</v>
      </c>
      <c r="S43" s="84">
        <f>R43/R44</f>
        <v>0.1509996155324875</v>
      </c>
      <c r="U43" s="23" t="s">
        <v>254</v>
      </c>
      <c r="V43" s="23" t="s">
        <v>64</v>
      </c>
      <c r="W43" s="78" t="s">
        <v>77</v>
      </c>
      <c r="Y43" s="13"/>
      <c r="Z43" s="13"/>
      <c r="AA43" s="13"/>
    </row>
    <row r="44" spans="1:27" x14ac:dyDescent="0.2">
      <c r="A44" s="41" t="s">
        <v>88</v>
      </c>
      <c r="B44" s="114">
        <f>Autauga!B43+Bladwin!B43+Barbour!B43+Bibb!B43+Blount!B43+Bullock!B43+Butler!B43+Calhoun!B43+Chambers!B43+Cherokee!B43+Chilton!B43+Choctaw!B43+Clarke!B43+Clay!B43+Cleburne!B43+Coffee!B43+Colbert!B43+Conecuh!B43+Coosa!B43+Covington!B43+Crenshaw!B43+Cullman!B43+Dale!B43+Dallas!B43+DeKalb!B43+Elmore!B43+Escambia!B43+Etowah!B43+Fayette!B43+Franklin!B43+Geneva!B43+Greene!B43+Hale!B43+Henry!B43+Houston!B43+Jackson!B43+Jefferson!B43+Lamar!B43+Lauderdale!B43+Lawrence!B43+Lee!B43+Limestone!B43+Lowndes!B43+Macon!B43+Madison!B43+Marengo!B43+Marion!B43+Marshall!B43+Mobile!B43+Monroe!B43+Montgomery!B43+Morgan!B43+Perry!B43+Pike!B43+Pickens!B43+Randolph!B43+Russell!B43+Shelby!B43+St.Clair!B43+Sumter!B43+Talladega!B43+Tallapoosa!B43+Tuscaloosa!B43+Walker!B43+Washington!B43+Wilcox!B43+Winston!B43</f>
        <v>245184</v>
      </c>
      <c r="C44" s="82">
        <f>B44/B45</f>
        <v>0.4161070408480177</v>
      </c>
      <c r="E44" s="121" t="s">
        <v>127</v>
      </c>
      <c r="F44" s="122">
        <f>Autauga!F43+Bladwin!F43+Barbour!F43+Bibb!F43+Blount!F43+Bullock!F43+Butler!F43+Calhoun!F43+Chambers!F43+Cherokee!F43+Chilton!F43+Choctaw!F43+Clarke!F43+Clay!F43+Cleburne!F43+Coffee!F43+Colbert!F43+Conecuh!F43+Coosa!F43+Covington!F43+Crenshaw!F43+Cullman!F43+Dale!F43+Dallas!F43+DeKalb!F43+Elmore!F43+Escambia!F43+Etowah!F43+Fayette!F43+Franklin!F43+Geneva!F43+Greene!F43+Hale!F43+Henry!F43+Houston!F43+Jackson!F43+Jefferson!F43+Lamar!F43+Lauderdale!F43+Lawrence!F43+Lee!F43+Limestone!F43+Lowndes!F43+Macon!F43+Madison!F43+Marengo!F43+Marion!F43+Marshall!F43+Mobile!F43+Monroe!F43+Montgomery!F43+Morgan!F43+Perry!F43+Pike!F43+Pickens!F43+Randolph!F43+Russell!F43+Shelby!F43+St.Clair!F43+Sumter!F43+Talladega!F43+Tallapoosa!F43+Tuscaloosa!F43+Walker!F43+Washington!F43+Wilcox!F43+Winston!F43</f>
        <v>100948</v>
      </c>
      <c r="G44" s="123">
        <f>F44/F50</f>
        <v>0.21693805054896406</v>
      </c>
      <c r="I44" s="22" t="s">
        <v>159</v>
      </c>
      <c r="J44" s="114">
        <f>Autauga!J43+Bladwin!J43+Barbour!J43+Bibb!J43+Blount!J43+Bullock!J43+Butler!J43+Calhoun!J43+Chambers!J43+Cherokee!J43+Chilton!J43+Choctaw!J43+Clarke!J43+Clay!J43+Cleburne!J43+Coffee!J43+Colbert!J43+Conecuh!J43+Coosa!J43+Covington!J43+Crenshaw!J43+Cullman!J43+Dale!J43+Dallas!J43+DeKalb!J43+Elmore!J43+Escambia!J43+Etowah!J43+Fayette!J43+Franklin!J43+Geneva!J43+Greene!J43+Hale!J43+Henry!J43+Houston!J43+Jackson!J43+Jefferson!J43+Lamar!J43+Lauderdale!J43+Lawrence!J43+Lee!J43+Limestone!J43+Lowndes!J43+Macon!J43+Madison!J43+Marengo!J43+Marion!J43+Marshall!J43+Mobile!J43+Monroe!J43+Montgomery!J43+Morgan!J43+Perry!J43+Pike!J43+Pickens!J43+Randolph!J43+Russell!J43+Shelby!J43+St.Clair!J43+Sumter!J43+Talladega!J43+Tallapoosa!J43+Tuscaloosa!J43+Walker!J43+Washington!J43+Wilcox!J43+Winston!J43</f>
        <v>144653</v>
      </c>
      <c r="K44" s="84">
        <f>J44/J46</f>
        <v>0.32344135357343295</v>
      </c>
      <c r="L44" s="15"/>
      <c r="M44" s="22" t="s">
        <v>196</v>
      </c>
      <c r="N44" s="114">
        <f>Autauga!N43+Bladwin!N43+Barbour!N43+Bibb!N43+Blount!N43+Bullock!N43+Butler!N43+Calhoun!N43+Chambers!N43+Cherokee!N43+Chilton!N43+Choctaw!N43+Clarke!N43+Clay!N43+Cleburne!N43+Coffee!N43+Colbert!N43+Conecuh!N43+Coosa!N43+Covington!N43+Crenshaw!N43+Cullman!N43+Dale!N43+Dallas!N43+DeKalb!N43+Elmore!N43+Escambia!N43+Etowah!N43+Fayette!N43+Franklin!N43+Geneva!N43+Greene!N43+Hale!N43+Henry!N43+Houston!N43+Jackson!N43+Jefferson!N43+Lamar!N43+Lauderdale!N43+Lawrence!N43+Lee!N43+Limestone!N43+Lowndes!N43+Macon!N43+Madison!N43+Marengo!N43+Marion!N43+Marshall!N43+Mobile!N43+Monroe!N43+Montgomery!N43+Morgan!N43+Perry!N43+Pike!N43+Pickens!N43+Randolph!N43+Russell!N43+Shelby!N43+St.Clair!N43+Sumter!N43+Talladega!N43+Tallapoosa!N43+Tuscaloosa!N43+Walker!N43+Washington!N43+Wilcox!N43+Winston!N43</f>
        <v>100476</v>
      </c>
      <c r="O44" s="84">
        <f>N44/N46</f>
        <v>0.23014233294089084</v>
      </c>
      <c r="Q44" s="23" t="s">
        <v>69</v>
      </c>
      <c r="R44" s="113">
        <f>R40+R41+R42+R43</f>
        <v>62424</v>
      </c>
      <c r="S44" s="165">
        <f>S40+S41+S42+S43</f>
        <v>1</v>
      </c>
      <c r="U44" s="23" t="s">
        <v>257</v>
      </c>
      <c r="V44" s="119">
        <f>Bibb!R4+Blount!R23+Chilton!R4+Coosa!R4+Jefferson!R4+Shelby!R4</f>
        <v>37651</v>
      </c>
      <c r="W44" s="84">
        <f>V44/V47</f>
        <v>0.46963365805590551</v>
      </c>
      <c r="Y44" s="13"/>
      <c r="Z44" s="13"/>
      <c r="AA44" s="13"/>
    </row>
    <row r="45" spans="1:27" x14ac:dyDescent="0.2">
      <c r="A45" s="1" t="s">
        <v>69</v>
      </c>
      <c r="B45" s="115">
        <f>B43+B44</f>
        <v>589233</v>
      </c>
      <c r="C45" s="163">
        <f>C43+C44</f>
        <v>1</v>
      </c>
      <c r="E45" s="33" t="s">
        <v>128</v>
      </c>
      <c r="F45" s="114">
        <f>Autauga!F44+Bladwin!F44+Barbour!F44+Bibb!F44+Blount!F44+Bullock!F44+Butler!F44+Calhoun!F44+Chambers!F44+Cherokee!F44+Chilton!F44+Choctaw!F44+Clarke!F44+Clay!F44+Cleburne!F44+Coffee!F44+Colbert!F44+Conecuh!F44+Coosa!F44+Covington!F44+Crenshaw!F44+Cullman!F44+Dale!F44+Dallas!F44+DeKalb!F44+Elmore!F44+Escambia!F44+Etowah!F44+Fayette!F44+Franklin!F44+Geneva!F44+Greene!F44+Hale!F44+Henry!F44+Houston!F44+Jackson!F44+Jefferson!F44+Lamar!F44+Lauderdale!F44+Lawrence!F44+Lee!F44+Limestone!F44+Lowndes!F44+Macon!F44+Madison!F44+Marengo!F44+Marion!F44+Marshall!F44+Mobile!F44+Monroe!F44+Montgomery!F44+Morgan!F44+Perry!F44+Pike!F44+Pickens!F44+Randolph!F44+Russell!F44+Shelby!F44+St.Clair!F44+Sumter!F44+Talladega!F44+Tallapoosa!F44+Tuscaloosa!F44+Walker!F44+Washington!F44+Wilcox!F44+Winston!F44</f>
        <v>63356</v>
      </c>
      <c r="G45" s="82">
        <f>F45/F50</f>
        <v>0.13615254517751879</v>
      </c>
      <c r="I45" s="22" t="s">
        <v>160</v>
      </c>
      <c r="J45" s="114">
        <f>Autauga!J44+Bladwin!J44+Barbour!J44+Bibb!J44+Blount!J44+Bullock!J44+Butler!J44+Calhoun!J44+Chambers!J44+Cherokee!J44+Chilton!J44+Choctaw!J44+Clarke!J44+Clay!J44+Cleburne!J44+Coffee!J44+Colbert!J44+Conecuh!J44+Coosa!J44+Covington!J44+Crenshaw!J44+Cullman!J44+Dale!J44+Dallas!J44+DeKalb!J44+Elmore!J44+Escambia!J44+Etowah!J44+Fayette!J44+Franklin!J44+Geneva!J44+Greene!J44+Hale!J44+Henry!J44+Houston!J44+Jackson!J44+Jefferson!J44+Lamar!J44+Lauderdale!J44+Lawrence!J44+Lee!J44+Limestone!J44+Lowndes!J44+Macon!J44+Madison!J44+Marengo!J44+Marion!J44+Marshall!J44+Mobile!J44+Monroe!J44+Montgomery!J44+Morgan!J44+Perry!J44+Pike!J44+Pickens!J44+Randolph!J44+Russell!J44+Shelby!J44+St.Clair!J44+Sumter!J44+Talladega!J44+Tallapoosa!J44+Tuscaloosa!J44+Walker!J44+Washington!J44+Wilcox!J44+Winston!J44</f>
        <v>106450</v>
      </c>
      <c r="K45" s="84">
        <f>J45/J46</f>
        <v>0.23802017302020656</v>
      </c>
      <c r="L45" s="15"/>
      <c r="M45" s="22" t="s">
        <v>197</v>
      </c>
      <c r="N45" s="113">
        <f>Autauga!N44+Bladwin!N44+Barbour!N44+Bibb!N44+Blount!N44+Bullock!N44+Butler!N44+Calhoun!N44+Chambers!N44+Cherokee!N44+Chilton!N44+Choctaw!N44+Clarke!N44+Clay!N44+Cleburne!N44+Coffee!N44+Colbert!N44+Conecuh!N44+Coosa!N44+Covington!N44+Crenshaw!N44+Cullman!N44+Dale!N44+Dallas!N44+DeKalb!N44+Elmore!N44+Escambia!N44+Etowah!N44+Fayette!N44+Franklin!N44+Geneva!N44+Greene!N44+Hale!N44+Henry!N44+Houston!N44+Jackson!N44+Jefferson!N44+Lamar!N44+Lauderdale!N44+Lawrence!N44+Lee!N44+Limestone!N44+Lowndes!N44+Macon!N44+Madison!N44+Marengo!N44+Marion!N44+Marshall!N44+Mobile!N44+Monroe!N44+Montgomery!N44+Morgan!N44+Perry!N44+Pike!N44+Pickens!N44+Randolph!N44+Russell!N44+Shelby!N44+St.Clair!N44+Sumter!N44+Talladega!N44+Tallapoosa!N44+Tuscaloosa!N44+Walker!N44+Washington!N44+Wilcox!N44+Winston!N44</f>
        <v>84137</v>
      </c>
      <c r="O45" s="84">
        <f>N45/N46</f>
        <v>0.1927175192747296</v>
      </c>
      <c r="Q45" s="13"/>
      <c r="R45" s="13"/>
      <c r="S45" s="80"/>
      <c r="U45" s="23" t="s">
        <v>258</v>
      </c>
      <c r="V45" s="119">
        <f>Bibb!R5+Blount!R24+Chilton!R5+Coosa!R5+Jefferson!R5+Shelby!R5</f>
        <v>18039</v>
      </c>
      <c r="W45" s="84">
        <f>V45/V47</f>
        <v>0.22500654850257573</v>
      </c>
      <c r="Y45" s="13"/>
      <c r="Z45" s="13"/>
      <c r="AA45" s="13"/>
    </row>
    <row r="46" spans="1:27" x14ac:dyDescent="0.2">
      <c r="A46" s="13"/>
      <c r="B46" s="13"/>
      <c r="C46" s="80"/>
      <c r="E46" s="33" t="s">
        <v>129</v>
      </c>
      <c r="F46" s="114">
        <f>Autauga!F45+Bladwin!F45+Barbour!F45+Bibb!F45+Blount!F45+Bullock!F45+Butler!F45+Calhoun!F45+Chambers!F45+Cherokee!F45+Chilton!F45+Choctaw!F45+Clarke!F45+Clay!F45+Cleburne!F45+Coffee!F45+Colbert!F45+Conecuh!F45+Coosa!F45+Covington!F45+Crenshaw!F45+Cullman!F45+Dale!F45+Dallas!F45+DeKalb!F45+Elmore!F45+Escambia!F45+Etowah!F45+Fayette!F45+Franklin!F45+Geneva!F45+Greene!F45+Hale!F45+Henry!F45+Houston!F45+Jackson!F45+Jefferson!F45+Lamar!F45+Lauderdale!F45+Lawrence!F45+Lee!F45+Limestone!F45+Lowndes!F45+Macon!F45+Madison!F45+Marengo!F45+Marion!F45+Marshall!F45+Mobile!F45+Monroe!F45+Montgomery!F45+Morgan!F45+Perry!F45+Pike!F45+Pickens!F45+Randolph!F45+Russell!F45+Shelby!F45+St.Clair!F45+Sumter!F45+Talladega!F45+Tallapoosa!F45+Tuscaloosa!F45+Walker!F45+Washington!F45+Wilcox!F45+Winston!F45</f>
        <v>116984</v>
      </c>
      <c r="G46" s="82">
        <f>F46/F50</f>
        <v>0.25139954140171189</v>
      </c>
      <c r="I46" s="22" t="s">
        <v>69</v>
      </c>
      <c r="J46" s="113">
        <f>J42+J43+J44+J45</f>
        <v>447231</v>
      </c>
      <c r="K46" s="165">
        <f>K42+K43+K44+K45</f>
        <v>1</v>
      </c>
      <c r="L46" s="15"/>
      <c r="M46" s="22" t="s">
        <v>69</v>
      </c>
      <c r="N46" s="113">
        <f>N42+N43+N44+N45</f>
        <v>436582</v>
      </c>
      <c r="O46" s="165">
        <f>O42+O43+O44+O45</f>
        <v>1</v>
      </c>
      <c r="Q46" s="23" t="s">
        <v>313</v>
      </c>
      <c r="R46" s="23" t="s">
        <v>64</v>
      </c>
      <c r="S46" s="84" t="s">
        <v>77</v>
      </c>
      <c r="U46" s="23" t="s">
        <v>259</v>
      </c>
      <c r="V46" s="119">
        <f>Bibb!R6+Blount!R25+Chilton!R6+Coosa!R6+Jefferson!R6+Shelby!R6</f>
        <v>24481</v>
      </c>
      <c r="W46" s="84">
        <f>V46/V47</f>
        <v>0.30535979344151876</v>
      </c>
      <c r="Y46" s="13"/>
      <c r="Z46" s="13"/>
      <c r="AA46" s="13"/>
    </row>
    <row r="47" spans="1:27" ht="34" x14ac:dyDescent="0.2">
      <c r="A47" s="40" t="s">
        <v>89</v>
      </c>
      <c r="B47" s="23" t="s">
        <v>64</v>
      </c>
      <c r="C47" s="82" t="s">
        <v>94</v>
      </c>
      <c r="E47" s="33" t="s">
        <v>130</v>
      </c>
      <c r="F47" s="114">
        <f>Autauga!F46+Bladwin!F46+Barbour!F46+Bibb!F46+Blount!F46+Bullock!F46+Butler!F46+Calhoun!F46+Chambers!F46+Cherokee!F46+Chilton!F46+Choctaw!F46+Clarke!F46+Clay!F46+Cleburne!F46+Coffee!F46+Colbert!F46+Conecuh!F46+Coosa!F46+Covington!F46+Crenshaw!F46+Cullman!F46+Dale!F46+Dallas!F46+DeKalb!F46+Elmore!F46+Escambia!F46+Etowah!F46+Fayette!F46+Franklin!F46+Geneva!F46+Greene!F46+Hale!F46+Henry!F46+Houston!F46+Jackson!F46+Jefferson!F46+Lamar!F46+Lauderdale!F46+Lawrence!F46+Lee!F46+Limestone!F46+Lowndes!F46+Macon!F46+Madison!F46+Marengo!F46+Marion!F46+Marshall!F46+Mobile!F46+Monroe!F46+Montgomery!F46+Morgan!F46+Perry!F46+Pike!F46+Pickens!F46+Randolph!F46+Russell!F46+Shelby!F46+St.Clair!F46+Sumter!F46+Talladega!F46+Tallapoosa!F46+Tuscaloosa!F46+Walker!F46+Washington!F46+Wilcox!F46+Winston!F46</f>
        <v>101041</v>
      </c>
      <c r="G47" s="82">
        <f>F47/F50</f>
        <v>0.21713790828464039</v>
      </c>
      <c r="I47" s="13"/>
      <c r="J47" s="13"/>
      <c r="K47" s="80"/>
      <c r="L47" s="15"/>
      <c r="M47" s="13"/>
      <c r="N47" s="13"/>
      <c r="O47" s="80"/>
      <c r="Q47" s="23" t="s">
        <v>314</v>
      </c>
      <c r="R47" s="114">
        <f>Chambers!R17+Calhoun!R17+Cherokee!R17+Clay!R17+Cleburne!R17+Lee!R17+Macon!R17+Russell!R17+St.Clair!R17+Talladega!R17+Tallapoosa!R17+Randolph!R17+Montgomery!R34</f>
        <v>17866</v>
      </c>
      <c r="S47" s="84">
        <f>R47/R50</f>
        <v>0.2808148124862469</v>
      </c>
      <c r="U47" s="23" t="s">
        <v>69</v>
      </c>
      <c r="V47" s="113">
        <f>V44+V45+V46</f>
        <v>80171</v>
      </c>
      <c r="W47" s="165">
        <f>W44+W45+W46</f>
        <v>1</v>
      </c>
      <c r="Y47" s="13"/>
      <c r="Z47" s="13"/>
      <c r="AA47" s="13"/>
    </row>
    <row r="48" spans="1:27" x14ac:dyDescent="0.2">
      <c r="A48" s="41" t="s">
        <v>90</v>
      </c>
      <c r="B48" s="114">
        <f>Autauga!B47+Bladwin!B47+Barbour!B47+Bibb!B47+Blount!B47+Bullock!B47+Butler!B47+Calhoun!B47+Chambers!B47+Cherokee!B47+Chilton!B47+Choctaw!B47+Clarke!B47+Clay!B47+Cleburne!B47+Coffee!B47+Colbert!B47+Conecuh!B47+Coosa!B47+Covington!B47+Crenshaw!B47+Cullman!B47+Dale!B47+Dallas!B47+DeKalb!B47+Elmore!B47+Escambia!B47+Etowah!B47+Fayette!B47+Franklin!B47+Geneva!B47+Greene!B47+Hale!B47+Henry!B47+Houston!B47+Jackson!B47+Jefferson!B47+Lamar!B47+Lauderdale!B47+Lawrence!B47+Lee!B47+Limestone!B47+Lowndes!B47+Macon!B47+Madison!B47+Marengo!B47+Marion!B47+Marshall!B47+Mobile!B47+Monroe!B47+Montgomery!B47+Morgan!B47+Perry!B47+Pike!B47+Pickens!B47+Randolph!B47+Russell!B47+Shelby!B47+St.Clair!B47+Sumter!B47+Talladega!B47+Tallapoosa!B47+Tuscaloosa!B47+Walker!B47+Washington!B47+Wilcox!B47+Winston!B47</f>
        <v>181717</v>
      </c>
      <c r="C48" s="82">
        <f>B48/B50</f>
        <v>0.33982245610491807</v>
      </c>
      <c r="E48" s="33" t="s">
        <v>131</v>
      </c>
      <c r="F48" s="114">
        <f>Autauga!F47+Bladwin!F47+Barbour!F47+Bibb!F47+Blount!F47+Bullock!F47+Butler!F47+Calhoun!F47+Chambers!F47+Cherokee!F47+Chilton!F47+Choctaw!F47+Clarke!F47+Clay!F47+Cleburne!F47+Coffee!F47+Colbert!F47+Conecuh!F47+Coosa!F47+Covington!F47+Crenshaw!F47+Cullman!F47+Dale!F47+Dallas!F47+DeKalb!F47+Elmore!F47+Escambia!F47+Etowah!F47+Fayette!F47+Franklin!F47+Geneva!F47+Greene!F47+Hale!F47+Henry!F47+Houston!F47+Jackson!F47+Jefferson!F47+Lamar!F47+Lauderdale!F47+Lawrence!F47+Lee!F47+Limestone!F47+Lowndes!F47+Macon!F47+Madison!F47+Marengo!F47+Marion!F47+Marshall!F47+Mobile!F47+Monroe!F47+Montgomery!F47+Morgan!F47+Perry!F47+Pike!F47+Pickens!F47+Randolph!F47+Russell!F47+Shelby!F47+St.Clair!F47+Sumter!F47+Talladega!F47+Tallapoosa!F47+Tuscaloosa!F47+Walker!F47+Washington!F47+Wilcox!F47+Winston!F47</f>
        <v>68033</v>
      </c>
      <c r="G48" s="82">
        <f>F48/F50</f>
        <v>0.14620345517491851</v>
      </c>
      <c r="I48" s="22" t="s">
        <v>161</v>
      </c>
      <c r="J48" s="23" t="s">
        <v>64</v>
      </c>
      <c r="K48" s="84" t="s">
        <v>77</v>
      </c>
      <c r="M48" s="22" t="s">
        <v>198</v>
      </c>
      <c r="N48" s="23" t="s">
        <v>64</v>
      </c>
      <c r="O48" s="84" t="s">
        <v>77</v>
      </c>
      <c r="Q48" s="23" t="s">
        <v>315</v>
      </c>
      <c r="R48" s="114">
        <f>Chambers!R18+Calhoun!R18+Cherokee!R18+Clay!R18+Cleburne!R18+Lee!R18+Macon!R18+Russell!R18+St.Clair!R18+Talladega!R18+Tallapoosa!R18+Randolph!R18+Montgomery!R35</f>
        <v>15523</v>
      </c>
      <c r="S48" s="84">
        <f>R48/R50</f>
        <v>0.24398792870390745</v>
      </c>
      <c r="U48" s="13"/>
      <c r="V48" s="13"/>
      <c r="W48" s="77"/>
      <c r="Y48" s="13"/>
      <c r="Z48" s="13"/>
      <c r="AA48" s="13"/>
    </row>
    <row r="49" spans="1:27" x14ac:dyDescent="0.2">
      <c r="A49" s="41" t="s">
        <v>91</v>
      </c>
      <c r="B49" s="114">
        <f>Autauga!B48+Bladwin!B48+Barbour!B48+Bibb!B48+Blount!B48+Bullock!B48+Butler!B48+Calhoun!B48+Chambers!B48+Cherokee!B48+Chilton!B48+Choctaw!B48+Clarke!B48+Clay!B48+Cleburne!B48+Coffee!B48+Colbert!B48+Conecuh!B48+Coosa!B48+Covington!B48+Crenshaw!B48+Cullman!B48+Dale!B48+Dallas!B48+DeKalb!B48+Elmore!B48+Escambia!B48+Etowah!B48+Fayette!B48+Franklin!B48+Geneva!B48+Greene!B48+Hale!B48+Henry!B48+Houston!B48+Jackson!B48+Jefferson!B48+Lamar!B48+Lauderdale!B48+Lawrence!B48+Lee!B48+Limestone!B48+Lowndes!B48+Macon!B48+Madison!B48+Marengo!B48+Marion!B48+Marshall!B48+Mobile!B48+Monroe!B48+Montgomery!B48+Morgan!B48+Perry!B48+Pike!B48+Pickens!B48+Randolph!B48+Russell!B48+Shelby!B48+St.Clair!B48+Sumter!B48+Talladega!B48+Tallapoosa!B48+Tuscaloosa!B48+Walker!B48+Washington!B48+Wilcox!B48+Winston!B48</f>
        <v>353024</v>
      </c>
      <c r="C49" s="82">
        <f>B49/B50</f>
        <v>0.66017754389508188</v>
      </c>
      <c r="E49" s="33" t="s">
        <v>673</v>
      </c>
      <c r="F49" s="114">
        <f>Autauga!F48+Bladwin!F48+Barbour!F48+Bibb!F48+Blount!F48+Bullock!F48+Butler!F48+Calhoun!F48+Chambers!F48+Cherokee!F48+Chilton!F48+Choctaw!F48+Clarke!F48+Clay!F48+Cleburne!F48+Coffee!F48+Colbert!F48+Conecuh!F48+Coosa!F48+Covington!F48+Crenshaw!F48+Cullman!F48+Dale!F48+Dallas!F48+DeKalb!F48+Elmore!F48+Escambia!F48+Etowah!F48+Fayette!F48+Franklin!F48+Geneva!F48+Greene!F48+Hale!F48+Henry!F48+Houston!F48+Jackson!F48+Jefferson!F48+Lamar!F48+Lauderdale!F48+Lawrence!F48+Lee!F48+Limestone!F48+Lowndes!F48+Macon!F48+Madison!F48+Marengo!F48+Marion!F48+Marshall!F48+Mobile!F48+Monroe!F48+Montgomery!F48+Morgan!F48+Perry!F48+Pike!F48+Pickens!F48+Randolph!F48+Russell!F48+Shelby!F48+St.Clair!F48+Sumter!F48+Talladega!F48+Tallapoosa!F48+Tuscaloosa!F48+Walker!F48+Washington!F48+Wilcox!F48+Winston!F48</f>
        <v>14969</v>
      </c>
      <c r="G49" s="82">
        <f>F49/F50</f>
        <v>3.2168499412246337E-2</v>
      </c>
      <c r="I49" s="22" t="s">
        <v>162</v>
      </c>
      <c r="J49" s="114">
        <f>Autauga!J48+Bladwin!J48+Barbour!J48+Bibb!J48+Blount!J48+Bullock!J48+Butler!J48+Calhoun!J48+Chambers!J48+Cherokee!J48+Chilton!J48+Choctaw!J48+Clarke!J48+Clay!J48+Cleburne!J48+Coffee!J48+Colbert!J48+Conecuh!J48+Coosa!J48+Covington!J48+Crenshaw!J48+Cullman!J48+Dale!J48+Dallas!J48+DeKalb!J48+Elmore!J48+Escambia!J48+Etowah!J48+Fayette!J48+Franklin!J48+Geneva!J48+Greene!J48+Hale!J48+Henry!J48+Houston!J48+Jackson!J48+Jefferson!J48+Lamar!J48+Lauderdale!J48+Lawrence!J48+Lee!J48+Limestone!J48+Lowndes!J48+Macon!J48+Madison!J48+Marengo!J48+Marion!J48+Marshall!J48+Mobile!J48+Monroe!J48+Montgomery!J48+Morgan!J48+Perry!J48+Pike!J48+Pickens!J48+Randolph!J48+Russell!J48+Shelby!J48+St.Clair!J48+Sumter!J48+Talladega!J48+Tallapoosa!J48+Tuscaloosa!J48+Walker!J48+Washington!J48+Wilcox!J48+Winston!J48</f>
        <v>182860</v>
      </c>
      <c r="K49" s="84">
        <f>J49/J52</f>
        <v>0.41184777443192438</v>
      </c>
      <c r="M49" s="22" t="s">
        <v>199</v>
      </c>
      <c r="N49" s="114">
        <f>Autauga!N48+Bladwin!N48+Barbour!N48+Bibb!N48+Blount!N48+Bullock!N48+Butler!N48+Calhoun!N48+Chambers!N48+Cherokee!N48+Chilton!N48+Choctaw!N48+Clarke!N48+Clay!N48+Cleburne!N48+Coffee!N48+Colbert!N48+Conecuh!N48+Coosa!N48+Covington!N48+Crenshaw!N48+Cullman!N48+Dale!N48+Dallas!N48+DeKalb!N48+Elmore!N48+Escambia!N48+Etowah!N48+Fayette!N48+Franklin!N48+Geneva!N48+Greene!N48+Hale!N48+Henry!N48+Houston!N48+Jackson!N48+Jefferson!N48+Lamar!N48+Lauderdale!N48+Lawrence!N48+Lee!N48+Limestone!N48+Lowndes!N48+Macon!N48+Madison!N48+Marengo!N48+Marion!N48+Marshall!N48+Mobile!N48+Monroe!N48+Montgomery!N48+Morgan!N48+Perry!N48+Pike!N48+Pickens!N48+Randolph!N48+Russell!N48+Shelby!N48+St.Clair!N48+Sumter!N48+Talladega!N48+Tallapoosa!N48+Tuscaloosa!N48+Walker!N48+Washington!N48+Wilcox!N48+Winston!N48</f>
        <v>152270</v>
      </c>
      <c r="O49" s="84">
        <f>N49/N52</f>
        <v>0.35075474349317354</v>
      </c>
      <c r="Q49" s="23" t="s">
        <v>316</v>
      </c>
      <c r="R49" s="114">
        <f>Chambers!R19+Calhoun!R19+Cherokee!R19+Clay!R19+Cleburne!R19+Lee!R19+Macon!R19+Russell!R19+St.Clair!R19+Talladega!R19+Tallapoosa!R19+Randolph!R19+Montgomery!R36</f>
        <v>30233</v>
      </c>
      <c r="S49" s="84">
        <f>R49/R50</f>
        <v>0.47519725880984565</v>
      </c>
      <c r="U49" s="23" t="s">
        <v>253</v>
      </c>
      <c r="V49" s="23" t="s">
        <v>64</v>
      </c>
      <c r="W49" s="78" t="s">
        <v>77</v>
      </c>
      <c r="Y49" s="13"/>
      <c r="Z49" s="13"/>
      <c r="AA49" s="13"/>
    </row>
    <row r="50" spans="1:27" x14ac:dyDescent="0.2">
      <c r="A50" s="1" t="s">
        <v>69</v>
      </c>
      <c r="B50" s="115">
        <f>B48+B49</f>
        <v>534741</v>
      </c>
      <c r="C50" s="163">
        <f>C48+C49</f>
        <v>1</v>
      </c>
      <c r="E50" s="17" t="s">
        <v>69</v>
      </c>
      <c r="F50" s="115">
        <f>F44+F45+F46+F47+F48+F49</f>
        <v>465331</v>
      </c>
      <c r="G50" s="163">
        <f>G44+G45+G46+G47+G48+G49</f>
        <v>1</v>
      </c>
      <c r="I50" s="22" t="s">
        <v>163</v>
      </c>
      <c r="J50" s="114">
        <f>Autauga!J49+Bladwin!J49+Barbour!J49+Bibb!J49+Blount!J49+Bullock!J49+Butler!J49+Calhoun!J49+Chambers!J49+Cherokee!J49+Chilton!J49+Choctaw!J49+Clarke!J49+Clay!J49+Cleburne!J49+Coffee!J49+Colbert!J49+Conecuh!J49+Coosa!J49+Covington!J49+Crenshaw!J49+Cullman!J49+Dale!J49+Dallas!J49+DeKalb!J49+Elmore!J49+Escambia!J49+Etowah!J49+Fayette!J49+Franklin!J49+Geneva!J49+Greene!J49+Hale!J49+Henry!J49+Houston!J49+Jackson!J49+Jefferson!J49+Lamar!J49+Lauderdale!J49+Lawrence!J49+Lee!J49+Limestone!J49+Lowndes!J49+Macon!J49+Madison!J49+Marengo!J49+Marion!J49+Marshall!J49+Mobile!J49+Monroe!J49+Montgomery!J49+Morgan!J49+Perry!J49+Pike!J49+Pickens!J49+Randolph!J49+Russell!J49+Shelby!J49+St.Clair!J49+Sumter!J49+Talladega!J49+Tallapoosa!J49+Tuscaloosa!J49+Walker!J49+Washington!J49+Wilcox!J49+Winston!J49</f>
        <v>161908</v>
      </c>
      <c r="K50" s="84">
        <f>J50/J52</f>
        <v>0.36465847896053821</v>
      </c>
      <c r="M50" s="22" t="s">
        <v>200</v>
      </c>
      <c r="N50" s="114">
        <f>Autauga!N49+Bladwin!N49+Barbour!N49+Bibb!N49+Blount!N49+Bullock!N49+Butler!N49+Calhoun!N49+Chambers!N49+Cherokee!N49+Chilton!N49+Choctaw!N49+Clarke!N49+Clay!N49+Cleburne!N49+Coffee!N49+Colbert!N49+Conecuh!N49+Coosa!N49+Covington!N49+Crenshaw!N49+Cullman!N49+Dale!N49+Dallas!N49+DeKalb!N49+Elmore!N49+Escambia!N49+Etowah!N49+Fayette!N49+Franklin!N49+Geneva!N49+Greene!N49+Hale!N49+Henry!N49+Houston!N49+Jackson!N49+Jefferson!N49+Lamar!N49+Lauderdale!N49+Lawrence!N49+Lee!N49+Limestone!N49+Lowndes!N49+Macon!N49+Madison!N49+Marengo!N49+Marion!N49+Marshall!N49+Mobile!N49+Monroe!N49+Montgomery!N49+Morgan!N49+Perry!N49+Pike!N49+Pickens!N49+Randolph!N49+Russell!N49+Shelby!N49+St.Clair!N49+Sumter!N49+Talladega!N49+Tallapoosa!N49+Tuscaloosa!N49+Walker!N49+Washington!N49+Wilcox!N49+Winston!N49</f>
        <v>149429</v>
      </c>
      <c r="O50" s="84">
        <f>N50/N52</f>
        <v>0.34421048509516933</v>
      </c>
      <c r="Q50" s="75" t="s">
        <v>69</v>
      </c>
      <c r="R50" s="118">
        <f>R47+R48+R49</f>
        <v>63622</v>
      </c>
      <c r="S50" s="168">
        <f>S47+S48+S49</f>
        <v>1</v>
      </c>
      <c r="U50" s="23" t="s">
        <v>256</v>
      </c>
      <c r="V50" s="119">
        <f>Bibb!R10+Blount!R29+Chilton!R10+Coosa!R10+Jefferson!R10+Shelby!R10</f>
        <v>47472</v>
      </c>
      <c r="W50" s="84">
        <f>V50/V52</f>
        <v>0.57013150783642585</v>
      </c>
      <c r="Y50" s="13"/>
      <c r="Z50" s="13"/>
      <c r="AA50" s="13"/>
    </row>
    <row r="51" spans="1:27" x14ac:dyDescent="0.2">
      <c r="A51" s="13"/>
      <c r="B51" s="13"/>
      <c r="C51" s="80"/>
      <c r="E51" s="13"/>
      <c r="F51" s="13"/>
      <c r="G51" s="80"/>
      <c r="I51" s="22" t="s">
        <v>164</v>
      </c>
      <c r="J51" s="114">
        <f>Autauga!J50+Bladwin!J50+Barbour!J50+Bibb!J50+Blount!J50+Bullock!J50+Butler!J50+Calhoun!J50+Chambers!J50+Cherokee!J50+Chilton!J50+Choctaw!J50+Clarke!J50+Clay!J50+Cleburne!J50+Coffee!J50+Colbert!J50+Conecuh!J50+Coosa!J50+Covington!J50+Crenshaw!J50+Cullman!J50+Dale!J50+Dallas!J50+DeKalb!J50+Elmore!J50+Escambia!J50+Etowah!J50+Fayette!J50+Franklin!J50+Geneva!J50+Greene!J50+Hale!J50+Henry!J50+Houston!J50+Jackson!J50+Jefferson!J50+Lamar!J50+Lauderdale!J50+Lawrence!J50+Lee!J50+Limestone!J50+Lowndes!J50+Macon!J50+Madison!J50+Marengo!J50+Marion!J50+Marshall!J50+Mobile!J50+Monroe!J50+Montgomery!J50+Morgan!J50+Perry!J50+Pike!J50+Pickens!J50+Randolph!J50+Russell!J50+Shelby!J50+St.Clair!J50+Sumter!J50+Talladega!J50+Tallapoosa!J50+Tuscaloosa!J50+Walker!J50+Washington!J50+Wilcox!J50+Winston!J50</f>
        <v>99231</v>
      </c>
      <c r="K51" s="84">
        <f>J51/J52</f>
        <v>0.2234937466075374</v>
      </c>
      <c r="M51" s="22" t="s">
        <v>201</v>
      </c>
      <c r="N51" s="114">
        <f>Autauga!N50+Bladwin!N50+Barbour!N50+Bibb!N50+Blount!N50+Bullock!N50+Butler!N50+Calhoun!N50+Chambers!N50+Cherokee!N50+Chilton!N50+Choctaw!N50+Clarke!N50+Clay!N50+Cleburne!N50+Coffee!N50+Colbert!N50+Conecuh!N50+Coosa!N50+Covington!N50+Crenshaw!N50+Cullman!N50+Dale!N50+Dallas!N50+DeKalb!N50+Elmore!N50+Escambia!N50+Etowah!N50+Fayette!N50+Franklin!N50+Geneva!N50+Greene!N50+Hale!N50+Henry!N50+Houston!N50+Jackson!N50+Jefferson!N50+Lamar!N50+Lauderdale!N50+Lawrence!N50+Lee!N50+Limestone!N50+Lowndes!N50+Macon!N50+Madison!N50+Marengo!N50+Marion!N50+Marshall!N50+Mobile!N50+Monroe!N50+Montgomery!N50+Morgan!N50+Perry!N50+Pike!N50+Pickens!N50+Randolph!N50+Russell!N50+Shelby!N50+St.Clair!N50+Sumter!N50+Talladega!N50+Tallapoosa!N50+Tuscaloosa!N50+Walker!N50+Washington!N50+Wilcox!N50+Winston!N50</f>
        <v>132422</v>
      </c>
      <c r="O51" s="84">
        <f>N51/N52</f>
        <v>0.30503477141165714</v>
      </c>
      <c r="Q51" s="15"/>
      <c r="R51" s="15"/>
      <c r="S51" s="87"/>
      <c r="U51" s="23" t="s">
        <v>255</v>
      </c>
      <c r="V51" s="119">
        <f>Bibb!R11+Blount!R30+Chilton!R11+Coosa!R11+Jefferson!R11+Shelby!R11</f>
        <v>35793</v>
      </c>
      <c r="W51" s="84">
        <f>V51/V52</f>
        <v>0.42986849216357415</v>
      </c>
      <c r="Y51" s="13"/>
      <c r="Z51" s="13"/>
      <c r="AA51" s="13"/>
    </row>
    <row r="52" spans="1:27" ht="34" x14ac:dyDescent="0.2">
      <c r="A52" s="40" t="s">
        <v>95</v>
      </c>
      <c r="B52" s="23" t="s">
        <v>64</v>
      </c>
      <c r="C52" s="82" t="s">
        <v>94</v>
      </c>
      <c r="E52" s="17" t="s">
        <v>132</v>
      </c>
      <c r="F52" s="2" t="s">
        <v>64</v>
      </c>
      <c r="G52" s="81" t="s">
        <v>77</v>
      </c>
      <c r="I52" s="22" t="s">
        <v>69</v>
      </c>
      <c r="J52" s="113">
        <f>J49+J50+J51</f>
        <v>443999</v>
      </c>
      <c r="K52" s="165">
        <f>K49+K50+K51</f>
        <v>1</v>
      </c>
      <c r="M52" s="22" t="s">
        <v>69</v>
      </c>
      <c r="N52" s="113">
        <f>N49+N50+N51</f>
        <v>434121</v>
      </c>
      <c r="O52" s="165">
        <f>O49+O50+O51</f>
        <v>1</v>
      </c>
      <c r="Q52" s="15"/>
      <c r="R52" s="15"/>
      <c r="S52" s="87"/>
      <c r="U52" s="23" t="s">
        <v>107</v>
      </c>
      <c r="V52" s="113">
        <f>V50+V51</f>
        <v>83265</v>
      </c>
      <c r="W52" s="165">
        <f>W50+W51</f>
        <v>1</v>
      </c>
      <c r="Y52" s="13"/>
      <c r="Z52" s="13"/>
      <c r="AA52" s="13"/>
    </row>
    <row r="53" spans="1:27" x14ac:dyDescent="0.2">
      <c r="A53" s="41" t="s">
        <v>92</v>
      </c>
      <c r="B53" s="114">
        <f>Autauga!B52+Bladwin!B52+Barbour!B52+Bibb!B52+Blount!B52+Bullock!B52+Butler!B52+Calhoun!B52+Chambers!B52+Cherokee!B52+Chilton!B52+Choctaw!B52+Clarke!B52+Clay!B52+Cleburne!B52+Coffee!B52+Colbert!B52+Conecuh!B52+Coosa!B52+Covington!B52+Crenshaw!B52+Cullman!B52+Dale!B52+Dallas!B52+DeKalb!B52+Elmore!B52+Escambia!B52+Etowah!B52+Fayette!B52+Franklin!B52+Geneva!B52+Greene!B52+Hale!B52+Henry!B52+Houston!B52+Jackson!B52+Jefferson!B52+Lamar!B52+Lauderdale!B52+Lawrence!B52+Lee!B52+Limestone!B52+Lowndes!B52+Macon!B52+Madison!B52+Marengo!B52+Marion!B52+Marshall!B52+Mobile!B52+Monroe!B52+Montgomery!B52+Morgan!B52+Perry!B52+Pike!B52+Pickens!B52+Randolph!B52+Russell!B52+Shelby!B52+St.Clair!B52+Sumter!B52+Talladega!B52+Tallapoosa!B52+Tuscaloosa!B52+Walker!B52+Washington!B52+Wilcox!B52+Winston!B52</f>
        <v>170599</v>
      </c>
      <c r="C53" s="82">
        <f>B53/B55</f>
        <v>0.30547293970186667</v>
      </c>
      <c r="E53" s="33" t="s">
        <v>133</v>
      </c>
      <c r="F53" s="114">
        <f>Autauga!F52+Bladwin!F52+Barbour!F52+Bibb!F52+Blount!F52+Bullock!F52+Butler!F52+Calhoun!F52+Chambers!F52+Cherokee!F52+Chilton!F52+Choctaw!F52+Clarke!F52+Clay!F52+Cleburne!F52+Coffee!F52+Colbert!F52+Conecuh!F52+Coosa!F52+Covington!F52+Crenshaw!F52+Cullman!F52+Dale!F52+Dallas!F52+DeKalb!F52+Elmore!F52+Escambia!F52+Etowah!F52+Fayette!F52+Franklin!F52+Geneva!F52+Greene!F52+Hale!F52+Henry!F52+Houston!F52+Jackson!F52+Jefferson!F52+Lamar!F52+Lauderdale!F52+Lawrence!F52+Lee!F52+Limestone!F52+Lowndes!F52+Macon!F52+Madison!F52+Marengo!F52+Marion!F52+Marshall!F52+Mobile!F52+Monroe!F52+Montgomery!F52+Morgan!F52+Perry!F52+Pike!F52+Pickens!F52+Randolph!F52+Russell!F52+Shelby!F52+St.Clair!F52+Sumter!F52+Talladega!F52+Tallapoosa!F52+Tuscaloosa!F52+Walker!F52+Washington!F52+Wilcox!F52+Winston!F52</f>
        <v>251844</v>
      </c>
      <c r="G53" s="82">
        <f>F53/F56</f>
        <v>0.53256247211302388</v>
      </c>
      <c r="I53" s="13"/>
      <c r="J53" s="13"/>
      <c r="K53" s="80"/>
      <c r="M53" s="13"/>
      <c r="N53" s="13"/>
      <c r="O53" s="80"/>
      <c r="Q53" s="15"/>
      <c r="R53" s="15"/>
      <c r="S53" s="87"/>
      <c r="U53" s="43"/>
      <c r="V53" s="43"/>
      <c r="W53" s="98"/>
      <c r="Y53" s="13"/>
      <c r="Z53" s="13"/>
      <c r="AA53" s="13"/>
    </row>
    <row r="54" spans="1:27" x14ac:dyDescent="0.2">
      <c r="A54" s="41" t="s">
        <v>93</v>
      </c>
      <c r="B54" s="114">
        <f>Autauga!B53+Bladwin!B53+Barbour!B53+Bibb!B53+Blount!B53+Bullock!B53+Butler!B53+Calhoun!B53+Chambers!B53+Cherokee!B53+Chilton!B53+Choctaw!B53+Clarke!B53+Clay!B53+Cleburne!B53+Coffee!B53+Colbert!B53+Conecuh!B53+Coosa!B53+Covington!B53+Crenshaw!B53+Cullman!B53+Dale!B53+Dallas!B53+DeKalb!B53+Elmore!B53+Escambia!B53+Etowah!B53+Fayette!B53+Franklin!B53+Geneva!B53+Greene!B53+Hale!B53+Henry!B53+Houston!B53+Jackson!B53+Jefferson!B53+Lamar!B53+Lauderdale!B53+Lawrence!B53+Lee!B53+Limestone!B53+Lowndes!B53+Macon!B53+Madison!B53+Marengo!B53+Marion!B53+Marshall!B53+Mobile!B53+Monroe!B53+Montgomery!B53+Morgan!B53+Perry!B53+Pike!B53+Pickens!B53+Randolph!B53+Russell!B53+Shelby!B53+St.Clair!B53+Sumter!B53+Talladega!B53+Tallapoosa!B53+Tuscaloosa!B53+Walker!B53+Washington!B53+Wilcox!B53+Winston!B53</f>
        <v>387876</v>
      </c>
      <c r="C54" s="82">
        <f>B54/B55</f>
        <v>0.69452706029813327</v>
      </c>
      <c r="E54" s="33" t="s">
        <v>134</v>
      </c>
      <c r="F54" s="114">
        <f>Autauga!F53+Bladwin!F53+Barbour!F53+Bibb!F53+Blount!F53+Bullock!F53+Butler!F53+Calhoun!F53+Chambers!F53+Cherokee!F53+Chilton!F53+Choctaw!F53+Clarke!F53+Clay!F53+Cleburne!F53+Coffee!F53+Colbert!F53+Conecuh!F53+Coosa!F53+Covington!F53+Crenshaw!F53+Cullman!F53+Dale!F53+Dallas!F53+DeKalb!F53+Elmore!F53+Escambia!F53+Etowah!F53+Fayette!F53+Franklin!F53+Geneva!F53+Greene!F53+Hale!F53+Henry!F53+Houston!F53+Jackson!F53+Jefferson!F53+Lamar!F53+Lauderdale!F53+Lawrence!F53+Lee!F53+Limestone!F53+Lowndes!F53+Macon!F53+Madison!F53+Marengo!F53+Marion!F53+Marshall!F53+Mobile!F53+Monroe!F53+Montgomery!F53+Morgan!F53+Perry!F53+Pike!F53+Pickens!F53+Randolph!F53+Russell!F53+Shelby!F53+St.Clair!F53+Sumter!F53+Talladega!F53+Tallapoosa!F53+Tuscaloosa!F53+Walker!F53+Washington!F53+Wilcox!F53+Winston!F53</f>
        <v>158934</v>
      </c>
      <c r="G54" s="82">
        <f>F54/F56</f>
        <v>0.33609013493595774</v>
      </c>
      <c r="I54" s="22" t="s">
        <v>165</v>
      </c>
      <c r="J54" s="23" t="s">
        <v>64</v>
      </c>
      <c r="K54" s="84" t="s">
        <v>77</v>
      </c>
      <c r="M54" s="22" t="s">
        <v>202</v>
      </c>
      <c r="N54" s="23" t="s">
        <v>64</v>
      </c>
      <c r="O54" s="84" t="s">
        <v>77</v>
      </c>
      <c r="Q54" s="15"/>
      <c r="R54" s="15"/>
      <c r="S54" s="87"/>
      <c r="U54" s="38" t="s">
        <v>344</v>
      </c>
      <c r="V54" s="23" t="s">
        <v>64</v>
      </c>
      <c r="W54" s="78" t="s">
        <v>77</v>
      </c>
      <c r="Y54" s="13"/>
      <c r="Z54" s="13"/>
      <c r="AA54" s="13"/>
    </row>
    <row r="55" spans="1:27" x14ac:dyDescent="0.2">
      <c r="A55" s="41" t="s">
        <v>69</v>
      </c>
      <c r="B55" s="113">
        <f>B53+B54</f>
        <v>558475</v>
      </c>
      <c r="C55" s="164">
        <f>C53+C54</f>
        <v>1</v>
      </c>
      <c r="E55" s="33" t="s">
        <v>135</v>
      </c>
      <c r="F55" s="114">
        <f>Autauga!F54+Bladwin!F54+Barbour!F54+Bibb!F54+Blount!F54+Bullock!F54+Butler!F54+Calhoun!F54+Chambers!F54+Cherokee!F54+Chilton!F54+Choctaw!F54+Clarke!F54+Clay!F54+Cleburne!F54+Coffee!F54+Colbert!F54+Conecuh!F54+Coosa!F54+Covington!F54+Crenshaw!F54+Cullman!F54+Dale!F54+Dallas!F54+DeKalb!F54+Elmore!F54+Escambia!F54+Etowah!F54+Fayette!F54+Franklin!F54+Geneva!F54+Greene!F54+Hale!F54+Henry!F54+Houston!F54+Jackson!F54+Jefferson!F54+Lamar!F54+Lauderdale!F54+Lawrence!F54+Lee!F54+Limestone!F54+Lowndes!F54+Macon!F54+Madison!F54+Marengo!F54+Marion!F54+Marshall!F54+Mobile!F54+Monroe!F54+Montgomery!F54+Morgan!F54+Perry!F54+Pike!F54+Pickens!F54+Randolph!F54+Russell!F54+Shelby!F54+St.Clair!F54+Sumter!F54+Talladega!F54+Tallapoosa!F54+Tuscaloosa!F54+Walker!F54+Washington!F54+Wilcox!F54+Winston!F54</f>
        <v>62113</v>
      </c>
      <c r="G55" s="82">
        <f>F55/F56</f>
        <v>0.1313473929510183</v>
      </c>
      <c r="I55" s="22" t="s">
        <v>166</v>
      </c>
      <c r="J55" s="114">
        <f>Autauga!J54+Bladwin!J54+Barbour!J54+Bibb!J54+Blount!J54+Bullock!J54+Butler!J54+Calhoun!J54+Chambers!J54+Cherokee!J54+Chilton!J54+Choctaw!J54+Clarke!J54+Clay!J54+Cleburne!J54+Coffee!J54+Colbert!J54+Conecuh!J54+Coosa!J54+Covington!J54+Crenshaw!J54+Cullman!J54+Dale!J54+Dallas!J54+DeKalb!J54+Elmore!J54+Escambia!J54+Etowah!J54+Fayette!J54+Franklin!J54+Geneva!J54+Greene!J54+Hale!J54+Henry!J54+Houston!J54+Jackson!J54+Jefferson!J54+Lamar!J54+Lauderdale!J54+Lawrence!J54+Lee!J54+Limestone!J54+Lowndes!J54+Macon!J54+Madison!J54+Marengo!J54+Marion!J54+Marshall!J54+Mobile!J54+Monroe!J54+Montgomery!J54+Morgan!J54+Perry!J54+Pike!J54+Pickens!J54+Randolph!J54+Russell!J54+Shelby!J54+St.Clair!J54+Sumter!J54+Talladega!J54+Tallapoosa!J54+Tuscaloosa!J54+Walker!J54+Washington!J54+Wilcox!J54+Winston!J54</f>
        <v>212914</v>
      </c>
      <c r="K55" s="84">
        <f>J55/J58</f>
        <v>0.48246669521847801</v>
      </c>
      <c r="M55" s="22" t="s">
        <v>203</v>
      </c>
      <c r="N55" s="114">
        <f>Autauga!N54+Bladwin!N54+Barbour!N54+Bibb!N54+Blount!N54+Bullock!N54+Butler!N54+Calhoun!N54+Chambers!N54+Cherokee!N54+Chilton!N54+Choctaw!N54+Clarke!N54+Clay!N54+Cleburne!N54+Coffee!N54+Colbert!N54+Conecuh!N54+Coosa!N54+Covington!N54+Crenshaw!N54+Cullman!N54+Dale!N54+Dallas!N54+DeKalb!N54+Elmore!N54+Escambia!N54+Etowah!N54+Fayette!N54+Franklin!N54+Geneva!N54+Greene!N54+Hale!N54+Henry!N54+Houston!N54+Jackson!N54+Jefferson!N54+Lamar!N54+Lauderdale!N54+Lawrence!N54+Lee!N54+Limestone!N54+Lowndes!N54+Macon!N54+Madison!N54+Marengo!N54+Marion!N54+Marshall!N54+Mobile!N54+Monroe!N54+Montgomery!N54+Morgan!N54+Perry!N54+Pike!N54+Pickens!N54+Randolph!N54+Russell!N54+Shelby!N54+St.Clair!N54+Sumter!N54+Talladega!N54+Tallapoosa!N54+Tuscaloosa!N54+Walker!N54+Washington!N54+Wilcox!N54+Winston!N54</f>
        <v>258921</v>
      </c>
      <c r="O55" s="84">
        <f>N55/N57</f>
        <v>0.59258606563004934</v>
      </c>
      <c r="Q55" s="15"/>
      <c r="R55" s="15"/>
      <c r="S55" s="87"/>
      <c r="U55" s="46" t="s">
        <v>345</v>
      </c>
      <c r="V55" s="120">
        <f>Clarke!R4+Dallas!R4+Choctaw!R4+Greene!R4+Hale!R4+Jefferson!R15+Lowndes!R4+Marengo!R4+Montgomery!R40+Perry!R4+Pickens!R4+Sumter!R4+Tuscaloosa!R23+Wilcox!R4</f>
        <v>15968</v>
      </c>
      <c r="W55" s="108">
        <f>V55/V57</f>
        <v>0.67632359169843281</v>
      </c>
      <c r="Y55" s="13"/>
      <c r="Z55" s="13"/>
      <c r="AA55" s="13"/>
    </row>
    <row r="56" spans="1:27" x14ac:dyDescent="0.2">
      <c r="A56" s="13"/>
      <c r="B56" s="13"/>
      <c r="C56" s="80"/>
      <c r="E56" s="17" t="s">
        <v>69</v>
      </c>
      <c r="F56" s="115">
        <f>F53+F54+F55</f>
        <v>472891</v>
      </c>
      <c r="G56" s="163">
        <f>G53+G54+G55</f>
        <v>0.99999999999999989</v>
      </c>
      <c r="I56" s="22" t="s">
        <v>167</v>
      </c>
      <c r="J56" s="114">
        <f>Autauga!J55+Bladwin!J55+Barbour!J55+Bibb!J55+Blount!J55+Bullock!J55+Butler!J55+Calhoun!J55+Chambers!J55+Cherokee!J55+Chilton!J55+Choctaw!J55+Clarke!J55+Clay!J55+Cleburne!J55+Coffee!J55+Colbert!J55+Conecuh!J55+Coosa!J55+Covington!J55+Crenshaw!J55+Cullman!J55+Dale!J55+Dallas!J55+DeKalb!J55+Elmore!J55+Escambia!J55+Etowah!J55+Fayette!J55+Franklin!J55+Geneva!J55+Greene!J55+Hale!J55+Henry!J55+Houston!J55+Jackson!J55+Jefferson!J55+Lamar!J55+Lauderdale!J55+Lawrence!J55+Lee!J55+Limestone!J55+Lowndes!J55+Macon!J55+Madison!J55+Marengo!J55+Marion!J55+Marshall!J55+Mobile!J55+Monroe!J55+Montgomery!J55+Morgan!J55+Perry!J55+Pike!J55+Pickens!J55+Randolph!J55+Russell!J55+Shelby!J55+St.Clair!J55+Sumter!J55+Talladega!J55+Tallapoosa!J55+Tuscaloosa!J55+Walker!J55+Washington!J55+Wilcox!J55+Winston!J55</f>
        <v>139187</v>
      </c>
      <c r="K56" s="84">
        <f>J56/J58</f>
        <v>0.31540007659136693</v>
      </c>
      <c r="M56" s="22" t="s">
        <v>204</v>
      </c>
      <c r="N56" s="114">
        <f>Autauga!N55+Bladwin!N55+Barbour!N55+Bibb!N55+Blount!N55+Bullock!N55+Butler!N55+Calhoun!N55+Chambers!N55+Cherokee!N55+Chilton!N55+Choctaw!N55+Clarke!N55+Clay!N55+Cleburne!N55+Coffee!N55+Colbert!N55+Conecuh!N55+Coosa!N55+Covington!N55+Crenshaw!N55+Cullman!N55+Dale!N55+Dallas!N55+DeKalb!N55+Elmore!N55+Escambia!N55+Etowah!N55+Fayette!N55+Franklin!N55+Geneva!N55+Greene!N55+Hale!N55+Henry!N55+Houston!N55+Jackson!N55+Jefferson!N55+Lamar!N55+Lauderdale!N55+Lawrence!N55+Lee!N55+Limestone!N55+Lowndes!N55+Macon!N55+Madison!N55+Marengo!N55+Marion!N55+Marshall!N55+Mobile!N55+Monroe!N55+Montgomery!N55+Morgan!N55+Perry!N55+Pike!N55+Pickens!N55+Randolph!N55+Russell!N55+Shelby!N55+St.Clair!N55+Sumter!N55+Talladega!N55+Tallapoosa!N55+Tuscaloosa!N55+Walker!N55+Washington!N55+Wilcox!N55+Winston!N55</f>
        <v>178013</v>
      </c>
      <c r="O56" s="84">
        <f>N56/N57</f>
        <v>0.4074139343699506</v>
      </c>
      <c r="Q56" s="15"/>
      <c r="R56" s="15"/>
      <c r="S56" s="87"/>
      <c r="U56" s="46" t="s">
        <v>346</v>
      </c>
      <c r="V56" s="120">
        <f>Clarke!R5+Dallas!R5+Choctaw!R5+Greene!R5+Hale!R5+Jefferson!R16+Lowndes!R5+Marengo!R5+Montgomery!R41+Perry!R5+Pickens!R5+Sumter!R5+Tuscaloosa!R24+Wilcox!R5</f>
        <v>7642</v>
      </c>
      <c r="W56" s="108">
        <f>V56/V57</f>
        <v>0.32367640830156713</v>
      </c>
      <c r="Y56" s="13"/>
      <c r="Z56" s="13"/>
      <c r="AA56" s="13"/>
    </row>
    <row r="57" spans="1:27" ht="34" x14ac:dyDescent="0.2">
      <c r="A57" s="40" t="s">
        <v>96</v>
      </c>
      <c r="B57" s="23" t="s">
        <v>64</v>
      </c>
      <c r="C57" s="82" t="s">
        <v>94</v>
      </c>
      <c r="E57" s="13"/>
      <c r="F57" s="13"/>
      <c r="G57" s="80"/>
      <c r="I57" s="22" t="s">
        <v>168</v>
      </c>
      <c r="J57" s="114">
        <f>Autauga!J56+Bladwin!J56+Barbour!J56+Bibb!J56+Blount!J56+Bullock!J56+Butler!J56+Calhoun!J56+Chambers!J56+Cherokee!J56+Chilton!J56+Choctaw!J56+Clarke!J56+Clay!J56+Cleburne!J56+Coffee!J56+Colbert!J56+Conecuh!J56+Coosa!J56+Covington!J56+Crenshaw!J56+Cullman!J56+Dale!J56+Dallas!J56+DeKalb!J56+Elmore!J56+Escambia!J56+Etowah!J56+Fayette!J56+Franklin!J56+Geneva!J56+Greene!J56+Hale!J56+Henry!J56+Houston!J56+Jackson!J56+Jefferson!J56+Lamar!J56+Lauderdale!J56+Lawrence!J56+Lee!J56+Limestone!J56+Lowndes!J56+Macon!J56+Madison!J56+Marengo!J56+Marion!J56+Marshall!J56+Mobile!J56+Monroe!J56+Montgomery!J56+Morgan!J56+Perry!J56+Pike!J56+Pickens!J56+Randolph!J56+Russell!J56+Shelby!J56+St.Clair!J56+Sumter!J56+Talladega!J56+Tallapoosa!J56+Tuscaloosa!J56+Walker!J56+Washington!J56+Wilcox!J56+Winston!J56</f>
        <v>89202</v>
      </c>
      <c r="K57" s="84">
        <f>J57/J58</f>
        <v>0.20213322819015506</v>
      </c>
      <c r="M57" s="22" t="s">
        <v>69</v>
      </c>
      <c r="N57" s="113">
        <f>N55+N56</f>
        <v>436934</v>
      </c>
      <c r="O57" s="165">
        <f>O55+O56</f>
        <v>1</v>
      </c>
      <c r="Q57" s="15"/>
      <c r="R57" s="15"/>
      <c r="S57" s="87"/>
      <c r="U57" s="46" t="s">
        <v>69</v>
      </c>
      <c r="V57" s="120">
        <f>V55+V56</f>
        <v>23610</v>
      </c>
      <c r="W57" s="170">
        <f>W55+W56</f>
        <v>1</v>
      </c>
      <c r="Y57" s="13"/>
      <c r="Z57" s="13"/>
      <c r="AA57" s="13"/>
    </row>
    <row r="58" spans="1:27" x14ac:dyDescent="0.2">
      <c r="A58" s="41" t="s">
        <v>97</v>
      </c>
      <c r="B58" s="114">
        <f>Autauga!B57+Bladwin!B57+Barbour!B57+Bibb!B57+Blount!B57+Bullock!B57+Butler!B57+Calhoun!B57+Chambers!B57+Cherokee!B57+Chilton!B57+Choctaw!B57+Clarke!B57+Clay!B57+Cleburne!B57+Coffee!B57+Colbert!B57+Conecuh!B57+Coosa!B57+Covington!B57+Crenshaw!B57+Cullman!B57+Dale!B57+Dallas!B57+DeKalb!B57+Elmore!B57+Escambia!B57+Etowah!B57+Fayette!B57+Franklin!B57+Geneva!B57+Greene!B57+Hale!B57+Henry!B57+Houston!B57+Jackson!B57+Jefferson!B57+Lamar!B57+Lauderdale!B57+Lawrence!B57+Lee!B57+Limestone!B57+Lowndes!B57+Macon!B57+Madison!B57+Marengo!B57+Marion!B57+Marshall!B57+Mobile!B57+Monroe!B57+Montgomery!B57+Morgan!B57+Perry!B57+Pike!B57+Pickens!B57+Randolph!B57+Russell!B57+Shelby!B57+St.Clair!B57+Sumter!B57+Talladega!B57+Tallapoosa!B57+Tuscaloosa!B57+Walker!B57+Washington!B57+Wilcox!B57+Winston!B57</f>
        <v>104680</v>
      </c>
      <c r="C58" s="82">
        <f>B58/B61</f>
        <v>0.19542757716850309</v>
      </c>
      <c r="E58" s="17" t="s">
        <v>136</v>
      </c>
      <c r="F58" s="2" t="s">
        <v>64</v>
      </c>
      <c r="G58" s="81" t="s">
        <v>77</v>
      </c>
      <c r="I58" s="22" t="s">
        <v>69</v>
      </c>
      <c r="J58" s="113">
        <f>J55+J56+J57</f>
        <v>441303</v>
      </c>
      <c r="K58" s="165">
        <f>K55+K56+K57</f>
        <v>1</v>
      </c>
      <c r="M58" s="13"/>
      <c r="N58" s="13"/>
      <c r="O58" s="80"/>
      <c r="Q58" s="15"/>
      <c r="R58" s="15"/>
      <c r="S58" s="87"/>
      <c r="U58" s="43"/>
      <c r="V58" s="43"/>
      <c r="W58" s="98"/>
      <c r="Y58" s="13"/>
      <c r="Z58" s="13"/>
      <c r="AA58" s="13"/>
    </row>
    <row r="59" spans="1:27" x14ac:dyDescent="0.2">
      <c r="A59" s="41" t="s">
        <v>98</v>
      </c>
      <c r="B59" s="114">
        <f>Autauga!B58+Bladwin!B58+Barbour!B58+Bibb!B58+Blount!B58+Bullock!B58+Butler!B58+Calhoun!B58+Chambers!B58+Cherokee!B58+Chilton!B58+Choctaw!B58+Clarke!B58+Clay!B58+Cleburne!B58+Coffee!B58+Colbert!B58+Conecuh!B58+Coosa!B58+Covington!B58+Crenshaw!B58+Cullman!B58+Dale!B58+Dallas!B58+DeKalb!B58+Elmore!B58+Escambia!B58+Etowah!B58+Fayette!B58+Franklin!B58+Geneva!B58+Greene!B58+Hale!B58+Henry!B58+Houston!B58+Jackson!B58+Jefferson!B58+Lamar!B58+Lauderdale!B58+Lawrence!B58+Lee!B58+Limestone!B58+Lowndes!B58+Macon!B58+Madison!B58+Marengo!B58+Marion!B58+Marshall!B58+Mobile!B58+Monroe!B58+Montgomery!B58+Morgan!B58+Perry!B58+Pike!B58+Pickens!B58+Randolph!B58+Russell!B58+Shelby!B58+St.Clair!B58+Sumter!B58+Talladega!B58+Tallapoosa!B58+Tuscaloosa!B58+Walker!B58+Washington!B58+Wilcox!B58+Winston!B58</f>
        <v>232303</v>
      </c>
      <c r="C59" s="82">
        <f>B59/B61</f>
        <v>0.4336875473727051</v>
      </c>
      <c r="E59" s="33" t="s">
        <v>137</v>
      </c>
      <c r="F59" s="114">
        <f>Autauga!F58+Bladwin!F58+Barbour!F58+Bibb!F58+Blount!F58+Bullock!F58+Butler!F58+Calhoun!F58+Chambers!F58+Cherokee!F58+Chilton!F58+Choctaw!F58+Clarke!F58+Clay!F58+Cleburne!F58+Coffee!F58+Colbert!F58+Conecuh!F58+Coosa!F58+Covington!F58+Crenshaw!F58+Cullman!F58+Dale!F58+Dallas!F58+DeKalb!F58+Elmore!F58+Escambia!F58+Etowah!F58+Fayette!F58+Franklin!F58+Geneva!F58+Greene!F58+Hale!F58+Henry!F58+Houston!F58+Jackson!F58+Jefferson!F58+Lamar!F58+Lauderdale!F58+Lawrence!F58+Lee!F58+Limestone!F58+Lowndes!F58+Macon!F58+Madison!F58+Marengo!F58+Marion!F58+Marshall!F58+Mobile!F58+Monroe!F58+Montgomery!F58+Morgan!F58+Perry!F58+Pike!F58+Pickens!F58+Randolph!F58+Russell!F58+Shelby!F58+St.Clair!F58+Sumter!F58+Talladega!F58+Tallapoosa!F58+Tuscaloosa!F58+Walker!F58+Washington!F58+Wilcox!F58+Winston!F58</f>
        <v>267564</v>
      </c>
      <c r="G59" s="82">
        <f>F59/F61</f>
        <v>0.5630413373399662</v>
      </c>
      <c r="I59" s="13"/>
      <c r="J59" s="13"/>
      <c r="K59" s="80"/>
      <c r="M59" s="13"/>
      <c r="N59" s="13"/>
      <c r="O59" s="80"/>
      <c r="Q59" s="15"/>
      <c r="R59" s="15"/>
      <c r="S59" s="87"/>
      <c r="U59" s="13"/>
      <c r="V59" s="13"/>
      <c r="W59" s="77"/>
      <c r="Y59" s="13"/>
      <c r="Z59" s="13"/>
      <c r="AA59" s="13"/>
    </row>
    <row r="60" spans="1:27" x14ac:dyDescent="0.2">
      <c r="A60" s="41" t="s">
        <v>99</v>
      </c>
      <c r="B60" s="114">
        <f>Autauga!B59+Bladwin!B59+Barbour!B59+Bibb!B59+Blount!B59+Bullock!B59+Butler!B59+Calhoun!B59+Chambers!B59+Cherokee!B59+Chilton!B59+Choctaw!B59+Clarke!B59+Clay!B59+Cleburne!B59+Coffee!B59+Colbert!B59+Conecuh!B59+Coosa!B59+Covington!B59+Crenshaw!B59+Cullman!B59+Dale!B59+Dallas!B59+DeKalb!B59+Elmore!B59+Escambia!B59+Etowah!B59+Fayette!B59+Franklin!B59+Geneva!B59+Greene!B59+Hale!B59+Henry!B59+Houston!B59+Jackson!B59+Jefferson!B59+Lamar!B59+Lauderdale!B59+Lawrence!B59+Lee!B59+Limestone!B59+Lowndes!B59+Macon!B59+Madison!B59+Marengo!B59+Marion!B59+Marshall!B59+Mobile!B59+Monroe!B59+Montgomery!B59+Morgan!B59+Perry!B59+Pike!B59+Pickens!B59+Randolph!B59+Russell!B59+Shelby!B59+St.Clair!B59+Sumter!B59+Talladega!B59+Tallapoosa!B59+Tuscaloosa!B59+Walker!B59+Washington!B59+Wilcox!B59+Winston!B59</f>
        <v>198663</v>
      </c>
      <c r="C60" s="82">
        <f>B60/B61</f>
        <v>0.37088487545879184</v>
      </c>
      <c r="E60" s="34" t="s">
        <v>72</v>
      </c>
      <c r="F60" s="114">
        <f>Autauga!F59+Bladwin!F59+Barbour!F59+Bibb!F59+Blount!F59+Bullock!F59+Butler!F59+Calhoun!F59+Chambers!F59+Cherokee!F59+Chilton!F59+Choctaw!F59+Clarke!F59+Clay!F59+Cleburne!F59+Coffee!F59+Colbert!F59+Conecuh!F59+Coosa!F59+Covington!F59+Crenshaw!F59+Cullman!F59+Dale!F59+Dallas!F59+DeKalb!F59+Elmore!F59+Escambia!F59+Etowah!F59+Fayette!F59+Franklin!F59+Geneva!F59+Greene!F59+Hale!F59+Henry!F59+Houston!F59+Jackson!F59+Jefferson!F59+Lamar!F59+Lauderdale!F59+Lawrence!F59+Lee!F59+Limestone!F59+Lowndes!F59+Macon!F59+Madison!F59+Marengo!F59+Marion!F59+Marshall!F59+Mobile!F59+Monroe!F59+Montgomery!F59+Morgan!F59+Perry!F59+Pike!F59+Pickens!F59+Randolph!F59+Russell!F59+Shelby!F59+St.Clair!F59+Sumter!F59+Talladega!F59+Tallapoosa!F59+Tuscaloosa!F59+Walker!F59+Washington!F59+Wilcox!F59+Winston!F59</f>
        <v>207648</v>
      </c>
      <c r="G60" s="97">
        <f>F60/F61</f>
        <v>0.43695866266003386</v>
      </c>
      <c r="H60" s="15"/>
      <c r="I60" s="30"/>
      <c r="J60" s="15"/>
      <c r="K60" s="87"/>
      <c r="M60" s="13"/>
      <c r="N60" s="13"/>
      <c r="O60" s="80"/>
      <c r="Q60" s="15"/>
      <c r="R60" s="15"/>
      <c r="S60" s="87"/>
      <c r="U60" s="13"/>
      <c r="V60" s="13"/>
      <c r="W60" s="77"/>
      <c r="Y60" s="13"/>
      <c r="Z60" s="13"/>
      <c r="AA60" s="13"/>
    </row>
    <row r="61" spans="1:27" x14ac:dyDescent="0.2">
      <c r="A61" s="1" t="s">
        <v>69</v>
      </c>
      <c r="B61" s="115">
        <f>B58+B59+B60</f>
        <v>535646</v>
      </c>
      <c r="C61" s="163">
        <f>C58+C59+C60</f>
        <v>1</v>
      </c>
      <c r="E61" s="22" t="s">
        <v>69</v>
      </c>
      <c r="F61" s="113">
        <f>F59+F60</f>
        <v>475212</v>
      </c>
      <c r="G61" s="167">
        <f>G59+G60</f>
        <v>1</v>
      </c>
      <c r="H61" s="15"/>
      <c r="I61" s="30"/>
      <c r="J61" s="15"/>
      <c r="K61" s="87"/>
      <c r="M61" s="13"/>
      <c r="N61" s="13"/>
      <c r="O61" s="80"/>
      <c r="Q61" s="15"/>
      <c r="R61" s="15"/>
      <c r="S61" s="87"/>
      <c r="U61" s="13"/>
      <c r="V61" s="13"/>
      <c r="W61" s="77"/>
      <c r="Y61" s="13"/>
      <c r="Z61" s="13"/>
      <c r="AA61" s="13"/>
    </row>
    <row r="62" spans="1:27" x14ac:dyDescent="0.2">
      <c r="A62" s="13"/>
      <c r="B62" s="13"/>
      <c r="C62" s="80"/>
      <c r="E62" s="15"/>
      <c r="F62" s="15"/>
      <c r="G62" s="87"/>
      <c r="H62" s="15"/>
      <c r="I62" s="30"/>
      <c r="J62" s="15"/>
      <c r="K62" s="87"/>
      <c r="M62" s="13"/>
      <c r="N62" s="13"/>
      <c r="O62" s="80"/>
      <c r="Q62" s="15"/>
      <c r="R62" s="15"/>
      <c r="S62" s="87"/>
      <c r="U62" s="13"/>
      <c r="V62" s="13"/>
      <c r="W62" s="77"/>
      <c r="Y62" s="13"/>
      <c r="Z62" s="13"/>
      <c r="AA62" s="13"/>
    </row>
    <row r="63" spans="1:27" ht="34" x14ac:dyDescent="0.2">
      <c r="A63" s="40" t="s">
        <v>100</v>
      </c>
      <c r="B63" s="23" t="s">
        <v>64</v>
      </c>
      <c r="C63" s="82" t="s">
        <v>94</v>
      </c>
      <c r="E63" s="15"/>
      <c r="F63" s="15"/>
      <c r="G63" s="92"/>
      <c r="H63" s="15"/>
      <c r="I63" s="30"/>
      <c r="J63" s="15"/>
      <c r="K63" s="87"/>
      <c r="M63" s="13"/>
      <c r="N63" s="13"/>
      <c r="O63" s="80"/>
      <c r="Q63" s="15"/>
      <c r="R63" s="15"/>
      <c r="S63" s="87"/>
      <c r="U63" s="13"/>
      <c r="V63" s="13"/>
      <c r="W63" s="77"/>
      <c r="Y63" s="13"/>
      <c r="Z63" s="13"/>
      <c r="AA63" s="13"/>
    </row>
    <row r="64" spans="1:27" x14ac:dyDescent="0.2">
      <c r="A64" s="41" t="s">
        <v>101</v>
      </c>
      <c r="B64" s="114">
        <f>Autauga!B63+Bladwin!B63+Barbour!B63+Bibb!B63+Blount!B63+Bullock!B63+Butler!B63+Calhoun!B63+Chambers!B63+Cherokee!B63+Chilton!B63+Choctaw!B63+Clarke!B63+Clay!B63+Cleburne!B63+Coffee!B63+Colbert!B63+Conecuh!B63+Coosa!B63+Covington!B63+Crenshaw!B63+Cullman!B63+Dale!B63+Dallas!B63+DeKalb!B63+Elmore!B63+Escambia!B63+Etowah!B63+Fayette!B63+Franklin!B63+Geneva!B63+Greene!B63+Hale!B63+Henry!B63+Houston!B63+Jackson!B63+Jefferson!B63+Lamar!B63+Lauderdale!B63+Lawrence!B63+Lee!B63+Limestone!B63+Lowndes!B63+Macon!B63+Madison!B63+Marengo!B63+Marion!B63+Marshall!B63+Mobile!B63+Monroe!B63+Montgomery!B63+Morgan!B63+Perry!B63+Pike!B63+Pickens!B63+Randolph!B63+Russell!B63+Shelby!B63+St.Clair!B63+Sumter!B63+Talladega!B63+Tallapoosa!B63+Tuscaloosa!B63+Walker!B63+Washington!B63+Wilcox!B63+Winston!B63</f>
        <v>462979</v>
      </c>
      <c r="C64" s="82">
        <f>B64/B66</f>
        <v>0.73816098698035415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5"/>
      <c r="R64" s="15"/>
      <c r="S64" s="87"/>
      <c r="U64" s="13"/>
      <c r="V64" s="13"/>
      <c r="W64" s="77"/>
      <c r="Y64" s="13"/>
      <c r="Z64" s="13"/>
      <c r="AA64" s="13"/>
    </row>
    <row r="65" spans="1:27" x14ac:dyDescent="0.2">
      <c r="A65" s="41" t="s">
        <v>102</v>
      </c>
      <c r="B65" s="114">
        <f>Autauga!B64+Bladwin!B64+Barbour!B64+Bibb!B64+Blount!B64+Bullock!B64+Butler!B64+Calhoun!B64+Chambers!B64+Cherokee!B64+Chilton!B64+Choctaw!B64+Clarke!B64+Clay!B64+Cleburne!B64+Coffee!B64+Colbert!B64+Conecuh!B64+Coosa!B64+Covington!B64+Crenshaw!B64+Cullman!B64+Dale!B64+Dallas!B64+DeKalb!B64+Elmore!B64+Escambia!B64+Etowah!B64+Fayette!B64+Franklin!B64+Geneva!B64+Greene!B64+Hale!B64+Henry!B64+Houston!B64+Jackson!B64+Jefferson!B64+Lamar!B64+Lauderdale!B64+Lawrence!B64+Lee!B64+Limestone!B64+Lowndes!B64+Macon!B64+Madison!B64+Marengo!B64+Marion!B64+Marshall!B64+Mobile!B64+Monroe!B64+Montgomery!B64+Morgan!B64+Perry!B64+Pike!B64+Pickens!B64+Randolph!B64+Russell!B64+Shelby!B64+St.Clair!B64+Sumter!B64+Talladega!B64+Tallapoosa!B64+Tuscaloosa!B64+Walker!B64+Washington!B64+Wilcox!B64+Winston!B64</f>
        <v>164227</v>
      </c>
      <c r="C65" s="82">
        <f>B65/B66</f>
        <v>0.26183901301964585</v>
      </c>
      <c r="E65" s="30"/>
      <c r="F65" s="15"/>
      <c r="G65" s="87"/>
      <c r="H65" s="15"/>
      <c r="I65" s="30"/>
      <c r="J65" s="15"/>
      <c r="K65" s="87"/>
      <c r="M65" s="13"/>
      <c r="N65" s="13"/>
      <c r="O65" s="80"/>
      <c r="Q65" s="15"/>
      <c r="R65" s="15"/>
      <c r="S65" s="87"/>
      <c r="U65" s="13"/>
      <c r="V65" s="13"/>
      <c r="W65" s="77"/>
      <c r="Y65" s="13"/>
      <c r="Z65" s="13"/>
      <c r="AA65" s="13"/>
    </row>
    <row r="66" spans="1:27" x14ac:dyDescent="0.2">
      <c r="A66" s="3" t="s">
        <v>69</v>
      </c>
      <c r="B66" s="115">
        <f>B64+B65</f>
        <v>627206</v>
      </c>
      <c r="C66" s="163">
        <f>C64+C65</f>
        <v>1</v>
      </c>
      <c r="E66" s="30"/>
      <c r="F66" s="15"/>
      <c r="G66" s="87"/>
      <c r="I66" s="13"/>
      <c r="J66" s="13"/>
      <c r="K66" s="80"/>
      <c r="M66" s="13"/>
      <c r="N66" s="13"/>
      <c r="O66" s="80"/>
      <c r="Q66" s="15"/>
      <c r="R66" s="15"/>
      <c r="S66" s="87"/>
      <c r="U66" s="13"/>
      <c r="V66" s="13"/>
      <c r="W66" s="77"/>
      <c r="Y66" s="13"/>
      <c r="Z66" s="13"/>
      <c r="AA66" s="13"/>
    </row>
    <row r="67" spans="1:27" s="13" customFormat="1" x14ac:dyDescent="0.2">
      <c r="C67" s="80"/>
      <c r="G67" s="80"/>
      <c r="I67" s="30"/>
      <c r="J67" s="15"/>
      <c r="K67" s="87"/>
      <c r="O67" s="80"/>
      <c r="Q67" s="15"/>
      <c r="R67" s="15"/>
      <c r="S67" s="87"/>
      <c r="W67" s="77"/>
    </row>
    <row r="68" spans="1:27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Q68" s="15"/>
      <c r="R68" s="15"/>
      <c r="S68" s="87"/>
      <c r="W68" s="77"/>
    </row>
    <row r="69" spans="1:27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Q69" s="15"/>
      <c r="R69" s="15"/>
      <c r="S69" s="87"/>
      <c r="W69" s="77"/>
    </row>
    <row r="70" spans="1:27" s="13" customFormat="1" x14ac:dyDescent="0.2">
      <c r="C70" s="80"/>
      <c r="D70" s="15"/>
      <c r="E70" s="30"/>
      <c r="F70" s="15"/>
      <c r="G70" s="87"/>
      <c r="H70" s="15"/>
      <c r="I70" s="30"/>
      <c r="J70" s="15"/>
      <c r="K70" s="87"/>
      <c r="O70" s="80"/>
      <c r="Q70" s="56"/>
      <c r="R70" s="56"/>
      <c r="S70" s="100"/>
      <c r="W70" s="77"/>
    </row>
    <row r="71" spans="1:27" s="13" customFormat="1" x14ac:dyDescent="0.2">
      <c r="C71" s="80"/>
      <c r="D71" s="15"/>
      <c r="E71" s="30"/>
      <c r="F71" s="15"/>
      <c r="G71" s="87"/>
      <c r="H71" s="15"/>
      <c r="I71" s="15"/>
      <c r="J71" s="15"/>
      <c r="K71" s="87"/>
      <c r="O71" s="80"/>
      <c r="Q71" s="30"/>
      <c r="R71" s="15"/>
      <c r="S71" s="87"/>
      <c r="W71" s="77"/>
    </row>
    <row r="72" spans="1:27" s="13" customFormat="1" x14ac:dyDescent="0.2">
      <c r="C72" s="80"/>
      <c r="D72" s="15"/>
      <c r="E72" s="30"/>
      <c r="F72" s="15"/>
      <c r="G72" s="87"/>
      <c r="H72" s="15"/>
      <c r="I72" s="30"/>
      <c r="J72" s="15"/>
      <c r="K72" s="87"/>
      <c r="O72" s="80"/>
      <c r="Q72" s="30"/>
      <c r="R72" s="15"/>
      <c r="S72" s="87"/>
      <c r="W72" s="77"/>
    </row>
    <row r="73" spans="1:27" s="13" customFormat="1" x14ac:dyDescent="0.2">
      <c r="C73" s="80"/>
      <c r="D73" s="15"/>
      <c r="E73" s="15"/>
      <c r="F73" s="15"/>
      <c r="G73" s="87"/>
      <c r="H73" s="15"/>
      <c r="I73" s="30"/>
      <c r="J73" s="15"/>
      <c r="K73" s="87"/>
      <c r="O73" s="80"/>
      <c r="P73" s="15"/>
      <c r="Q73" s="30"/>
      <c r="R73" s="15"/>
      <c r="S73" s="87"/>
      <c r="T73" s="15"/>
      <c r="W73" s="77"/>
    </row>
    <row r="74" spans="1:27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P74" s="15"/>
      <c r="Q74" s="30"/>
      <c r="R74" s="15"/>
      <c r="S74" s="87"/>
      <c r="T74" s="15"/>
      <c r="W74" s="77"/>
    </row>
    <row r="75" spans="1:27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P75" s="15"/>
      <c r="Q75" s="30"/>
      <c r="R75" s="15"/>
      <c r="S75" s="87"/>
      <c r="T75" s="15"/>
      <c r="W75" s="77"/>
    </row>
    <row r="76" spans="1:27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P76" s="15"/>
      <c r="Q76" s="56"/>
      <c r="R76" s="56"/>
      <c r="S76" s="100"/>
      <c r="T76" s="15"/>
      <c r="W76" s="77"/>
    </row>
    <row r="77" spans="1:27" s="13" customFormat="1" x14ac:dyDescent="0.2">
      <c r="C77" s="80"/>
      <c r="D77" s="15"/>
      <c r="E77" s="30"/>
      <c r="F77" s="15"/>
      <c r="G77" s="87"/>
      <c r="H77" s="15"/>
      <c r="I77" s="30"/>
      <c r="J77" s="15"/>
      <c r="K77" s="87"/>
      <c r="O77" s="80"/>
      <c r="P77" s="15"/>
      <c r="Q77" s="30"/>
      <c r="R77" s="15"/>
      <c r="S77" s="87"/>
      <c r="T77" s="15"/>
      <c r="W77" s="77"/>
    </row>
    <row r="78" spans="1:27" s="13" customFormat="1" x14ac:dyDescent="0.2">
      <c r="C78" s="80"/>
      <c r="D78" s="15"/>
      <c r="E78" s="30"/>
      <c r="F78" s="15"/>
      <c r="G78" s="87"/>
      <c r="H78" s="15"/>
      <c r="I78" s="15"/>
      <c r="J78" s="15"/>
      <c r="K78" s="87"/>
      <c r="O78" s="80"/>
      <c r="P78" s="15"/>
      <c r="Q78" s="30"/>
      <c r="R78" s="15"/>
      <c r="S78" s="87"/>
      <c r="T78" s="15"/>
      <c r="W78" s="77"/>
    </row>
    <row r="79" spans="1:27" s="13" customFormat="1" x14ac:dyDescent="0.2">
      <c r="C79" s="80"/>
      <c r="D79" s="15"/>
      <c r="E79" s="30"/>
      <c r="F79" s="15"/>
      <c r="G79" s="87"/>
      <c r="H79" s="15"/>
      <c r="I79" s="30"/>
      <c r="J79" s="15"/>
      <c r="K79" s="87"/>
      <c r="O79" s="80"/>
      <c r="P79" s="15"/>
      <c r="Q79" s="30"/>
      <c r="R79" s="15"/>
      <c r="S79" s="87"/>
      <c r="T79" s="15"/>
      <c r="W79" s="77"/>
    </row>
    <row r="80" spans="1:27" s="13" customFormat="1" x14ac:dyDescent="0.2">
      <c r="C80" s="80"/>
      <c r="D80" s="15"/>
      <c r="E80" s="15"/>
      <c r="F80" s="15"/>
      <c r="G80" s="87"/>
      <c r="H80" s="15"/>
      <c r="I80" s="30"/>
      <c r="J80" s="15"/>
      <c r="K80" s="87"/>
      <c r="O80" s="80"/>
      <c r="P80" s="15"/>
      <c r="Q80" s="30"/>
      <c r="R80" s="15"/>
      <c r="S80" s="87"/>
      <c r="T80" s="15"/>
      <c r="W80" s="77"/>
    </row>
    <row r="81" spans="3:23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P81" s="15"/>
      <c r="Q81" s="30"/>
      <c r="R81" s="15"/>
      <c r="S81" s="87"/>
      <c r="T81" s="15"/>
      <c r="W81" s="77"/>
    </row>
    <row r="82" spans="3:23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P82" s="15"/>
      <c r="Q82" s="30"/>
      <c r="R82" s="15"/>
      <c r="S82" s="87"/>
      <c r="T82" s="15"/>
      <c r="W82" s="77"/>
    </row>
    <row r="83" spans="3:23" s="13" customFormat="1" x14ac:dyDescent="0.2">
      <c r="C83" s="80"/>
      <c r="D83" s="15"/>
      <c r="E83" s="30"/>
      <c r="F83" s="15"/>
      <c r="G83" s="87"/>
      <c r="H83" s="15"/>
      <c r="I83" s="30"/>
      <c r="J83" s="15"/>
      <c r="K83" s="87"/>
      <c r="O83" s="80"/>
      <c r="P83" s="15"/>
      <c r="Q83" s="56"/>
      <c r="R83" s="56"/>
      <c r="S83" s="100"/>
      <c r="T83" s="15"/>
      <c r="W83" s="77"/>
    </row>
    <row r="84" spans="3:23" s="13" customFormat="1" x14ac:dyDescent="0.2">
      <c r="C84" s="80"/>
      <c r="D84" s="15"/>
      <c r="E84" s="30"/>
      <c r="F84" s="15"/>
      <c r="G84" s="87"/>
      <c r="H84" s="15"/>
      <c r="I84" s="15"/>
      <c r="J84" s="15"/>
      <c r="K84" s="87"/>
      <c r="O84" s="80"/>
      <c r="P84" s="15"/>
      <c r="Q84" s="30"/>
      <c r="R84" s="15"/>
      <c r="S84" s="87"/>
      <c r="T84" s="15"/>
      <c r="W84" s="77"/>
    </row>
    <row r="85" spans="3:23" s="13" customFormat="1" x14ac:dyDescent="0.2">
      <c r="C85" s="80"/>
      <c r="D85" s="15"/>
      <c r="E85" s="30"/>
      <c r="F85" s="15"/>
      <c r="G85" s="87"/>
      <c r="H85" s="15"/>
      <c r="I85" s="30"/>
      <c r="J85" s="15"/>
      <c r="K85" s="87"/>
      <c r="O85" s="80"/>
      <c r="P85" s="15"/>
      <c r="Q85" s="30"/>
      <c r="R85" s="15"/>
      <c r="S85" s="87"/>
      <c r="T85" s="15"/>
      <c r="W85" s="77"/>
    </row>
    <row r="86" spans="3:23" s="13" customFormat="1" x14ac:dyDescent="0.2">
      <c r="C86" s="80"/>
      <c r="D86" s="15"/>
      <c r="E86" s="15"/>
      <c r="F86" s="15"/>
      <c r="G86" s="87"/>
      <c r="H86" s="15"/>
      <c r="I86" s="30"/>
      <c r="J86" s="15"/>
      <c r="K86" s="87"/>
      <c r="O86" s="80"/>
      <c r="P86" s="15"/>
      <c r="Q86" s="30"/>
      <c r="R86" s="15"/>
      <c r="S86" s="87"/>
      <c r="T86" s="15"/>
      <c r="W86" s="77"/>
    </row>
    <row r="87" spans="3:23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P87" s="15"/>
      <c r="Q87" s="30"/>
      <c r="R87" s="15"/>
      <c r="S87" s="87"/>
      <c r="T87" s="15"/>
      <c r="W87" s="77"/>
    </row>
    <row r="88" spans="3:23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P88" s="15"/>
      <c r="Q88" s="30"/>
      <c r="R88" s="15"/>
      <c r="S88" s="87"/>
      <c r="T88" s="15"/>
      <c r="W88" s="77"/>
    </row>
    <row r="89" spans="3:23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P89" s="15"/>
      <c r="Q89" s="30"/>
      <c r="R89" s="15"/>
      <c r="S89" s="87"/>
      <c r="T89" s="15"/>
      <c r="W89" s="77"/>
    </row>
    <row r="90" spans="3:23" s="13" customFormat="1" x14ac:dyDescent="0.2">
      <c r="C90" s="80"/>
      <c r="D90" s="15"/>
      <c r="E90" s="30"/>
      <c r="F90" s="15"/>
      <c r="G90" s="87"/>
      <c r="H90" s="15"/>
      <c r="I90" s="30"/>
      <c r="J90" s="15"/>
      <c r="K90" s="87"/>
      <c r="O90" s="80"/>
      <c r="P90" s="15"/>
      <c r="Q90" s="15"/>
      <c r="R90" s="15"/>
      <c r="S90" s="87"/>
      <c r="T90" s="15"/>
      <c r="W90" s="77"/>
    </row>
    <row r="91" spans="3:23" s="13" customFormat="1" x14ac:dyDescent="0.2">
      <c r="C91" s="80"/>
      <c r="D91" s="15"/>
      <c r="E91" s="30"/>
      <c r="F91" s="15"/>
      <c r="G91" s="87"/>
      <c r="H91" s="15"/>
      <c r="I91" s="15"/>
      <c r="J91" s="15"/>
      <c r="K91" s="87"/>
      <c r="O91" s="80"/>
      <c r="P91" s="15"/>
      <c r="Q91" s="15"/>
      <c r="R91" s="15"/>
      <c r="S91" s="87"/>
      <c r="T91" s="15"/>
      <c r="W91" s="77"/>
    </row>
    <row r="92" spans="3:23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P92" s="15"/>
      <c r="Q92" s="15"/>
      <c r="R92" s="15"/>
      <c r="S92" s="87"/>
      <c r="T92" s="15"/>
      <c r="W92" s="77"/>
    </row>
    <row r="93" spans="3:23" s="13" customFormat="1" x14ac:dyDescent="0.2">
      <c r="C93" s="80"/>
      <c r="D93" s="15"/>
      <c r="E93" s="30"/>
      <c r="F93" s="15"/>
      <c r="G93" s="87"/>
      <c r="H93" s="15"/>
      <c r="I93" s="30"/>
      <c r="J93" s="15"/>
      <c r="K93" s="87"/>
      <c r="O93" s="80"/>
      <c r="P93" s="15"/>
      <c r="Q93" s="15"/>
      <c r="R93" s="15"/>
      <c r="S93" s="87"/>
      <c r="T93" s="15"/>
      <c r="W93" s="77"/>
    </row>
    <row r="94" spans="3:23" s="13" customFormat="1" x14ac:dyDescent="0.2">
      <c r="C94" s="80"/>
      <c r="D94" s="15"/>
      <c r="E94" s="15"/>
      <c r="F94" s="15"/>
      <c r="G94" s="87"/>
      <c r="H94" s="15"/>
      <c r="I94" s="30"/>
      <c r="J94" s="15"/>
      <c r="K94" s="87"/>
      <c r="O94" s="80"/>
      <c r="P94" s="15"/>
      <c r="Q94" s="15"/>
      <c r="R94" s="15"/>
      <c r="S94" s="87"/>
      <c r="T94" s="15"/>
      <c r="W94" s="77"/>
    </row>
    <row r="95" spans="3:23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P95" s="15"/>
      <c r="Q95" s="15"/>
      <c r="R95" s="15"/>
      <c r="S95" s="87"/>
      <c r="T95" s="15"/>
      <c r="W95" s="77"/>
    </row>
    <row r="96" spans="3:23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P96" s="15"/>
      <c r="Q96" s="15"/>
      <c r="R96" s="15"/>
      <c r="S96" s="87"/>
      <c r="T96" s="15"/>
      <c r="W96" s="77"/>
    </row>
    <row r="97" spans="3:27" s="13" customFormat="1" x14ac:dyDescent="0.2">
      <c r="C97" s="80"/>
      <c r="D97" s="15"/>
      <c r="E97" s="30"/>
      <c r="F97" s="15"/>
      <c r="G97" s="87"/>
      <c r="H97" s="15"/>
      <c r="I97" s="30"/>
      <c r="J97" s="15"/>
      <c r="K97" s="87"/>
      <c r="O97" s="80"/>
      <c r="P97" s="15"/>
      <c r="Q97" s="15"/>
      <c r="R97" s="15"/>
      <c r="S97" s="87"/>
      <c r="T97" s="15"/>
      <c r="W97" s="77"/>
    </row>
    <row r="98" spans="3:27" s="13" customFormat="1" x14ac:dyDescent="0.2">
      <c r="C98" s="80"/>
      <c r="D98" s="15"/>
      <c r="E98" s="30"/>
      <c r="F98" s="15"/>
      <c r="G98" s="87"/>
      <c r="H98" s="15"/>
      <c r="I98" s="15"/>
      <c r="J98" s="15"/>
      <c r="K98" s="87"/>
      <c r="O98" s="80"/>
      <c r="P98" s="15"/>
      <c r="Q98" s="15"/>
      <c r="R98" s="15"/>
      <c r="S98" s="87"/>
      <c r="T98" s="15"/>
      <c r="W98" s="77"/>
    </row>
    <row r="99" spans="3:27" s="13" customFormat="1" x14ac:dyDescent="0.2">
      <c r="C99" s="80"/>
      <c r="D99" s="15"/>
      <c r="E99" s="15"/>
      <c r="F99" s="15"/>
      <c r="G99" s="87"/>
      <c r="H99" s="15"/>
      <c r="I99" s="30"/>
      <c r="J99" s="15"/>
      <c r="K99" s="87"/>
      <c r="O99" s="80"/>
      <c r="P99" s="15"/>
      <c r="Q99" s="15"/>
      <c r="R99" s="15"/>
      <c r="S99" s="87"/>
      <c r="T99" s="15"/>
      <c r="W99" s="77"/>
    </row>
    <row r="100" spans="3:27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O100" s="80"/>
      <c r="P100" s="15"/>
      <c r="Q100" s="15"/>
      <c r="R100" s="15"/>
      <c r="S100" s="87"/>
      <c r="T100" s="15"/>
      <c r="W100" s="77"/>
    </row>
    <row r="101" spans="3:27" s="13" customFormat="1" x14ac:dyDescent="0.2">
      <c r="C101" s="80"/>
      <c r="D101" s="15"/>
      <c r="E101" s="30"/>
      <c r="F101" s="15"/>
      <c r="G101" s="87"/>
      <c r="H101" s="15"/>
      <c r="I101" s="30"/>
      <c r="J101" s="15"/>
      <c r="K101" s="87"/>
      <c r="M101" s="56"/>
      <c r="N101" s="56"/>
      <c r="O101" s="101"/>
      <c r="P101" s="15"/>
      <c r="Q101" s="56"/>
      <c r="R101" s="56"/>
      <c r="S101" s="101"/>
      <c r="T101" s="15"/>
      <c r="U101" s="56"/>
      <c r="V101" s="56"/>
      <c r="W101" s="101"/>
    </row>
    <row r="102" spans="3:27" x14ac:dyDescent="0.2">
      <c r="D102" s="15"/>
      <c r="E102" s="21"/>
      <c r="F102" s="20"/>
      <c r="G102" s="93"/>
      <c r="H102" s="15"/>
      <c r="I102" s="21"/>
      <c r="J102" s="20"/>
      <c r="K102" s="93"/>
      <c r="M102" s="30"/>
      <c r="N102" s="15"/>
      <c r="O102" s="87"/>
      <c r="P102" s="15"/>
      <c r="Q102" s="30"/>
      <c r="R102" s="15"/>
      <c r="S102" s="87"/>
      <c r="T102" s="15"/>
      <c r="U102" s="30"/>
      <c r="V102" s="15"/>
      <c r="W102" s="87"/>
      <c r="Y102" s="13"/>
      <c r="Z102" s="13"/>
      <c r="AA102" s="13"/>
    </row>
    <row r="103" spans="3:27" x14ac:dyDescent="0.2">
      <c r="D103" s="15"/>
      <c r="E103" s="21"/>
      <c r="F103" s="20"/>
      <c r="G103" s="93"/>
      <c r="H103" s="15"/>
      <c r="I103" s="21"/>
      <c r="J103" s="20"/>
      <c r="K103" s="93"/>
      <c r="M103" s="30"/>
      <c r="N103" s="30"/>
      <c r="O103" s="102"/>
      <c r="P103" s="15"/>
      <c r="Q103" s="30"/>
      <c r="R103" s="30"/>
      <c r="S103" s="102"/>
      <c r="T103" s="15"/>
      <c r="U103" s="30"/>
      <c r="V103" s="30"/>
      <c r="W103" s="102"/>
      <c r="Y103" s="13"/>
      <c r="Z103" s="13"/>
      <c r="AA103" s="13"/>
    </row>
    <row r="104" spans="3:27" x14ac:dyDescent="0.2">
      <c r="D104" s="15"/>
      <c r="E104" s="21"/>
      <c r="F104" s="20"/>
      <c r="G104" s="93"/>
      <c r="H104" s="15"/>
      <c r="I104" s="20"/>
      <c r="J104" s="20"/>
      <c r="K104" s="93"/>
      <c r="M104" s="30"/>
      <c r="N104" s="30"/>
      <c r="O104" s="102"/>
      <c r="P104" s="15"/>
      <c r="Q104" s="30"/>
      <c r="R104" s="30"/>
      <c r="S104" s="102"/>
      <c r="T104" s="15"/>
      <c r="U104" s="30"/>
      <c r="V104" s="30"/>
      <c r="W104" s="102"/>
      <c r="Y104" s="13"/>
      <c r="Z104" s="13"/>
      <c r="AA104" s="13"/>
    </row>
    <row r="105" spans="3:27" x14ac:dyDescent="0.2">
      <c r="D105" s="15"/>
      <c r="E105" s="21"/>
      <c r="F105" s="20"/>
      <c r="G105" s="93"/>
      <c r="H105" s="15"/>
      <c r="I105" s="21"/>
      <c r="J105" s="20"/>
      <c r="K105" s="93"/>
      <c r="M105" s="30"/>
      <c r="N105" s="30"/>
      <c r="O105" s="102"/>
      <c r="P105" s="15"/>
      <c r="Q105" s="30"/>
      <c r="R105" s="30"/>
      <c r="S105" s="102"/>
      <c r="T105" s="15"/>
      <c r="U105" s="30"/>
      <c r="V105" s="30"/>
      <c r="W105" s="102"/>
      <c r="Y105" s="13"/>
      <c r="Z105" s="13"/>
      <c r="AA105" s="13"/>
    </row>
    <row r="106" spans="3:27" x14ac:dyDescent="0.2">
      <c r="D106" s="15"/>
      <c r="E106" s="20"/>
      <c r="F106" s="20"/>
      <c r="G106" s="93"/>
      <c r="H106" s="15"/>
      <c r="I106" s="21"/>
      <c r="J106" s="20"/>
      <c r="K106" s="93"/>
      <c r="M106" s="43"/>
      <c r="N106" s="43"/>
      <c r="O106" s="103"/>
      <c r="Q106" s="43"/>
      <c r="R106" s="43"/>
      <c r="S106" s="103"/>
      <c r="U106" s="43"/>
      <c r="V106" s="43"/>
      <c r="W106" s="103"/>
      <c r="Y106" s="13"/>
      <c r="Z106" s="13"/>
      <c r="AA106" s="13"/>
    </row>
    <row r="107" spans="3:27" x14ac:dyDescent="0.2">
      <c r="D107" s="15"/>
      <c r="E107" s="21"/>
      <c r="F107" s="20"/>
      <c r="G107" s="93"/>
      <c r="H107" s="15"/>
      <c r="I107" s="21"/>
      <c r="J107" s="20"/>
      <c r="K107" s="93"/>
    </row>
    <row r="108" spans="3:27" x14ac:dyDescent="0.2">
      <c r="D108" s="15"/>
      <c r="E108" s="21"/>
      <c r="F108" s="20"/>
      <c r="G108" s="93"/>
      <c r="H108" s="15"/>
      <c r="I108" s="21"/>
      <c r="J108" s="20"/>
      <c r="K108" s="93"/>
    </row>
    <row r="109" spans="3:27" x14ac:dyDescent="0.2">
      <c r="D109" s="15"/>
      <c r="E109" s="21"/>
      <c r="F109" s="20"/>
      <c r="G109" s="93"/>
      <c r="H109" s="15"/>
      <c r="I109" s="20"/>
      <c r="J109" s="20"/>
      <c r="K109" s="93"/>
    </row>
    <row r="110" spans="3:27" x14ac:dyDescent="0.2">
      <c r="D110" s="15"/>
      <c r="E110" s="21"/>
      <c r="F110" s="20"/>
      <c r="G110" s="93"/>
      <c r="H110" s="15"/>
    </row>
    <row r="111" spans="3:27" x14ac:dyDescent="0.2">
      <c r="D111" s="15"/>
      <c r="E111" s="21"/>
      <c r="F111" s="20"/>
      <c r="G111" s="93"/>
      <c r="H111" s="15"/>
    </row>
    <row r="112" spans="3:27" x14ac:dyDescent="0.2">
      <c r="D112" s="15"/>
      <c r="E112" s="20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1"/>
      <c r="F117" s="20"/>
      <c r="G117" s="93"/>
      <c r="H117" s="15"/>
    </row>
    <row r="118" spans="4:8" x14ac:dyDescent="0.2">
      <c r="D118" s="15"/>
      <c r="E118" s="20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1"/>
      <c r="F124" s="20"/>
      <c r="G124" s="93"/>
      <c r="H124" s="15"/>
    </row>
    <row r="125" spans="4:8" x14ac:dyDescent="0.2">
      <c r="D125" s="15"/>
      <c r="E125" s="20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1"/>
      <c r="F129" s="20"/>
      <c r="G129" s="93"/>
      <c r="H129" s="15"/>
    </row>
    <row r="130" spans="4:8" x14ac:dyDescent="0.2">
      <c r="D130" s="15"/>
      <c r="E130" s="20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1"/>
      <c r="F134" s="20"/>
      <c r="G134" s="93"/>
      <c r="H134" s="15"/>
    </row>
    <row r="135" spans="4:8" x14ac:dyDescent="0.2">
      <c r="D135" s="15"/>
      <c r="E135" s="20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1"/>
      <c r="F141" s="20"/>
      <c r="G141" s="93"/>
      <c r="H141" s="15"/>
    </row>
    <row r="142" spans="4:8" x14ac:dyDescent="0.2">
      <c r="D142" s="15"/>
      <c r="E142" s="20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1"/>
      <c r="F147" s="20"/>
      <c r="G147" s="93"/>
      <c r="H147" s="15"/>
    </row>
    <row r="148" spans="4:8" x14ac:dyDescent="0.2">
      <c r="D148" s="15"/>
      <c r="E148" s="20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1"/>
      <c r="F154" s="20"/>
      <c r="G154" s="93"/>
      <c r="H154" s="15"/>
    </row>
    <row r="155" spans="4:8" x14ac:dyDescent="0.2">
      <c r="D155" s="15"/>
      <c r="E155" s="20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1"/>
      <c r="F161" s="20"/>
      <c r="G161" s="93"/>
      <c r="H161" s="15"/>
    </row>
    <row r="162" spans="4:8" x14ac:dyDescent="0.2">
      <c r="D162" s="15"/>
      <c r="E162" s="20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1"/>
      <c r="F167" s="20"/>
      <c r="G167" s="93"/>
      <c r="H167" s="15"/>
    </row>
    <row r="168" spans="4:8" x14ac:dyDescent="0.2">
      <c r="D168" s="15"/>
      <c r="E168" s="20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1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D176" s="15"/>
      <c r="E176" s="20"/>
      <c r="F176" s="20"/>
      <c r="G176" s="93"/>
      <c r="H176" s="15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20"/>
      <c r="F195" s="20"/>
      <c r="G195" s="93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  <row r="199" spans="5:7" x14ac:dyDescent="0.2">
      <c r="E199" s="18"/>
      <c r="F199" s="18"/>
      <c r="G199" s="9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B45C-4F05-1142-B864-574C6EE26BD7}">
  <sheetPr codeName="Sheet10"/>
  <dimension ref="A1:X198"/>
  <sheetViews>
    <sheetView topLeftCell="G1" workbookViewId="0">
      <selection activeCell="R20" sqref="R20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149.83203125" style="13" customWidth="1"/>
  </cols>
  <sheetData>
    <row r="1" spans="1:23" x14ac:dyDescent="0.2">
      <c r="A1" s="8" t="s">
        <v>9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13"/>
      <c r="V1" s="13"/>
      <c r="W1" s="80"/>
    </row>
    <row r="2" spans="1:23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  <c r="U2" s="13"/>
      <c r="V2" s="13"/>
      <c r="W2" s="80"/>
    </row>
    <row r="3" spans="1:23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305</v>
      </c>
      <c r="R3" s="23" t="s">
        <v>64</v>
      </c>
      <c r="S3" s="84" t="s">
        <v>77</v>
      </c>
      <c r="U3" s="23" t="s">
        <v>289</v>
      </c>
      <c r="V3" s="23" t="s">
        <v>64</v>
      </c>
      <c r="W3" s="84" t="s">
        <v>94</v>
      </c>
    </row>
    <row r="4" spans="1:23" x14ac:dyDescent="0.2">
      <c r="A4" s="1" t="s">
        <v>66</v>
      </c>
      <c r="B4" s="112">
        <v>4093</v>
      </c>
      <c r="C4" s="81">
        <f>B4/B7</f>
        <v>0.97128618889416229</v>
      </c>
      <c r="E4" s="3" t="s">
        <v>104</v>
      </c>
      <c r="F4" s="112">
        <v>3061</v>
      </c>
      <c r="G4" s="81">
        <f>F4/F6</f>
        <v>0.81387928742355753</v>
      </c>
      <c r="I4" s="17" t="s">
        <v>139</v>
      </c>
      <c r="J4" s="112">
        <v>1114</v>
      </c>
      <c r="K4" s="81">
        <f>J4/J6</f>
        <v>0.39405730456314114</v>
      </c>
      <c r="M4" s="22" t="s">
        <v>170</v>
      </c>
      <c r="N4" s="112">
        <v>683</v>
      </c>
      <c r="O4" s="84">
        <f>N4/N8</f>
        <v>0.26208749040675366</v>
      </c>
      <c r="Q4" s="23" t="s">
        <v>306</v>
      </c>
      <c r="R4" s="112">
        <v>1624</v>
      </c>
      <c r="S4" s="84">
        <f>R4/R7</f>
        <v>0.54025282767797733</v>
      </c>
      <c r="U4" s="23" t="s">
        <v>317</v>
      </c>
      <c r="V4" s="112">
        <v>3028</v>
      </c>
      <c r="W4" s="84">
        <f>V4/V6</f>
        <v>0.73602333495381622</v>
      </c>
    </row>
    <row r="5" spans="1:23" x14ac:dyDescent="0.2">
      <c r="A5" s="1" t="s">
        <v>67</v>
      </c>
      <c r="B5" s="112">
        <v>38</v>
      </c>
      <c r="C5" s="81">
        <f>B5/B7</f>
        <v>9.017560512577124E-3</v>
      </c>
      <c r="E5" s="3" t="s">
        <v>105</v>
      </c>
      <c r="F5" s="112">
        <v>700</v>
      </c>
      <c r="G5" s="81">
        <f>F5/F6</f>
        <v>0.18612071257644244</v>
      </c>
      <c r="I5" s="17" t="s">
        <v>88</v>
      </c>
      <c r="J5" s="112">
        <v>1713</v>
      </c>
      <c r="K5" s="81">
        <f>J5/J6</f>
        <v>0.60594269543685886</v>
      </c>
      <c r="L5" s="15"/>
      <c r="M5" s="22" t="s">
        <v>171</v>
      </c>
      <c r="N5" s="112">
        <v>369</v>
      </c>
      <c r="O5" s="84">
        <f>N5/N8</f>
        <v>0.14159631619339985</v>
      </c>
      <c r="Q5" s="23" t="s">
        <v>307</v>
      </c>
      <c r="R5" s="112">
        <v>120</v>
      </c>
      <c r="S5" s="84">
        <f>R5/R7</f>
        <v>3.9920159680638723E-2</v>
      </c>
      <c r="U5" s="23" t="s">
        <v>318</v>
      </c>
      <c r="V5" s="112">
        <v>1086</v>
      </c>
      <c r="W5" s="84">
        <f>V5/V6</f>
        <v>0.26397666504618378</v>
      </c>
    </row>
    <row r="6" spans="1:23" x14ac:dyDescent="0.2">
      <c r="A6" s="2" t="s">
        <v>68</v>
      </c>
      <c r="B6" s="112">
        <v>83</v>
      </c>
      <c r="C6" s="86">
        <f>B6/B7</f>
        <v>1.9696250593260561E-2</v>
      </c>
      <c r="E6" s="3" t="s">
        <v>107</v>
      </c>
      <c r="F6" s="1">
        <f>F4+F5</f>
        <v>3761</v>
      </c>
      <c r="G6" s="81">
        <f>G4+G5</f>
        <v>1</v>
      </c>
      <c r="I6" s="17" t="s">
        <v>69</v>
      </c>
      <c r="J6" s="1">
        <f>J4+J5</f>
        <v>2827</v>
      </c>
      <c r="K6" s="81">
        <f>K4+K5</f>
        <v>1</v>
      </c>
      <c r="L6" s="15"/>
      <c r="M6" s="22" t="s">
        <v>172</v>
      </c>
      <c r="N6" s="112">
        <v>890</v>
      </c>
      <c r="O6" s="84">
        <f>N6/N8</f>
        <v>0.3415195702225633</v>
      </c>
      <c r="Q6" s="23" t="s">
        <v>308</v>
      </c>
      <c r="R6" s="112">
        <v>1262</v>
      </c>
      <c r="S6" s="84">
        <f>R6/R7</f>
        <v>0.41982701264138389</v>
      </c>
      <c r="U6" s="23" t="s">
        <v>69</v>
      </c>
      <c r="V6" s="23">
        <f>V4+V5</f>
        <v>4114</v>
      </c>
      <c r="W6" s="84">
        <f>W4+W5</f>
        <v>1</v>
      </c>
    </row>
    <row r="7" spans="1:23" x14ac:dyDescent="0.2">
      <c r="A7" s="3" t="s">
        <v>69</v>
      </c>
      <c r="B7" s="1">
        <f>B4+B5+B6</f>
        <v>4214</v>
      </c>
      <c r="C7" s="81">
        <f>C4+C5+C6</f>
        <v>0.99999999999999989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664</v>
      </c>
      <c r="O7" s="84">
        <f>N7/N8</f>
        <v>0.25479662317728319</v>
      </c>
      <c r="Q7" s="23" t="s">
        <v>69</v>
      </c>
      <c r="R7" s="23">
        <f>R4+R5+R6</f>
        <v>3006</v>
      </c>
      <c r="S7" s="84">
        <f>S4+S5+S6</f>
        <v>1</v>
      </c>
      <c r="U7" s="13"/>
      <c r="V7" s="13"/>
      <c r="W7" s="80"/>
    </row>
    <row r="8" spans="1:23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2606</v>
      </c>
      <c r="O8" s="84">
        <f>O4+O5+O6+O7</f>
        <v>1</v>
      </c>
      <c r="Q8" s="13"/>
      <c r="R8" s="13"/>
      <c r="S8" s="80"/>
      <c r="U8" s="23" t="s">
        <v>319</v>
      </c>
      <c r="V8" s="23" t="s">
        <v>64</v>
      </c>
      <c r="W8" s="84" t="s">
        <v>94</v>
      </c>
    </row>
    <row r="9" spans="1:23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12</v>
      </c>
      <c r="G9" s="81">
        <f>F9/F11</f>
        <v>0.24489795918367346</v>
      </c>
      <c r="I9" s="17" t="s">
        <v>671</v>
      </c>
      <c r="J9" s="112">
        <v>685</v>
      </c>
      <c r="K9" s="81">
        <f>J9/J12</f>
        <v>0.24747109826589594</v>
      </c>
      <c r="L9" s="15"/>
      <c r="M9" s="13"/>
      <c r="N9" s="13"/>
      <c r="O9" s="80"/>
      <c r="Q9" s="23" t="s">
        <v>309</v>
      </c>
      <c r="R9" s="23" t="s">
        <v>64</v>
      </c>
      <c r="S9" s="84" t="s">
        <v>77</v>
      </c>
      <c r="U9" s="23" t="s">
        <v>320</v>
      </c>
      <c r="V9" s="112">
        <v>433</v>
      </c>
      <c r="W9" s="84">
        <f>V9/V11</f>
        <v>0.57275132275132279</v>
      </c>
    </row>
    <row r="10" spans="1:23" x14ac:dyDescent="0.2">
      <c r="A10" s="23" t="s">
        <v>70</v>
      </c>
      <c r="B10" s="112">
        <v>49</v>
      </c>
      <c r="C10" s="84">
        <f>B10/B17</f>
        <v>1.1838608359507128E-2</v>
      </c>
      <c r="E10" s="3" t="s">
        <v>109</v>
      </c>
      <c r="F10" s="112">
        <v>37</v>
      </c>
      <c r="G10" s="81">
        <f>F10/F11</f>
        <v>0.75510204081632648</v>
      </c>
      <c r="I10" s="17" t="s">
        <v>141</v>
      </c>
      <c r="J10" s="112">
        <v>1316</v>
      </c>
      <c r="K10" s="81">
        <f>J10/J12</f>
        <v>0.47543352601156069</v>
      </c>
      <c r="L10" s="15"/>
      <c r="M10" s="22" t="s">
        <v>174</v>
      </c>
      <c r="N10" s="23" t="s">
        <v>64</v>
      </c>
      <c r="O10" s="84" t="s">
        <v>77</v>
      </c>
      <c r="Q10" s="23" t="s">
        <v>310</v>
      </c>
      <c r="R10" s="112">
        <v>676</v>
      </c>
      <c r="S10" s="84">
        <f>R10/R14</f>
        <v>0.26090312620609801</v>
      </c>
      <c r="U10" s="23" t="s">
        <v>321</v>
      </c>
      <c r="V10" s="112">
        <v>323</v>
      </c>
      <c r="W10" s="84">
        <f>V10/V11</f>
        <v>0.42724867724867727</v>
      </c>
    </row>
    <row r="11" spans="1:23" x14ac:dyDescent="0.2">
      <c r="A11" s="23" t="s">
        <v>71</v>
      </c>
      <c r="B11" s="112">
        <v>390</v>
      </c>
      <c r="C11" s="84">
        <f>B11/B17</f>
        <v>9.4225658371587334E-2</v>
      </c>
      <c r="E11" s="3" t="s">
        <v>107</v>
      </c>
      <c r="F11" s="1">
        <f>F9+F10</f>
        <v>49</v>
      </c>
      <c r="G11" s="81">
        <f>G9+G10</f>
        <v>1</v>
      </c>
      <c r="I11" s="17" t="s">
        <v>142</v>
      </c>
      <c r="J11" s="112">
        <v>767</v>
      </c>
      <c r="K11" s="81">
        <f>J11/J12</f>
        <v>0.27709537572254334</v>
      </c>
      <c r="L11" s="15"/>
      <c r="M11" s="22" t="s">
        <v>176</v>
      </c>
      <c r="N11" s="112">
        <v>1066</v>
      </c>
      <c r="O11" s="84">
        <f>N11/N13</f>
        <v>0.41381987577639751</v>
      </c>
      <c r="Q11" s="23" t="s">
        <v>311</v>
      </c>
      <c r="R11" s="112">
        <v>570</v>
      </c>
      <c r="S11" s="84">
        <f>R11/R14</f>
        <v>0.21999228097259746</v>
      </c>
      <c r="U11" s="23" t="s">
        <v>69</v>
      </c>
      <c r="V11" s="23">
        <f>V9+V10</f>
        <v>756</v>
      </c>
      <c r="W11" s="84">
        <f>W9+W10</f>
        <v>1</v>
      </c>
    </row>
    <row r="12" spans="1:23" x14ac:dyDescent="0.2">
      <c r="A12" s="23" t="s">
        <v>72</v>
      </c>
      <c r="B12" s="112">
        <v>26</v>
      </c>
      <c r="C12" s="84">
        <f>B12/B17</f>
        <v>6.2817105581058231E-3</v>
      </c>
      <c r="E12" s="13"/>
      <c r="F12" s="13"/>
      <c r="G12" s="80"/>
      <c r="I12" s="17" t="s">
        <v>69</v>
      </c>
      <c r="J12" s="1">
        <f>J9+J10+J11</f>
        <v>2768</v>
      </c>
      <c r="K12" s="81">
        <f>K9+K10+K11</f>
        <v>1</v>
      </c>
      <c r="L12" s="15"/>
      <c r="M12" s="22" t="s">
        <v>175</v>
      </c>
      <c r="N12" s="112">
        <v>1510</v>
      </c>
      <c r="O12" s="84">
        <f>N12/N13</f>
        <v>0.58618012422360244</v>
      </c>
      <c r="Q12" s="23" t="s">
        <v>670</v>
      </c>
      <c r="R12" s="112">
        <v>895</v>
      </c>
      <c r="S12" s="84">
        <f>R12/R14</f>
        <v>0.34542647626399076</v>
      </c>
      <c r="U12" s="13"/>
      <c r="V12" s="13"/>
      <c r="W12" s="80"/>
    </row>
    <row r="13" spans="1:23" x14ac:dyDescent="0.2">
      <c r="A13" s="23" t="s">
        <v>73</v>
      </c>
      <c r="B13" s="112">
        <v>433</v>
      </c>
      <c r="C13" s="84">
        <f>B13/B17</f>
        <v>0.10461464121768543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2576</v>
      </c>
      <c r="O13" s="84">
        <f>O11+O12</f>
        <v>1</v>
      </c>
      <c r="Q13" s="23" t="s">
        <v>312</v>
      </c>
      <c r="R13" s="112">
        <v>450</v>
      </c>
      <c r="S13" s="84">
        <f>R13/R14</f>
        <v>0.17367811655731377</v>
      </c>
      <c r="U13" s="13"/>
      <c r="V13" s="13"/>
      <c r="W13" s="80"/>
    </row>
    <row r="14" spans="1:23" x14ac:dyDescent="0.2">
      <c r="A14" s="23" t="s">
        <v>74</v>
      </c>
      <c r="B14" s="112">
        <v>34</v>
      </c>
      <c r="C14" s="84">
        <f>B14/B17</f>
        <v>8.2145445759845368E-3</v>
      </c>
      <c r="E14" s="6" t="s">
        <v>111</v>
      </c>
      <c r="F14" s="112">
        <v>2500</v>
      </c>
      <c r="G14" s="89">
        <f>F14/F16</f>
        <v>0.80128205128205132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23" t="s">
        <v>69</v>
      </c>
      <c r="R14" s="23">
        <f>R10+R11+R12+R13</f>
        <v>2591</v>
      </c>
      <c r="S14" s="84">
        <f>S10+S11+S12+S13</f>
        <v>1</v>
      </c>
      <c r="U14" s="13"/>
      <c r="V14" s="13"/>
      <c r="W14" s="80"/>
    </row>
    <row r="15" spans="1:23" x14ac:dyDescent="0.2">
      <c r="A15" s="23" t="s">
        <v>75</v>
      </c>
      <c r="B15" s="112">
        <v>1156</v>
      </c>
      <c r="C15" s="84">
        <f>B15/B17</f>
        <v>0.27929451558347429</v>
      </c>
      <c r="E15" s="6" t="s">
        <v>112</v>
      </c>
      <c r="F15" s="112">
        <v>620</v>
      </c>
      <c r="G15" s="89">
        <f>F15/F16</f>
        <v>0.19871794871794871</v>
      </c>
      <c r="I15" s="17" t="s">
        <v>144</v>
      </c>
      <c r="J15" s="112">
        <v>679</v>
      </c>
      <c r="K15" s="81">
        <f>J15/J19</f>
        <v>0.24371859296482412</v>
      </c>
      <c r="L15" s="15"/>
      <c r="M15" s="22" t="s">
        <v>177</v>
      </c>
      <c r="N15" s="23" t="s">
        <v>64</v>
      </c>
      <c r="O15" s="84" t="s">
        <v>77</v>
      </c>
      <c r="Q15" s="13"/>
      <c r="R15" s="13"/>
      <c r="S15" s="80"/>
      <c r="U15" s="13"/>
      <c r="V15" s="13"/>
      <c r="W15" s="80"/>
    </row>
    <row r="16" spans="1:23" x14ac:dyDescent="0.2">
      <c r="A16" s="23" t="s">
        <v>76</v>
      </c>
      <c r="B16" s="112">
        <v>2051</v>
      </c>
      <c r="C16" s="84">
        <f>B16/B17</f>
        <v>0.49553032133365549</v>
      </c>
      <c r="E16" s="6" t="s">
        <v>107</v>
      </c>
      <c r="F16" s="7">
        <f>F14+F15</f>
        <v>3120</v>
      </c>
      <c r="G16" s="89">
        <f>G14+G15</f>
        <v>1</v>
      </c>
      <c r="I16" s="17" t="s">
        <v>145</v>
      </c>
      <c r="J16" s="112">
        <v>650</v>
      </c>
      <c r="K16" s="81">
        <f>J16/J19</f>
        <v>0.23330940416367552</v>
      </c>
      <c r="L16" s="15"/>
      <c r="M16" s="22" t="s">
        <v>178</v>
      </c>
      <c r="N16" s="112">
        <v>934</v>
      </c>
      <c r="O16" s="84">
        <f>N16/N18</f>
        <v>0.36328276935044729</v>
      </c>
      <c r="Q16" s="23" t="s">
        <v>313</v>
      </c>
      <c r="R16" s="23" t="s">
        <v>64</v>
      </c>
      <c r="S16" s="84" t="s">
        <v>77</v>
      </c>
      <c r="U16" s="13"/>
      <c r="V16" s="13"/>
      <c r="W16" s="80"/>
    </row>
    <row r="17" spans="1:23" x14ac:dyDescent="0.2">
      <c r="A17" s="23" t="s">
        <v>69</v>
      </c>
      <c r="B17" s="23">
        <f>B10+B11+B12+B13+B14+B15+B16</f>
        <v>4139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558</v>
      </c>
      <c r="K17" s="81">
        <f>J17/J19</f>
        <v>0.20028715003589376</v>
      </c>
      <c r="L17" s="15"/>
      <c r="M17" s="22" t="s">
        <v>179</v>
      </c>
      <c r="N17" s="112">
        <v>1637</v>
      </c>
      <c r="O17" s="84">
        <f>N17/N18</f>
        <v>0.63671723064955266</v>
      </c>
      <c r="Q17" s="23" t="s">
        <v>314</v>
      </c>
      <c r="R17" s="112">
        <v>704</v>
      </c>
      <c r="S17" s="84">
        <f>R17/R20</f>
        <v>0.26337448559670784</v>
      </c>
      <c r="U17" s="13"/>
      <c r="V17" s="13"/>
      <c r="W17" s="80"/>
    </row>
    <row r="18" spans="1:23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899</v>
      </c>
      <c r="K18" s="126">
        <f>J18/J19</f>
        <v>0.32268485283560661</v>
      </c>
      <c r="L18" s="15"/>
      <c r="M18" s="22" t="s">
        <v>69</v>
      </c>
      <c r="N18" s="23">
        <f>N16+N17</f>
        <v>2571</v>
      </c>
      <c r="O18" s="84">
        <f>O16+O17</f>
        <v>1</v>
      </c>
      <c r="Q18" s="23" t="s">
        <v>315</v>
      </c>
      <c r="R18" s="112">
        <v>646</v>
      </c>
      <c r="S18" s="84">
        <f>R18/R20</f>
        <v>0.24167601945379724</v>
      </c>
      <c r="U18" s="13"/>
      <c r="V18" s="13"/>
      <c r="W18" s="80"/>
    </row>
    <row r="19" spans="1:23" x14ac:dyDescent="0.2">
      <c r="A19" s="13"/>
      <c r="B19" s="13"/>
      <c r="C19" s="80"/>
      <c r="E19" s="17" t="s">
        <v>114</v>
      </c>
      <c r="F19" s="112">
        <v>302</v>
      </c>
      <c r="G19" s="81">
        <f>F19/F22</f>
        <v>0.10192372595342558</v>
      </c>
      <c r="I19" s="17" t="s">
        <v>69</v>
      </c>
      <c r="J19" s="1">
        <f>J15+J16+J17+J18</f>
        <v>2786</v>
      </c>
      <c r="K19" s="81">
        <f>K15+K16+K17+K18</f>
        <v>1</v>
      </c>
      <c r="L19" s="15"/>
      <c r="M19" s="13"/>
      <c r="N19" s="13"/>
      <c r="O19" s="80"/>
      <c r="Q19" s="23" t="s">
        <v>316</v>
      </c>
      <c r="R19" s="112">
        <v>1323</v>
      </c>
      <c r="S19" s="84">
        <f>R19/R20</f>
        <v>0.49494949494949497</v>
      </c>
      <c r="U19" s="13"/>
      <c r="V19" s="13"/>
      <c r="W19" s="80"/>
    </row>
    <row r="20" spans="1:23" x14ac:dyDescent="0.2">
      <c r="A20" s="13"/>
      <c r="B20" s="13"/>
      <c r="C20" s="80"/>
      <c r="E20" s="17" t="s">
        <v>674</v>
      </c>
      <c r="F20" s="112">
        <v>1322</v>
      </c>
      <c r="G20" s="81">
        <f>F20/F22</f>
        <v>0.44616942288221395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23" t="s">
        <v>69</v>
      </c>
      <c r="R20" s="23">
        <f>R17+R18+R19</f>
        <v>2673</v>
      </c>
      <c r="S20" s="84">
        <f>S17+S18+S19</f>
        <v>1</v>
      </c>
      <c r="U20" s="13"/>
      <c r="V20" s="13"/>
      <c r="W20" s="80"/>
    </row>
    <row r="21" spans="1:23" x14ac:dyDescent="0.2">
      <c r="A21" s="13"/>
      <c r="B21" s="13"/>
      <c r="C21" s="80"/>
      <c r="E21" s="17" t="s">
        <v>115</v>
      </c>
      <c r="F21" s="112">
        <v>1339</v>
      </c>
      <c r="G21" s="81">
        <f>F21/F22</f>
        <v>0.45190685116436047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915</v>
      </c>
      <c r="O21" s="84">
        <f>N21/N25</f>
        <v>0.35423925667828104</v>
      </c>
      <c r="Q21" s="13"/>
      <c r="R21" s="13"/>
      <c r="S21" s="80"/>
      <c r="U21" s="13"/>
      <c r="V21" s="13"/>
      <c r="W21" s="80"/>
    </row>
    <row r="22" spans="1:23" x14ac:dyDescent="0.2">
      <c r="A22" s="13"/>
      <c r="B22" s="13"/>
      <c r="C22" s="80"/>
      <c r="E22" s="17" t="s">
        <v>107</v>
      </c>
      <c r="F22" s="1">
        <f>F19+F20+F21</f>
        <v>2963</v>
      </c>
      <c r="G22" s="81">
        <f>G19+G20+G21</f>
        <v>1</v>
      </c>
      <c r="I22" s="17" t="s">
        <v>148</v>
      </c>
      <c r="J22" s="112">
        <v>873</v>
      </c>
      <c r="K22" s="81">
        <f>J22/J25</f>
        <v>0.32526080476900149</v>
      </c>
      <c r="L22" s="15"/>
      <c r="M22" s="22" t="s">
        <v>182</v>
      </c>
      <c r="N22" s="112">
        <v>736</v>
      </c>
      <c r="O22" s="84">
        <f>N22/N25</f>
        <v>0.28493999225706546</v>
      </c>
      <c r="Q22" s="13"/>
      <c r="R22" s="13"/>
      <c r="S22" s="80"/>
      <c r="U22" s="13"/>
      <c r="V22" s="13"/>
      <c r="W22" s="80"/>
    </row>
    <row r="23" spans="1:23" x14ac:dyDescent="0.2">
      <c r="A23" s="13"/>
      <c r="B23" s="13"/>
      <c r="C23" s="80"/>
      <c r="E23" s="13"/>
      <c r="F23" s="13"/>
      <c r="G23" s="80"/>
      <c r="I23" s="17" t="s">
        <v>149</v>
      </c>
      <c r="J23" s="112">
        <v>380</v>
      </c>
      <c r="K23" s="81">
        <f>J23/J25</f>
        <v>0.14157973174366617</v>
      </c>
      <c r="L23" s="15"/>
      <c r="M23" s="22" t="s">
        <v>183</v>
      </c>
      <c r="N23" s="112">
        <v>558</v>
      </c>
      <c r="O23" s="84">
        <f>N23/N25</f>
        <v>0.21602787456445993</v>
      </c>
      <c r="Q23" s="13"/>
      <c r="R23" s="13"/>
      <c r="S23" s="80"/>
      <c r="U23" s="13"/>
      <c r="V23" s="13"/>
      <c r="W23" s="80"/>
    </row>
    <row r="24" spans="1:23" x14ac:dyDescent="0.2">
      <c r="A24" s="13"/>
      <c r="B24" s="13"/>
      <c r="C24" s="80"/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1431</v>
      </c>
      <c r="K24" s="81">
        <f>J24/J25</f>
        <v>0.53315946348733234</v>
      </c>
      <c r="L24" s="15"/>
      <c r="M24" s="22" t="s">
        <v>184</v>
      </c>
      <c r="N24" s="112">
        <v>374</v>
      </c>
      <c r="O24" s="84">
        <f>N24/N25</f>
        <v>0.14479287650019357</v>
      </c>
      <c r="Q24" s="13"/>
      <c r="R24" s="13"/>
      <c r="S24" s="80"/>
      <c r="U24" s="13"/>
      <c r="V24" s="13"/>
      <c r="W24" s="80"/>
    </row>
    <row r="25" spans="1:23" x14ac:dyDescent="0.2">
      <c r="A25" s="13"/>
      <c r="B25" s="13"/>
      <c r="C25" s="80"/>
      <c r="E25" s="17" t="s">
        <v>117</v>
      </c>
      <c r="F25" s="112">
        <v>1149</v>
      </c>
      <c r="G25" s="81">
        <f>F25/F30</f>
        <v>0.40020898641588298</v>
      </c>
      <c r="I25" s="17" t="s">
        <v>69</v>
      </c>
      <c r="J25" s="1">
        <f>J22+J23+J24</f>
        <v>2684</v>
      </c>
      <c r="K25" s="81">
        <f>K22+K23+K24</f>
        <v>1</v>
      </c>
      <c r="L25" s="15"/>
      <c r="M25" s="22" t="s">
        <v>69</v>
      </c>
      <c r="N25" s="23">
        <f>N21+N22+N23+N24</f>
        <v>2583</v>
      </c>
      <c r="O25" s="84">
        <f>O21+O22+O23+O24</f>
        <v>1</v>
      </c>
      <c r="Q25" s="13"/>
      <c r="R25" s="13"/>
      <c r="S25" s="80"/>
      <c r="U25" s="13"/>
      <c r="V25" s="13"/>
      <c r="W25" s="80"/>
    </row>
    <row r="26" spans="1:23" x14ac:dyDescent="0.2">
      <c r="A26" s="13"/>
      <c r="B26" s="13"/>
      <c r="C26" s="80"/>
      <c r="E26" s="17" t="s">
        <v>118</v>
      </c>
      <c r="F26" s="112">
        <v>430</v>
      </c>
      <c r="G26" s="81">
        <f>F26/F30</f>
        <v>0.14977359804946011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  <c r="U26" s="13"/>
      <c r="V26" s="13"/>
      <c r="W26" s="80"/>
    </row>
    <row r="27" spans="1:23" x14ac:dyDescent="0.2">
      <c r="A27" s="43"/>
      <c r="B27" s="43"/>
      <c r="C27" s="104"/>
      <c r="E27" s="17" t="s">
        <v>119</v>
      </c>
      <c r="F27" s="112">
        <v>266</v>
      </c>
      <c r="G27" s="81">
        <f>F27/F30</f>
        <v>9.2650644374782307E-2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  <c r="U27" s="13"/>
      <c r="V27" s="13"/>
      <c r="W27" s="80"/>
    </row>
    <row r="28" spans="1:23" x14ac:dyDescent="0.2">
      <c r="A28" s="43"/>
      <c r="B28" s="43"/>
      <c r="C28" s="104"/>
      <c r="E28" s="17" t="s">
        <v>120</v>
      </c>
      <c r="F28" s="112">
        <v>254</v>
      </c>
      <c r="G28" s="81">
        <f>F28/F30</f>
        <v>8.8470916057122956E-2</v>
      </c>
      <c r="I28" s="17" t="s">
        <v>644</v>
      </c>
      <c r="J28" s="112">
        <v>754</v>
      </c>
      <c r="K28" s="81">
        <f>J28/J33</f>
        <v>0.2814483016050765</v>
      </c>
      <c r="L28" s="15"/>
      <c r="M28" s="22" t="s">
        <v>186</v>
      </c>
      <c r="N28" s="112">
        <v>656</v>
      </c>
      <c r="O28" s="84">
        <f>N28/N31</f>
        <v>0.25505443234836706</v>
      </c>
      <c r="Q28" s="13"/>
      <c r="R28" s="13"/>
      <c r="S28" s="80"/>
      <c r="U28" s="13"/>
      <c r="V28" s="13"/>
      <c r="W28" s="80"/>
    </row>
    <row r="29" spans="1:23" x14ac:dyDescent="0.2">
      <c r="A29" s="43"/>
      <c r="B29" s="43"/>
      <c r="C29" s="104"/>
      <c r="E29" s="17" t="s">
        <v>99</v>
      </c>
      <c r="F29" s="112">
        <v>772</v>
      </c>
      <c r="G29" s="81">
        <f>F29/F30</f>
        <v>0.26889585510275166</v>
      </c>
      <c r="I29" s="17" t="s">
        <v>151</v>
      </c>
      <c r="J29" s="112">
        <v>973</v>
      </c>
      <c r="K29" s="81">
        <f>J29/J33</f>
        <v>0.3631952220977977</v>
      </c>
      <c r="L29" s="15"/>
      <c r="M29" s="22" t="s">
        <v>682</v>
      </c>
      <c r="N29" s="112">
        <v>1241</v>
      </c>
      <c r="O29" s="84">
        <f>N29/N31</f>
        <v>0.48250388802488337</v>
      </c>
      <c r="Q29" s="13"/>
      <c r="R29" s="13"/>
      <c r="S29" s="80"/>
      <c r="U29" s="13"/>
      <c r="V29" s="13"/>
      <c r="W29" s="80"/>
    </row>
    <row r="30" spans="1:23" x14ac:dyDescent="0.2">
      <c r="A30" s="43"/>
      <c r="B30" s="43"/>
      <c r="C30" s="104"/>
      <c r="E30" s="17" t="s">
        <v>69</v>
      </c>
      <c r="F30" s="1">
        <f>F25+F26+F27+F28+F29</f>
        <v>2871</v>
      </c>
      <c r="G30" s="81">
        <f>G25+G26+G27+G28+G29</f>
        <v>1</v>
      </c>
      <c r="I30" s="17" t="s">
        <v>152</v>
      </c>
      <c r="J30" s="112">
        <v>180</v>
      </c>
      <c r="K30" s="81">
        <f>J30/J33</f>
        <v>6.7189249720044794E-2</v>
      </c>
      <c r="L30" s="15"/>
      <c r="M30" s="22" t="s">
        <v>187</v>
      </c>
      <c r="N30" s="112">
        <v>675</v>
      </c>
      <c r="O30" s="84">
        <f>N30/N31</f>
        <v>0.26244167962674964</v>
      </c>
      <c r="Q30" s="13"/>
      <c r="R30" s="13"/>
      <c r="S30" s="80"/>
      <c r="U30" s="13"/>
      <c r="V30" s="13"/>
      <c r="W30" s="80"/>
    </row>
    <row r="31" spans="1:23" x14ac:dyDescent="0.2">
      <c r="A31" s="43"/>
      <c r="B31" s="43"/>
      <c r="C31" s="104"/>
      <c r="E31" s="13"/>
      <c r="F31" s="13"/>
      <c r="G31" s="80"/>
      <c r="I31" s="17" t="s">
        <v>153</v>
      </c>
      <c r="J31" s="112">
        <v>201</v>
      </c>
      <c r="K31" s="81">
        <f>J31/J33</f>
        <v>7.5027995520716692E-2</v>
      </c>
      <c r="L31" s="15"/>
      <c r="M31" s="22" t="s">
        <v>69</v>
      </c>
      <c r="N31" s="23">
        <f>N28+N29+N30</f>
        <v>2572</v>
      </c>
      <c r="O31" s="84">
        <f>O28+O29+O30</f>
        <v>1</v>
      </c>
      <c r="Q31" s="13"/>
      <c r="R31" s="13"/>
      <c r="S31" s="80"/>
      <c r="U31" s="13"/>
      <c r="V31" s="13"/>
      <c r="W31" s="80"/>
    </row>
    <row r="32" spans="1:23" x14ac:dyDescent="0.2">
      <c r="A32" s="43"/>
      <c r="B32" s="43"/>
      <c r="C32" s="104"/>
      <c r="E32" s="4" t="s">
        <v>121</v>
      </c>
      <c r="F32" s="5" t="s">
        <v>64</v>
      </c>
      <c r="G32" s="88" t="s">
        <v>94</v>
      </c>
      <c r="I32" s="17" t="s">
        <v>154</v>
      </c>
      <c r="J32" s="112">
        <v>571</v>
      </c>
      <c r="K32" s="81">
        <f>J32/J33</f>
        <v>0.21313923105636431</v>
      </c>
      <c r="L32" s="15"/>
      <c r="M32" s="13"/>
      <c r="N32" s="13"/>
      <c r="O32" s="80"/>
      <c r="Q32" s="13"/>
      <c r="R32" s="13"/>
      <c r="S32" s="80"/>
      <c r="U32" s="13"/>
      <c r="V32" s="13"/>
      <c r="W32" s="80"/>
    </row>
    <row r="33" spans="1:23" x14ac:dyDescent="0.2">
      <c r="A33" s="43"/>
      <c r="B33" s="43"/>
      <c r="C33" s="104"/>
      <c r="E33" s="6" t="s">
        <v>112</v>
      </c>
      <c r="F33" s="112">
        <v>1871</v>
      </c>
      <c r="G33" s="89">
        <f>F33/F35</f>
        <v>0.66821428571428576</v>
      </c>
      <c r="I33" s="17" t="s">
        <v>69</v>
      </c>
      <c r="J33" s="1">
        <f>J28+J29+J30+J31+J32</f>
        <v>2679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80"/>
      <c r="U33" s="13"/>
      <c r="V33" s="13"/>
      <c r="W33" s="80"/>
    </row>
    <row r="34" spans="1:23" x14ac:dyDescent="0.2">
      <c r="A34" s="13"/>
      <c r="B34" s="13"/>
      <c r="C34" s="80"/>
      <c r="E34" s="6" t="s">
        <v>122</v>
      </c>
      <c r="F34" s="112">
        <v>929</v>
      </c>
      <c r="G34" s="89">
        <f>F34/F35</f>
        <v>0.33178571428571429</v>
      </c>
      <c r="I34" s="13"/>
      <c r="J34" s="13"/>
      <c r="K34" s="80"/>
      <c r="L34" s="15"/>
      <c r="M34" s="22" t="s">
        <v>189</v>
      </c>
      <c r="N34" s="112">
        <v>1173</v>
      </c>
      <c r="O34" s="84">
        <f>N34/N38</f>
        <v>0.45272095715939792</v>
      </c>
      <c r="Q34" s="13"/>
      <c r="R34" s="13"/>
      <c r="S34" s="80"/>
      <c r="U34" s="13"/>
      <c r="V34" s="13"/>
      <c r="W34" s="80"/>
    </row>
    <row r="35" spans="1:23" x14ac:dyDescent="0.2">
      <c r="A35" s="13"/>
      <c r="B35" s="13"/>
      <c r="C35" s="80"/>
      <c r="E35" s="6" t="s">
        <v>107</v>
      </c>
      <c r="F35" s="7">
        <f>F33+F34</f>
        <v>2800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769</v>
      </c>
      <c r="O35" s="84">
        <f>N35/N38</f>
        <v>0.29679660362794286</v>
      </c>
      <c r="Q35" s="13"/>
      <c r="R35" s="13"/>
      <c r="S35" s="80"/>
      <c r="U35" s="13"/>
      <c r="V35" s="13"/>
      <c r="W35" s="80"/>
    </row>
    <row r="36" spans="1:23" x14ac:dyDescent="0.2">
      <c r="A36" s="13"/>
      <c r="B36" s="13"/>
      <c r="C36" s="80"/>
      <c r="E36" s="13"/>
      <c r="F36" s="13"/>
      <c r="G36" s="80"/>
      <c r="I36" s="22" t="s">
        <v>156</v>
      </c>
      <c r="J36" s="112">
        <v>1416</v>
      </c>
      <c r="K36" s="84">
        <f>J36/J38</f>
        <v>0.52270210409745288</v>
      </c>
      <c r="L36" s="15"/>
      <c r="M36" s="22" t="s">
        <v>191</v>
      </c>
      <c r="N36" s="112">
        <v>341</v>
      </c>
      <c r="O36" s="84">
        <f>N36/N38</f>
        <v>0.13160941721343111</v>
      </c>
      <c r="Q36" s="13"/>
      <c r="R36" s="13"/>
      <c r="S36" s="80"/>
      <c r="U36" s="13"/>
      <c r="V36" s="13"/>
      <c r="W36" s="80"/>
    </row>
    <row r="37" spans="1:23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1293</v>
      </c>
      <c r="K37" s="84">
        <f>J37/J38</f>
        <v>0.47729789590254706</v>
      </c>
      <c r="L37" s="15"/>
      <c r="M37" s="22" t="s">
        <v>192</v>
      </c>
      <c r="N37" s="112">
        <v>308</v>
      </c>
      <c r="O37" s="84">
        <f>N37/N38</f>
        <v>0.1188730219992281</v>
      </c>
      <c r="Q37" s="13"/>
      <c r="R37" s="13"/>
      <c r="S37" s="80"/>
      <c r="U37" s="13"/>
      <c r="V37" s="13"/>
      <c r="W37" s="80"/>
    </row>
    <row r="38" spans="1:23" x14ac:dyDescent="0.2">
      <c r="A38" s="13"/>
      <c r="B38" s="13"/>
      <c r="C38" s="80"/>
      <c r="E38" s="6" t="s">
        <v>124</v>
      </c>
      <c r="F38" s="112">
        <v>9</v>
      </c>
      <c r="G38" s="89">
        <f>F38/F40</f>
        <v>0.34615384615384615</v>
      </c>
      <c r="I38" s="22" t="s">
        <v>69</v>
      </c>
      <c r="J38" s="23">
        <f>J36+J37</f>
        <v>2709</v>
      </c>
      <c r="K38" s="84">
        <f>K36+K37</f>
        <v>1</v>
      </c>
      <c r="L38" s="15"/>
      <c r="M38" s="22" t="s">
        <v>107</v>
      </c>
      <c r="N38" s="23">
        <f>N34+N35+N36+N37</f>
        <v>2591</v>
      </c>
      <c r="O38" s="84">
        <f>O34+O35+O36+O37</f>
        <v>1</v>
      </c>
      <c r="Q38" s="13"/>
      <c r="R38" s="13"/>
      <c r="S38" s="80"/>
      <c r="U38" s="13"/>
      <c r="V38" s="13"/>
      <c r="W38" s="80"/>
    </row>
    <row r="39" spans="1:23" x14ac:dyDescent="0.2">
      <c r="A39" s="13"/>
      <c r="B39" s="13"/>
      <c r="C39" s="80"/>
      <c r="E39" s="6" t="s">
        <v>125</v>
      </c>
      <c r="F39" s="112">
        <v>17</v>
      </c>
      <c r="G39" s="89">
        <f>F39/F40</f>
        <v>0.65384615384615385</v>
      </c>
      <c r="I39" s="13"/>
      <c r="J39" s="13"/>
      <c r="K39" s="80"/>
      <c r="L39" s="15"/>
      <c r="M39" s="13"/>
      <c r="N39" s="13"/>
      <c r="O39" s="80"/>
      <c r="Q39" s="13"/>
      <c r="R39" s="13"/>
      <c r="S39" s="80"/>
      <c r="U39" s="13"/>
      <c r="V39" s="13"/>
      <c r="W39" s="80"/>
    </row>
    <row r="40" spans="1:23" x14ac:dyDescent="0.2">
      <c r="A40" s="13"/>
      <c r="B40" s="13"/>
      <c r="C40" s="80"/>
      <c r="E40" s="6" t="s">
        <v>107</v>
      </c>
      <c r="F40" s="7">
        <f>F38+F39</f>
        <v>26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80"/>
      <c r="U40" s="13"/>
      <c r="V40" s="13"/>
      <c r="W40" s="80"/>
    </row>
    <row r="41" spans="1:23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360</v>
      </c>
      <c r="K41" s="84">
        <f>J41/J45</f>
        <v>0.13626040878122633</v>
      </c>
      <c r="L41" s="15"/>
      <c r="M41" s="22" t="s">
        <v>194</v>
      </c>
      <c r="N41" s="112">
        <v>560</v>
      </c>
      <c r="O41" s="84">
        <f>N41/N45</f>
        <v>0.21806853582554517</v>
      </c>
      <c r="Q41" s="13"/>
      <c r="R41" s="13"/>
      <c r="S41" s="80"/>
      <c r="U41" s="13"/>
      <c r="V41" s="13"/>
      <c r="W41" s="80"/>
    </row>
    <row r="42" spans="1:23" x14ac:dyDescent="0.2">
      <c r="A42" s="1" t="s">
        <v>87</v>
      </c>
      <c r="B42">
        <v>1840</v>
      </c>
      <c r="C42" s="81">
        <f>B42/B44</f>
        <v>0.58654765699713096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846</v>
      </c>
      <c r="K42" s="84">
        <f>J42/J45</f>
        <v>0.32021196063588192</v>
      </c>
      <c r="L42" s="15"/>
      <c r="M42" s="22" t="s">
        <v>195</v>
      </c>
      <c r="N42" s="112">
        <v>890</v>
      </c>
      <c r="O42" s="84">
        <f>N42/N45</f>
        <v>0.34657320872274144</v>
      </c>
      <c r="Q42" s="13"/>
      <c r="R42" s="13"/>
      <c r="S42" s="80"/>
      <c r="U42" s="13"/>
      <c r="V42" s="13"/>
      <c r="W42" s="80"/>
    </row>
    <row r="43" spans="1:23" x14ac:dyDescent="0.2">
      <c r="A43" s="1" t="s">
        <v>88</v>
      </c>
      <c r="B43">
        <v>1297</v>
      </c>
      <c r="C43" s="81">
        <f>B43/B44</f>
        <v>0.41345234300286898</v>
      </c>
      <c r="E43" s="124" t="s">
        <v>127</v>
      </c>
      <c r="F43" s="125">
        <v>753</v>
      </c>
      <c r="G43" s="126">
        <f>F43/F49</f>
        <v>0.27441690962099125</v>
      </c>
      <c r="I43" s="22" t="s">
        <v>159</v>
      </c>
      <c r="J43" s="112">
        <v>731</v>
      </c>
      <c r="K43" s="84">
        <f>J43/J45</f>
        <v>0.27668433005299015</v>
      </c>
      <c r="L43" s="15"/>
      <c r="M43" s="22" t="s">
        <v>196</v>
      </c>
      <c r="N43" s="112">
        <v>594</v>
      </c>
      <c r="O43" s="84">
        <f>N43/N45</f>
        <v>0.23130841121495327</v>
      </c>
      <c r="Q43" s="13"/>
      <c r="R43" s="13"/>
      <c r="S43" s="80"/>
      <c r="U43" s="13"/>
      <c r="V43" s="13"/>
      <c r="W43" s="80"/>
    </row>
    <row r="44" spans="1:23" x14ac:dyDescent="0.2">
      <c r="A44" s="1" t="s">
        <v>69</v>
      </c>
      <c r="B44" s="1">
        <f>B42+B43</f>
        <v>3137</v>
      </c>
      <c r="C44" s="81">
        <f>C42+C43</f>
        <v>1</v>
      </c>
      <c r="E44" s="17" t="s">
        <v>128</v>
      </c>
      <c r="F44" s="112">
        <v>392</v>
      </c>
      <c r="G44" s="81">
        <f>F44/F49</f>
        <v>0.14285714285714285</v>
      </c>
      <c r="I44" s="22" t="s">
        <v>160</v>
      </c>
      <c r="J44" s="112">
        <v>705</v>
      </c>
      <c r="K44" s="84">
        <f>J44/J45</f>
        <v>0.26684330052990157</v>
      </c>
      <c r="L44" s="15"/>
      <c r="M44" s="22" t="s">
        <v>197</v>
      </c>
      <c r="N44" s="112">
        <v>524</v>
      </c>
      <c r="O44" s="84">
        <f>N44/N45</f>
        <v>0.20404984423676012</v>
      </c>
      <c r="Q44" s="13"/>
      <c r="R44" s="13"/>
      <c r="S44" s="80"/>
      <c r="U44" s="13"/>
      <c r="V44" s="13"/>
      <c r="W44" s="80"/>
    </row>
    <row r="45" spans="1:23" x14ac:dyDescent="0.2">
      <c r="A45" s="13"/>
      <c r="B45" s="13"/>
      <c r="C45" s="80"/>
      <c r="E45" s="17" t="s">
        <v>129</v>
      </c>
      <c r="F45" s="112">
        <v>682</v>
      </c>
      <c r="G45" s="81">
        <f>F45/F49</f>
        <v>0.24854227405247814</v>
      </c>
      <c r="I45" s="22" t="s">
        <v>69</v>
      </c>
      <c r="J45" s="23">
        <f>J41+J42+J43+J44</f>
        <v>2642</v>
      </c>
      <c r="K45" s="84">
        <f>K41+K42+K43+K44</f>
        <v>1</v>
      </c>
      <c r="L45" s="15"/>
      <c r="M45" s="22" t="s">
        <v>69</v>
      </c>
      <c r="N45" s="23">
        <f>N41+N42+N43+N44</f>
        <v>2568</v>
      </c>
      <c r="O45" s="84">
        <f>O41+O42+O43+O44</f>
        <v>1</v>
      </c>
      <c r="Q45" s="13"/>
      <c r="R45" s="13"/>
      <c r="S45" s="80"/>
      <c r="U45" s="13"/>
      <c r="V45" s="13"/>
      <c r="W45" s="80"/>
    </row>
    <row r="46" spans="1:23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465</v>
      </c>
      <c r="G46" s="81">
        <f>F46/F49</f>
        <v>0.16946064139941691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  <c r="U46" s="13"/>
      <c r="V46" s="13"/>
      <c r="W46" s="80"/>
    </row>
    <row r="47" spans="1:23" x14ac:dyDescent="0.2">
      <c r="A47" s="1" t="s">
        <v>90</v>
      </c>
      <c r="B47" s="112">
        <v>1017</v>
      </c>
      <c r="C47" s="81">
        <f>B47/B49</f>
        <v>0.34960467514609833</v>
      </c>
      <c r="E47" s="17" t="s">
        <v>131</v>
      </c>
      <c r="F47" s="112">
        <v>397</v>
      </c>
      <c r="G47" s="81">
        <f>F47/F49</f>
        <v>0.14467930029154519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  <c r="U47" s="13"/>
      <c r="V47" s="13"/>
      <c r="W47" s="80"/>
    </row>
    <row r="48" spans="1:23" x14ac:dyDescent="0.2">
      <c r="A48" s="1" t="s">
        <v>91</v>
      </c>
      <c r="B48" s="112">
        <v>1892</v>
      </c>
      <c r="C48" s="81">
        <f>B48/B49</f>
        <v>0.65039532485390172</v>
      </c>
      <c r="E48" s="17" t="s">
        <v>673</v>
      </c>
      <c r="F48" s="112">
        <v>55</v>
      </c>
      <c r="G48" s="81">
        <f>F48/F49</f>
        <v>2.0043731778425656E-2</v>
      </c>
      <c r="I48" s="22" t="s">
        <v>162</v>
      </c>
      <c r="J48" s="112">
        <v>1132</v>
      </c>
      <c r="K48" s="84">
        <f>J48/J51</f>
        <v>0.43371647509578543</v>
      </c>
      <c r="M48" s="22" t="s">
        <v>199</v>
      </c>
      <c r="N48" s="112">
        <v>824</v>
      </c>
      <c r="O48" s="84">
        <f>N48/N51</f>
        <v>0.32389937106918237</v>
      </c>
      <c r="Q48" s="13"/>
      <c r="R48" s="13"/>
      <c r="S48" s="80"/>
      <c r="U48" s="13"/>
      <c r="V48" s="13"/>
      <c r="W48" s="80"/>
    </row>
    <row r="49" spans="1:23" x14ac:dyDescent="0.2">
      <c r="A49" s="1" t="s">
        <v>69</v>
      </c>
      <c r="B49" s="1">
        <f>B47+B48</f>
        <v>2909</v>
      </c>
      <c r="C49" s="81">
        <f>C47+C48</f>
        <v>1</v>
      </c>
      <c r="E49" s="17" t="s">
        <v>69</v>
      </c>
      <c r="F49" s="1">
        <f>F43+F44+F45+F46+F47+F48</f>
        <v>2744</v>
      </c>
      <c r="G49" s="81">
        <f>G43+G44+G45+G46+G47+G48</f>
        <v>1</v>
      </c>
      <c r="I49" s="22" t="s">
        <v>163</v>
      </c>
      <c r="J49" s="112">
        <v>875</v>
      </c>
      <c r="K49" s="84">
        <f>J49/J51</f>
        <v>0.33524904214559387</v>
      </c>
      <c r="M49" s="22" t="s">
        <v>200</v>
      </c>
      <c r="N49" s="112">
        <v>1098</v>
      </c>
      <c r="O49" s="84">
        <f>N49/N51</f>
        <v>0.43160377358490565</v>
      </c>
      <c r="Q49" s="13"/>
      <c r="R49" s="13"/>
      <c r="S49" s="80"/>
      <c r="U49" s="13"/>
      <c r="V49" s="13"/>
      <c r="W49" s="80"/>
    </row>
    <row r="50" spans="1:23" x14ac:dyDescent="0.2">
      <c r="A50" s="13"/>
      <c r="B50" s="13"/>
      <c r="C50" s="80"/>
      <c r="E50" s="13"/>
      <c r="F50" s="13"/>
      <c r="G50" s="80"/>
      <c r="I50" s="22" t="s">
        <v>164</v>
      </c>
      <c r="J50" s="112">
        <v>603</v>
      </c>
      <c r="K50" s="84">
        <f>J50/J51</f>
        <v>0.23103448275862068</v>
      </c>
      <c r="M50" s="22" t="s">
        <v>201</v>
      </c>
      <c r="N50" s="112">
        <v>622</v>
      </c>
      <c r="O50" s="84">
        <f>N50/N51</f>
        <v>0.24449685534591195</v>
      </c>
      <c r="Q50" s="13"/>
      <c r="R50" s="13"/>
      <c r="S50" s="80"/>
      <c r="U50" s="13"/>
      <c r="V50" s="13"/>
      <c r="W50" s="80"/>
    </row>
    <row r="51" spans="1:23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2610</v>
      </c>
      <c r="K51" s="84">
        <f>K48+K49+K50</f>
        <v>1</v>
      </c>
      <c r="M51" s="22" t="s">
        <v>69</v>
      </c>
      <c r="N51" s="23">
        <f>N48+N49+N50</f>
        <v>2544</v>
      </c>
      <c r="O51" s="84">
        <f>O48+O49+O50</f>
        <v>1</v>
      </c>
      <c r="Q51" s="13"/>
      <c r="R51" s="13"/>
      <c r="S51" s="80"/>
      <c r="U51" s="13"/>
      <c r="V51" s="13"/>
      <c r="W51" s="80"/>
    </row>
    <row r="52" spans="1:23" x14ac:dyDescent="0.2">
      <c r="A52" s="1" t="s">
        <v>92</v>
      </c>
      <c r="B52" s="112">
        <v>1313</v>
      </c>
      <c r="C52" s="81">
        <f>B52/B54</f>
        <v>0.43679308050565535</v>
      </c>
      <c r="E52" s="17" t="s">
        <v>133</v>
      </c>
      <c r="F52" s="112">
        <v>1163</v>
      </c>
      <c r="G52" s="81">
        <f>F52/F55</f>
        <v>0.41804457225017971</v>
      </c>
      <c r="I52" s="13"/>
      <c r="J52" s="13"/>
      <c r="K52" s="80"/>
      <c r="M52" s="13"/>
      <c r="N52" s="13"/>
      <c r="O52" s="80"/>
      <c r="Q52" s="13"/>
      <c r="R52" s="13"/>
      <c r="S52" s="80"/>
      <c r="U52" s="13"/>
      <c r="V52" s="13"/>
      <c r="W52" s="80"/>
    </row>
    <row r="53" spans="1:23" x14ac:dyDescent="0.2">
      <c r="A53" s="1" t="s">
        <v>93</v>
      </c>
      <c r="B53" s="112">
        <v>1693</v>
      </c>
      <c r="C53" s="81">
        <f>B53/B54</f>
        <v>0.56320691949434465</v>
      </c>
      <c r="E53" s="17" t="s">
        <v>134</v>
      </c>
      <c r="F53" s="112">
        <v>970</v>
      </c>
      <c r="G53" s="81">
        <f>F53/F55</f>
        <v>0.34867002156721782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  <c r="U53" s="13"/>
      <c r="V53" s="13"/>
      <c r="W53" s="80"/>
    </row>
    <row r="54" spans="1:23" x14ac:dyDescent="0.2">
      <c r="A54" s="1" t="s">
        <v>69</v>
      </c>
      <c r="B54" s="1">
        <f>B52+B53</f>
        <v>3006</v>
      </c>
      <c r="C54" s="81">
        <f>C52+C53</f>
        <v>1</v>
      </c>
      <c r="E54" s="17" t="s">
        <v>135</v>
      </c>
      <c r="F54" s="112">
        <v>649</v>
      </c>
      <c r="G54" s="81">
        <f>F54/F55</f>
        <v>0.23328540618260243</v>
      </c>
      <c r="I54" s="22" t="s">
        <v>166</v>
      </c>
      <c r="J54" s="112">
        <v>1241</v>
      </c>
      <c r="K54" s="84">
        <f>J54/J57</f>
        <v>0.47915057915057913</v>
      </c>
      <c r="M54" s="22" t="s">
        <v>203</v>
      </c>
      <c r="N54" s="112">
        <v>1624</v>
      </c>
      <c r="O54" s="84">
        <f>N54/N56</f>
        <v>0.62970143466459871</v>
      </c>
      <c r="Q54" s="13"/>
      <c r="R54" s="13"/>
      <c r="S54" s="80"/>
      <c r="U54" s="13"/>
      <c r="V54" s="13"/>
      <c r="W54" s="80"/>
    </row>
    <row r="55" spans="1:23" x14ac:dyDescent="0.2">
      <c r="A55" s="13"/>
      <c r="B55" s="13"/>
      <c r="C55" s="80"/>
      <c r="E55" s="17" t="s">
        <v>69</v>
      </c>
      <c r="F55" s="1">
        <f>F52+F53+F54</f>
        <v>2782</v>
      </c>
      <c r="G55" s="81">
        <f>G52+G53+G54</f>
        <v>1</v>
      </c>
      <c r="I55" s="22" t="s">
        <v>167</v>
      </c>
      <c r="J55" s="112">
        <v>829</v>
      </c>
      <c r="K55" s="84">
        <f>J55/J57</f>
        <v>0.32007722007722006</v>
      </c>
      <c r="M55" s="22" t="s">
        <v>204</v>
      </c>
      <c r="N55" s="112">
        <v>955</v>
      </c>
      <c r="O55" s="84">
        <f>N55/N56</f>
        <v>0.37029856533540134</v>
      </c>
      <c r="Q55" s="13"/>
      <c r="R55" s="13"/>
      <c r="S55" s="80"/>
      <c r="U55" s="13"/>
      <c r="V55" s="13"/>
      <c r="W55" s="80"/>
    </row>
    <row r="56" spans="1:23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520</v>
      </c>
      <c r="K56" s="84">
        <f>J56/J57</f>
        <v>0.20077220077220076</v>
      </c>
      <c r="M56" s="22" t="s">
        <v>69</v>
      </c>
      <c r="N56" s="23">
        <f>N54+N55</f>
        <v>2579</v>
      </c>
      <c r="O56" s="84">
        <f>O54+O55</f>
        <v>1</v>
      </c>
      <c r="Q56" s="13"/>
      <c r="R56" s="13"/>
      <c r="S56" s="80"/>
      <c r="U56" s="13"/>
      <c r="V56" s="13"/>
      <c r="W56" s="80"/>
    </row>
    <row r="57" spans="1:23" x14ac:dyDescent="0.2">
      <c r="A57" s="1" t="s">
        <v>97</v>
      </c>
      <c r="B57" s="112">
        <v>454</v>
      </c>
      <c r="C57" s="81">
        <f>B57/B60</f>
        <v>0.14856020942408377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2590</v>
      </c>
      <c r="K57" s="84">
        <f>K54+K55+K56</f>
        <v>1</v>
      </c>
      <c r="M57" s="13"/>
      <c r="N57" s="13"/>
      <c r="O57" s="80"/>
      <c r="Q57" s="13"/>
      <c r="R57" s="13"/>
      <c r="S57" s="80"/>
      <c r="U57" s="13"/>
      <c r="V57" s="13"/>
      <c r="W57" s="80"/>
    </row>
    <row r="58" spans="1:23" x14ac:dyDescent="0.2">
      <c r="A58" s="1" t="s">
        <v>98</v>
      </c>
      <c r="B58" s="112">
        <v>1563</v>
      </c>
      <c r="C58" s="81">
        <f>B58/B60</f>
        <v>0.51145287958115182</v>
      </c>
      <c r="E58" s="17" t="s">
        <v>137</v>
      </c>
      <c r="F58" s="112">
        <v>1496</v>
      </c>
      <c r="G58" s="81">
        <f>F58/F60</f>
        <v>0.54758418740849191</v>
      </c>
      <c r="I58" s="13"/>
      <c r="J58" s="13"/>
      <c r="K58" s="80"/>
      <c r="M58" s="13"/>
      <c r="N58" s="13"/>
      <c r="O58" s="80"/>
      <c r="Q58" s="13"/>
      <c r="R58" s="13"/>
      <c r="S58" s="80"/>
      <c r="U58" s="13"/>
      <c r="V58" s="13"/>
      <c r="W58" s="80"/>
    </row>
    <row r="59" spans="1:23" x14ac:dyDescent="0.2">
      <c r="A59" s="1" t="s">
        <v>99</v>
      </c>
      <c r="B59" s="112">
        <v>1039</v>
      </c>
      <c r="C59" s="81">
        <f>B59/B60</f>
        <v>0.33998691099476441</v>
      </c>
      <c r="E59" s="29" t="s">
        <v>72</v>
      </c>
      <c r="F59" s="112">
        <v>1236</v>
      </c>
      <c r="G59" s="90">
        <f>F59/F60</f>
        <v>0.45241581259150804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  <c r="U59" s="13"/>
      <c r="V59" s="13"/>
      <c r="W59" s="80"/>
    </row>
    <row r="60" spans="1:23" x14ac:dyDescent="0.2">
      <c r="A60" s="1" t="s">
        <v>69</v>
      </c>
      <c r="B60" s="1">
        <f>B57+B58+B59</f>
        <v>3056</v>
      </c>
      <c r="C60" s="81">
        <f>C57+C58+C59</f>
        <v>1</v>
      </c>
      <c r="E60" s="22" t="s">
        <v>69</v>
      </c>
      <c r="F60" s="23">
        <f>F58+F59</f>
        <v>2732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  <c r="U60" s="13"/>
      <c r="V60" s="13"/>
      <c r="W60" s="80"/>
    </row>
    <row r="61" spans="1:23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  <c r="U61" s="13"/>
      <c r="V61" s="13"/>
      <c r="W61" s="80"/>
    </row>
    <row r="62" spans="1:23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92"/>
      <c r="H62" s="15"/>
      <c r="I62" s="30"/>
      <c r="J62" s="15"/>
      <c r="K62" s="87"/>
      <c r="M62" s="13"/>
      <c r="N62" s="13"/>
      <c r="O62" s="80"/>
      <c r="Q62" s="13"/>
      <c r="R62" s="13"/>
      <c r="S62" s="80"/>
      <c r="U62" s="13"/>
      <c r="V62" s="13"/>
      <c r="W62" s="80"/>
    </row>
    <row r="63" spans="1:23" x14ac:dyDescent="0.2">
      <c r="A63" s="1" t="s">
        <v>101</v>
      </c>
      <c r="B63" s="112">
        <v>2276</v>
      </c>
      <c r="C63" s="81">
        <f>B63/B65</f>
        <v>0.67980884109916373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  <c r="U63" s="13"/>
      <c r="V63" s="13"/>
      <c r="W63" s="80"/>
    </row>
    <row r="64" spans="1:23" x14ac:dyDescent="0.2">
      <c r="A64" s="1" t="s">
        <v>102</v>
      </c>
      <c r="B64" s="112">
        <v>1072</v>
      </c>
      <c r="C64" s="81">
        <f>B64/B65</f>
        <v>0.32019115890083633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  <c r="U64" s="13"/>
      <c r="V64" s="13"/>
      <c r="W64" s="80"/>
    </row>
    <row r="65" spans="1:23" x14ac:dyDescent="0.2">
      <c r="A65" s="3" t="s">
        <v>69</v>
      </c>
      <c r="B65" s="1">
        <f>B63+B64</f>
        <v>3348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  <c r="U65" s="13"/>
      <c r="V65" s="13"/>
      <c r="W65" s="80"/>
    </row>
    <row r="66" spans="1:23" s="13" customFormat="1" x14ac:dyDescent="0.2">
      <c r="C66" s="80"/>
      <c r="G66" s="80"/>
      <c r="I66" s="30"/>
      <c r="J66" s="15"/>
      <c r="K66" s="87"/>
      <c r="O66" s="80"/>
      <c r="S66" s="80"/>
      <c r="W66" s="80"/>
    </row>
    <row r="67" spans="1:23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  <c r="W67" s="80"/>
    </row>
    <row r="68" spans="1:23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  <c r="W68" s="80"/>
    </row>
    <row r="69" spans="1:23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  <c r="W69" s="80"/>
    </row>
    <row r="70" spans="1:23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  <c r="W70" s="80"/>
    </row>
    <row r="71" spans="1:23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  <c r="W71" s="80"/>
    </row>
    <row r="72" spans="1:23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  <c r="W72" s="80"/>
    </row>
    <row r="73" spans="1:23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  <c r="W73" s="80"/>
    </row>
    <row r="74" spans="1:23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  <c r="W74" s="80"/>
    </row>
    <row r="75" spans="1:23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  <c r="W75" s="80"/>
    </row>
    <row r="76" spans="1:23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  <c r="W76" s="80"/>
    </row>
    <row r="77" spans="1:23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  <c r="W77" s="80"/>
    </row>
    <row r="78" spans="1:23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  <c r="W78" s="80"/>
    </row>
    <row r="79" spans="1:23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  <c r="W79" s="80"/>
    </row>
    <row r="80" spans="1:23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  <c r="W80" s="80"/>
    </row>
    <row r="81" spans="3:23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  <c r="W81" s="80"/>
    </row>
    <row r="82" spans="3:23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  <c r="W82" s="80"/>
    </row>
    <row r="83" spans="3:23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  <c r="W83" s="80"/>
    </row>
    <row r="84" spans="3:23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  <c r="W84" s="80"/>
    </row>
    <row r="85" spans="3:23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  <c r="W85" s="80"/>
    </row>
    <row r="86" spans="3:23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  <c r="W86" s="80"/>
    </row>
    <row r="87" spans="3:23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  <c r="W87" s="80"/>
    </row>
    <row r="88" spans="3:23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  <c r="W88" s="80"/>
    </row>
    <row r="89" spans="3:23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  <c r="W89" s="80"/>
    </row>
    <row r="90" spans="3:23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  <c r="W90" s="80"/>
    </row>
    <row r="91" spans="3:23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  <c r="W91" s="80"/>
    </row>
    <row r="92" spans="3:23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  <c r="W92" s="80"/>
    </row>
    <row r="93" spans="3:23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  <c r="W93" s="80"/>
    </row>
    <row r="94" spans="3:23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  <c r="W94" s="80"/>
    </row>
    <row r="95" spans="3:23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  <c r="W95" s="80"/>
    </row>
    <row r="96" spans="3:23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  <c r="W96" s="80"/>
    </row>
    <row r="97" spans="3:23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  <c r="W97" s="80"/>
    </row>
    <row r="98" spans="3:23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  <c r="W98" s="80"/>
    </row>
    <row r="99" spans="3:23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S99" s="80"/>
      <c r="W99" s="80"/>
    </row>
    <row r="100" spans="3:23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Q100"/>
      <c r="R100"/>
      <c r="S100" s="85"/>
      <c r="W100" s="80"/>
    </row>
    <row r="101" spans="3:23" x14ac:dyDescent="0.2">
      <c r="D101" s="15"/>
      <c r="E101" s="21"/>
      <c r="F101" s="20"/>
      <c r="G101" s="93"/>
      <c r="H101" s="15"/>
      <c r="I101" s="21"/>
      <c r="J101" s="20"/>
      <c r="K101" s="93"/>
    </row>
    <row r="102" spans="3:23" x14ac:dyDescent="0.2">
      <c r="D102" s="15"/>
      <c r="E102" s="21"/>
      <c r="F102" s="20"/>
      <c r="G102" s="93"/>
      <c r="H102" s="15"/>
      <c r="I102" s="21"/>
      <c r="J102" s="20"/>
      <c r="K102" s="93"/>
    </row>
    <row r="103" spans="3:23" x14ac:dyDescent="0.2">
      <c r="D103" s="15"/>
      <c r="E103" s="21"/>
      <c r="F103" s="20"/>
      <c r="G103" s="93"/>
      <c r="H103" s="15"/>
      <c r="I103" s="20"/>
      <c r="J103" s="20"/>
      <c r="K103" s="93"/>
    </row>
    <row r="104" spans="3:23" x14ac:dyDescent="0.2">
      <c r="D104" s="15"/>
      <c r="E104" s="21"/>
      <c r="F104" s="20"/>
      <c r="G104" s="93"/>
      <c r="H104" s="15"/>
      <c r="I104" s="21"/>
      <c r="J104" s="20"/>
      <c r="K104" s="93"/>
    </row>
    <row r="105" spans="3:23" x14ac:dyDescent="0.2">
      <c r="D105" s="15"/>
      <c r="E105" s="20"/>
      <c r="F105" s="20"/>
      <c r="G105" s="93"/>
      <c r="H105" s="15"/>
      <c r="I105" s="21"/>
      <c r="J105" s="20"/>
      <c r="K105" s="93"/>
    </row>
    <row r="106" spans="3:23" x14ac:dyDescent="0.2">
      <c r="D106" s="15"/>
      <c r="E106" s="21"/>
      <c r="F106" s="20"/>
      <c r="G106" s="93"/>
      <c r="H106" s="15"/>
      <c r="I106" s="21"/>
      <c r="J106" s="20"/>
      <c r="K106" s="93"/>
    </row>
    <row r="107" spans="3:23" x14ac:dyDescent="0.2">
      <c r="D107" s="15"/>
      <c r="E107" s="21"/>
      <c r="F107" s="20"/>
      <c r="G107" s="93"/>
      <c r="H107" s="15"/>
      <c r="I107" s="21"/>
      <c r="J107" s="20"/>
      <c r="K107" s="93"/>
    </row>
    <row r="108" spans="3:23" x14ac:dyDescent="0.2">
      <c r="D108" s="15"/>
      <c r="E108" s="21"/>
      <c r="F108" s="20"/>
      <c r="G108" s="93"/>
      <c r="H108" s="15"/>
      <c r="I108" s="20"/>
      <c r="J108" s="20"/>
      <c r="K108" s="93"/>
    </row>
    <row r="109" spans="3:23" x14ac:dyDescent="0.2">
      <c r="D109" s="15"/>
      <c r="E109" s="21"/>
      <c r="F109" s="20"/>
      <c r="G109" s="93"/>
      <c r="H109" s="15"/>
    </row>
    <row r="110" spans="3:23" x14ac:dyDescent="0.2">
      <c r="D110" s="15"/>
      <c r="E110" s="21"/>
      <c r="F110" s="20"/>
      <c r="G110" s="93"/>
      <c r="H110" s="15"/>
    </row>
    <row r="111" spans="3:23" x14ac:dyDescent="0.2">
      <c r="D111" s="15"/>
      <c r="E111" s="20"/>
      <c r="F111" s="20"/>
      <c r="G111" s="93"/>
      <c r="H111" s="15"/>
    </row>
    <row r="112" spans="3:23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D168-0D21-A949-9432-38C249F04171}">
  <sheetPr codeName="Sheet11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134.6640625" style="13" customWidth="1"/>
  </cols>
  <sheetData>
    <row r="1" spans="1:23" x14ac:dyDescent="0.2">
      <c r="A1" s="8" t="s">
        <v>14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13"/>
      <c r="V1" s="13"/>
      <c r="W1" s="80"/>
    </row>
    <row r="2" spans="1:23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  <c r="U2" s="13"/>
      <c r="V2" s="13"/>
      <c r="W2" s="80"/>
    </row>
    <row r="3" spans="1:23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305</v>
      </c>
      <c r="R3" s="23" t="s">
        <v>64</v>
      </c>
      <c r="S3" s="84" t="s">
        <v>77</v>
      </c>
      <c r="U3" s="23" t="s">
        <v>295</v>
      </c>
      <c r="V3" s="23" t="s">
        <v>64</v>
      </c>
      <c r="W3" s="84" t="s">
        <v>94</v>
      </c>
    </row>
    <row r="4" spans="1:23" x14ac:dyDescent="0.2">
      <c r="A4" s="1" t="s">
        <v>66</v>
      </c>
      <c r="B4" s="112">
        <v>5520</v>
      </c>
      <c r="C4" s="81">
        <f>B4/B7</f>
        <v>0.96301465457083046</v>
      </c>
      <c r="E4" s="3" t="s">
        <v>104</v>
      </c>
      <c r="F4" s="112">
        <v>4030</v>
      </c>
      <c r="G4" s="81">
        <f>F4/F6</f>
        <v>0.79960317460317465</v>
      </c>
      <c r="I4" s="17" t="s">
        <v>139</v>
      </c>
      <c r="J4" s="112">
        <v>1281</v>
      </c>
      <c r="K4" s="81">
        <f>J4/J6</f>
        <v>0.34800325998370008</v>
      </c>
      <c r="M4" s="22" t="s">
        <v>170</v>
      </c>
      <c r="N4" s="112">
        <v>887</v>
      </c>
      <c r="O4" s="84">
        <f>N4/N8</f>
        <v>0.263752601843592</v>
      </c>
      <c r="Q4" s="23" t="s">
        <v>306</v>
      </c>
      <c r="R4" s="112">
        <v>1131</v>
      </c>
      <c r="S4" s="84">
        <f>R4/R7</f>
        <v>0.37339055793991416</v>
      </c>
      <c r="U4" s="23" t="s">
        <v>322</v>
      </c>
      <c r="V4" s="112">
        <v>2853</v>
      </c>
      <c r="W4" s="84">
        <f>V4/V6</f>
        <v>0.52454495311638172</v>
      </c>
    </row>
    <row r="5" spans="1:23" x14ac:dyDescent="0.2">
      <c r="A5" s="1" t="s">
        <v>67</v>
      </c>
      <c r="B5" s="112">
        <v>94</v>
      </c>
      <c r="C5" s="81">
        <f>B5/B7</f>
        <v>1.6399162595952546E-2</v>
      </c>
      <c r="E5" s="3" t="s">
        <v>105</v>
      </c>
      <c r="F5" s="112">
        <v>1010</v>
      </c>
      <c r="G5" s="81">
        <f>F5/F6</f>
        <v>0.20039682539682541</v>
      </c>
      <c r="I5" s="17" t="s">
        <v>88</v>
      </c>
      <c r="J5" s="112">
        <v>2400</v>
      </c>
      <c r="K5" s="81">
        <f>J5/J6</f>
        <v>0.65199674001629992</v>
      </c>
      <c r="L5" s="15"/>
      <c r="M5" s="22" t="s">
        <v>171</v>
      </c>
      <c r="N5" s="112">
        <v>532</v>
      </c>
      <c r="O5" s="84">
        <f>N5/N8</f>
        <v>0.15819209039548024</v>
      </c>
      <c r="Q5" s="23" t="s">
        <v>307</v>
      </c>
      <c r="R5" s="112">
        <v>290</v>
      </c>
      <c r="S5" s="84">
        <f>R5/R7</f>
        <v>9.5741168702542095E-2</v>
      </c>
      <c r="U5" s="23" t="s">
        <v>323</v>
      </c>
      <c r="V5" s="112">
        <v>2586</v>
      </c>
      <c r="W5" s="84">
        <f>V5/V6</f>
        <v>0.47545504688361834</v>
      </c>
    </row>
    <row r="6" spans="1:23" x14ac:dyDescent="0.2">
      <c r="A6" s="2" t="s">
        <v>68</v>
      </c>
      <c r="B6" s="112">
        <v>118</v>
      </c>
      <c r="C6" s="86">
        <f>B6/B7</f>
        <v>2.0586182833217028E-2</v>
      </c>
      <c r="E6" s="3" t="s">
        <v>107</v>
      </c>
      <c r="F6" s="1">
        <f>F4+F5</f>
        <v>5040</v>
      </c>
      <c r="G6" s="81">
        <f>G4+G5</f>
        <v>1</v>
      </c>
      <c r="I6" s="17" t="s">
        <v>69</v>
      </c>
      <c r="J6" s="1">
        <f>J4+J5</f>
        <v>3681</v>
      </c>
      <c r="K6" s="81">
        <f>K4+K5</f>
        <v>1</v>
      </c>
      <c r="L6" s="15"/>
      <c r="M6" s="22" t="s">
        <v>172</v>
      </c>
      <c r="N6" s="112">
        <v>1392</v>
      </c>
      <c r="O6" s="84">
        <f>N6/N8</f>
        <v>0.41391614629794826</v>
      </c>
      <c r="Q6" s="23" t="s">
        <v>308</v>
      </c>
      <c r="R6" s="112">
        <v>1608</v>
      </c>
      <c r="S6" s="84">
        <f>R6/R7</f>
        <v>0.53086827335754372</v>
      </c>
      <c r="U6" s="23" t="s">
        <v>69</v>
      </c>
      <c r="V6" s="23">
        <f>V4+V5</f>
        <v>5439</v>
      </c>
      <c r="W6" s="84">
        <f>W4+W5</f>
        <v>1</v>
      </c>
    </row>
    <row r="7" spans="1:23" x14ac:dyDescent="0.2">
      <c r="A7" s="3" t="s">
        <v>69</v>
      </c>
      <c r="B7" s="1">
        <f>B4+B5+B6</f>
        <v>5732</v>
      </c>
      <c r="C7" s="81">
        <f>C4+C5+C6</f>
        <v>1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552</v>
      </c>
      <c r="O7" s="84">
        <f>N7/N8</f>
        <v>0.16413916146297949</v>
      </c>
      <c r="Q7" s="23" t="s">
        <v>69</v>
      </c>
      <c r="R7" s="23">
        <f>R4+R5+R6</f>
        <v>3029</v>
      </c>
      <c r="S7" s="84">
        <f>S4+S5+S6</f>
        <v>1</v>
      </c>
      <c r="U7" s="13"/>
      <c r="V7" s="13"/>
      <c r="W7" s="80"/>
    </row>
    <row r="8" spans="1:23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3363</v>
      </c>
      <c r="O8" s="84">
        <f>O4+O5+O6+O7</f>
        <v>1</v>
      </c>
      <c r="Q8" s="13"/>
      <c r="R8" s="13"/>
      <c r="S8" s="80"/>
      <c r="U8" s="23" t="s">
        <v>227</v>
      </c>
      <c r="V8" s="23" t="s">
        <v>64</v>
      </c>
      <c r="W8" s="84" t="s">
        <v>77</v>
      </c>
    </row>
    <row r="9" spans="1:23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18</v>
      </c>
      <c r="G9" s="81">
        <f>F9/F11</f>
        <v>0.29508196721311475</v>
      </c>
      <c r="I9" s="17" t="s">
        <v>671</v>
      </c>
      <c r="J9" s="112">
        <v>839</v>
      </c>
      <c r="K9" s="81">
        <f>J9/J12</f>
        <v>0.23896325833095983</v>
      </c>
      <c r="L9" s="15"/>
      <c r="M9" s="13"/>
      <c r="N9" s="13"/>
      <c r="O9" s="80"/>
      <c r="Q9" s="23" t="s">
        <v>309</v>
      </c>
      <c r="R9" s="23" t="s">
        <v>64</v>
      </c>
      <c r="S9" s="84" t="s">
        <v>77</v>
      </c>
      <c r="U9" s="23" t="s">
        <v>324</v>
      </c>
      <c r="V9" s="112">
        <v>2141</v>
      </c>
      <c r="W9" s="84">
        <f>V9/V11</f>
        <v>0.39349384304355817</v>
      </c>
    </row>
    <row r="10" spans="1:23" x14ac:dyDescent="0.2">
      <c r="A10" s="23" t="s">
        <v>70</v>
      </c>
      <c r="B10" s="112">
        <v>67</v>
      </c>
      <c r="C10" s="84">
        <f>B10/B17</f>
        <v>1.1856308617943727E-2</v>
      </c>
      <c r="E10" s="3" t="s">
        <v>109</v>
      </c>
      <c r="F10" s="112">
        <v>43</v>
      </c>
      <c r="G10" s="81">
        <f>F10/F11</f>
        <v>0.70491803278688525</v>
      </c>
      <c r="I10" s="17" t="s">
        <v>141</v>
      </c>
      <c r="J10" s="112">
        <v>1603</v>
      </c>
      <c r="K10" s="81">
        <f>J10/J12</f>
        <v>0.45656508117345485</v>
      </c>
      <c r="L10" s="15"/>
      <c r="M10" s="22" t="s">
        <v>174</v>
      </c>
      <c r="N10" s="23" t="s">
        <v>64</v>
      </c>
      <c r="O10" s="84" t="s">
        <v>77</v>
      </c>
      <c r="Q10" s="23" t="s">
        <v>310</v>
      </c>
      <c r="R10" s="112">
        <v>669</v>
      </c>
      <c r="S10" s="84">
        <f>R10/R14</f>
        <v>0.22292569143618793</v>
      </c>
      <c r="U10" s="23" t="s">
        <v>325</v>
      </c>
      <c r="V10" s="112">
        <v>3300</v>
      </c>
      <c r="W10" s="84">
        <f>V10/V11</f>
        <v>0.60650615695644183</v>
      </c>
    </row>
    <row r="11" spans="1:23" x14ac:dyDescent="0.2">
      <c r="A11" s="23" t="s">
        <v>71</v>
      </c>
      <c r="B11" s="112">
        <v>1007</v>
      </c>
      <c r="C11" s="84">
        <f>B11/B17</f>
        <v>0.17819854892939302</v>
      </c>
      <c r="E11" s="3" t="s">
        <v>107</v>
      </c>
      <c r="F11" s="1">
        <f>F9+F10</f>
        <v>61</v>
      </c>
      <c r="G11" s="81">
        <f>G9+G10</f>
        <v>1</v>
      </c>
      <c r="I11" s="17" t="s">
        <v>142</v>
      </c>
      <c r="J11" s="112">
        <v>1069</v>
      </c>
      <c r="K11" s="81">
        <f>J11/J12</f>
        <v>0.30447166049558533</v>
      </c>
      <c r="L11" s="15"/>
      <c r="M11" s="22" t="s">
        <v>176</v>
      </c>
      <c r="N11" s="112">
        <v>1463</v>
      </c>
      <c r="O11" s="84">
        <f>N11/N13</f>
        <v>0.43710785778308936</v>
      </c>
      <c r="Q11" s="23" t="s">
        <v>311</v>
      </c>
      <c r="R11" s="112">
        <v>678</v>
      </c>
      <c r="S11" s="84">
        <f>R11/R14</f>
        <v>0.22592469176941019</v>
      </c>
      <c r="U11" s="23" t="s">
        <v>69</v>
      </c>
      <c r="V11" s="23">
        <f>V9+V10</f>
        <v>5441</v>
      </c>
      <c r="W11" s="84">
        <f>W9+W10</f>
        <v>1</v>
      </c>
    </row>
    <row r="12" spans="1:23" x14ac:dyDescent="0.2">
      <c r="A12" s="23" t="s">
        <v>72</v>
      </c>
      <c r="B12" s="112">
        <v>48</v>
      </c>
      <c r="C12" s="84">
        <f>B12/B17</f>
        <v>8.4940718456910282E-3</v>
      </c>
      <c r="E12" s="13"/>
      <c r="F12" s="13"/>
      <c r="G12" s="80"/>
      <c r="I12" s="17" t="s">
        <v>69</v>
      </c>
      <c r="J12" s="1">
        <f>J9+J10+J11</f>
        <v>3511</v>
      </c>
      <c r="K12" s="81">
        <f>K9+K10+K11</f>
        <v>1</v>
      </c>
      <c r="L12" s="15"/>
      <c r="M12" s="22" t="s">
        <v>175</v>
      </c>
      <c r="N12" s="112">
        <v>1884</v>
      </c>
      <c r="O12" s="84">
        <f>N12/N13</f>
        <v>0.56289214221691064</v>
      </c>
      <c r="Q12" s="23" t="s">
        <v>670</v>
      </c>
      <c r="R12" s="112">
        <v>1174</v>
      </c>
      <c r="S12" s="84">
        <f>R12/R14</f>
        <v>0.39120293235588138</v>
      </c>
      <c r="U12" s="13"/>
      <c r="V12" s="13"/>
      <c r="W12" s="80"/>
    </row>
    <row r="13" spans="1:23" x14ac:dyDescent="0.2">
      <c r="A13" s="23" t="s">
        <v>73</v>
      </c>
      <c r="B13" s="112">
        <v>619</v>
      </c>
      <c r="C13" s="84">
        <f>B13/B17</f>
        <v>0.10953813484339055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3347</v>
      </c>
      <c r="O13" s="84">
        <f>O11+O12</f>
        <v>1</v>
      </c>
      <c r="Q13" s="23" t="s">
        <v>312</v>
      </c>
      <c r="R13" s="112">
        <v>480</v>
      </c>
      <c r="S13" s="84">
        <f>R13/R14</f>
        <v>0.1599466844385205</v>
      </c>
      <c r="U13" s="23" t="s">
        <v>326</v>
      </c>
      <c r="V13" s="23" t="s">
        <v>64</v>
      </c>
      <c r="W13" s="84" t="s">
        <v>77</v>
      </c>
    </row>
    <row r="14" spans="1:23" x14ac:dyDescent="0.2">
      <c r="A14" s="23" t="s">
        <v>74</v>
      </c>
      <c r="B14" s="112">
        <v>69</v>
      </c>
      <c r="C14" s="84">
        <f>B14/B17</f>
        <v>1.2210228278180853E-2</v>
      </c>
      <c r="E14" s="6" t="s">
        <v>111</v>
      </c>
      <c r="F14" s="112">
        <v>2291</v>
      </c>
      <c r="G14" s="89">
        <f>F14/F16</f>
        <v>0.61404449209327261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23" t="s">
        <v>69</v>
      </c>
      <c r="R14" s="23">
        <f>R10+R11+R12+R13</f>
        <v>3001</v>
      </c>
      <c r="S14" s="84">
        <f>S10+S11+S12+S13</f>
        <v>1</v>
      </c>
      <c r="U14" s="23" t="s">
        <v>327</v>
      </c>
      <c r="V14" s="112">
        <v>1647</v>
      </c>
      <c r="W14" s="84">
        <f>V14/V18</f>
        <v>0.29248801278636122</v>
      </c>
    </row>
    <row r="15" spans="1:23" x14ac:dyDescent="0.2">
      <c r="A15" s="23" t="s">
        <v>75</v>
      </c>
      <c r="B15" s="112">
        <v>1646</v>
      </c>
      <c r="C15" s="84">
        <f>B15/B17</f>
        <v>0.29127588037515484</v>
      </c>
      <c r="E15" s="6" t="s">
        <v>112</v>
      </c>
      <c r="F15" s="112">
        <v>1440</v>
      </c>
      <c r="G15" s="89">
        <f>F15/F16</f>
        <v>0.38595550790672745</v>
      </c>
      <c r="I15" s="17" t="s">
        <v>144</v>
      </c>
      <c r="J15" s="112">
        <v>953</v>
      </c>
      <c r="K15" s="81">
        <f>J15/J19</f>
        <v>0.27719604421175104</v>
      </c>
      <c r="L15" s="15"/>
      <c r="M15" s="22" t="s">
        <v>177</v>
      </c>
      <c r="N15" s="23" t="s">
        <v>64</v>
      </c>
      <c r="O15" s="84" t="s">
        <v>77</v>
      </c>
      <c r="Q15" s="13"/>
      <c r="R15" s="13"/>
      <c r="S15" s="80"/>
      <c r="U15" s="23" t="s">
        <v>328</v>
      </c>
      <c r="V15" s="112">
        <v>1363</v>
      </c>
      <c r="W15" s="84">
        <f>V15/V18</f>
        <v>0.24205292132836087</v>
      </c>
    </row>
    <row r="16" spans="1:23" x14ac:dyDescent="0.2">
      <c r="A16" s="23" t="s">
        <v>76</v>
      </c>
      <c r="B16" s="112">
        <v>2195</v>
      </c>
      <c r="C16" s="84">
        <f>B16/B17</f>
        <v>0.38842682711024595</v>
      </c>
      <c r="E16" s="6" t="s">
        <v>107</v>
      </c>
      <c r="F16" s="7">
        <f>F14+F15</f>
        <v>3731</v>
      </c>
      <c r="G16" s="89">
        <f>G14+G15</f>
        <v>1</v>
      </c>
      <c r="I16" s="17" t="s">
        <v>145</v>
      </c>
      <c r="J16" s="112">
        <v>622</v>
      </c>
      <c r="K16" s="81">
        <f>J16/J19</f>
        <v>0.18091913903432227</v>
      </c>
      <c r="L16" s="15"/>
      <c r="M16" s="22" t="s">
        <v>178</v>
      </c>
      <c r="N16" s="112">
        <v>1473</v>
      </c>
      <c r="O16" s="84">
        <f>N16/N18</f>
        <v>0.44717668488160289</v>
      </c>
      <c r="Q16" s="23" t="s">
        <v>313</v>
      </c>
      <c r="R16" s="23" t="s">
        <v>64</v>
      </c>
      <c r="S16" s="84" t="s">
        <v>77</v>
      </c>
      <c r="U16" s="23" t="s">
        <v>329</v>
      </c>
      <c r="V16" s="112">
        <v>553</v>
      </c>
      <c r="W16" s="84">
        <f>V16/V18</f>
        <v>9.820635766293731E-2</v>
      </c>
    </row>
    <row r="17" spans="1:23" x14ac:dyDescent="0.2">
      <c r="A17" s="23" t="s">
        <v>69</v>
      </c>
      <c r="B17" s="23">
        <f>B10+B11+B12+B13+B14+B15+B16</f>
        <v>5651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710</v>
      </c>
      <c r="K17" s="81">
        <f>J17/J19</f>
        <v>0.20651541593949971</v>
      </c>
      <c r="L17" s="15"/>
      <c r="M17" s="22" t="s">
        <v>179</v>
      </c>
      <c r="N17" s="112">
        <v>1821</v>
      </c>
      <c r="O17" s="84">
        <f>N17/N18</f>
        <v>0.55282331511839711</v>
      </c>
      <c r="Q17" s="23" t="s">
        <v>314</v>
      </c>
      <c r="R17" s="112">
        <v>976</v>
      </c>
      <c r="S17" s="84">
        <f>R17/R20</f>
        <v>0.32232496697490093</v>
      </c>
      <c r="U17" s="23" t="s">
        <v>330</v>
      </c>
      <c r="V17" s="112">
        <v>2068</v>
      </c>
      <c r="W17" s="84">
        <f>V17/V18</f>
        <v>0.36725270822234063</v>
      </c>
    </row>
    <row r="18" spans="1:23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1153</v>
      </c>
      <c r="K18" s="126">
        <f>J18/J19</f>
        <v>0.33536940081442701</v>
      </c>
      <c r="L18" s="15"/>
      <c r="M18" s="22" t="s">
        <v>69</v>
      </c>
      <c r="N18" s="23">
        <f>N16+N17</f>
        <v>3294</v>
      </c>
      <c r="O18" s="84">
        <f>O16+O17</f>
        <v>1</v>
      </c>
      <c r="Q18" s="23" t="s">
        <v>315</v>
      </c>
      <c r="R18" s="112">
        <v>856</v>
      </c>
      <c r="S18" s="84">
        <f>R18/R20</f>
        <v>0.28269484808454426</v>
      </c>
      <c r="U18" s="23" t="s">
        <v>69</v>
      </c>
      <c r="V18" s="23">
        <f>V14+V15+V16+V17</f>
        <v>5631</v>
      </c>
      <c r="W18" s="84">
        <f>W14+W15+W16+W17</f>
        <v>1</v>
      </c>
    </row>
    <row r="19" spans="1:23" x14ac:dyDescent="0.2">
      <c r="A19" s="13"/>
      <c r="B19" s="13"/>
      <c r="C19" s="80"/>
      <c r="E19" s="17" t="s">
        <v>114</v>
      </c>
      <c r="F19" s="112">
        <v>364</v>
      </c>
      <c r="G19" s="81">
        <f>F19/F22</f>
        <v>9.6219931271477668E-2</v>
      </c>
      <c r="I19" s="17" t="s">
        <v>69</v>
      </c>
      <c r="J19" s="1">
        <f>J15+J16+J17+J18</f>
        <v>3438</v>
      </c>
      <c r="K19" s="81">
        <f>K15+K16+K17+K18</f>
        <v>1</v>
      </c>
      <c r="L19" s="15"/>
      <c r="M19" s="13"/>
      <c r="N19" s="13"/>
      <c r="O19" s="80"/>
      <c r="Q19" s="23" t="s">
        <v>316</v>
      </c>
      <c r="R19" s="112">
        <v>1196</v>
      </c>
      <c r="S19" s="84">
        <f>R19/R20</f>
        <v>0.39498018494055481</v>
      </c>
      <c r="U19" s="13"/>
      <c r="V19" s="13"/>
      <c r="W19" s="80"/>
    </row>
    <row r="20" spans="1:23" x14ac:dyDescent="0.2">
      <c r="A20" s="13"/>
      <c r="B20" s="13"/>
      <c r="C20" s="80"/>
      <c r="E20" s="17" t="s">
        <v>674</v>
      </c>
      <c r="F20" s="112">
        <v>1650</v>
      </c>
      <c r="G20" s="81">
        <f>F20/F22</f>
        <v>0.43616177636796194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23" t="s">
        <v>69</v>
      </c>
      <c r="R20" s="23">
        <f>R17+R18+R19</f>
        <v>3028</v>
      </c>
      <c r="S20" s="84">
        <f>S17+S18+S19</f>
        <v>1</v>
      </c>
      <c r="U20" s="13"/>
      <c r="V20" s="13"/>
      <c r="W20" s="80"/>
    </row>
    <row r="21" spans="1:23" x14ac:dyDescent="0.2">
      <c r="A21" s="13"/>
      <c r="B21" s="13"/>
      <c r="C21" s="80"/>
      <c r="E21" s="17" t="s">
        <v>115</v>
      </c>
      <c r="F21" s="112">
        <v>1769</v>
      </c>
      <c r="G21" s="81">
        <f>F21/F22</f>
        <v>0.46761829236056041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1263</v>
      </c>
      <c r="O21" s="84">
        <f>N21/N25</f>
        <v>0.37848366796523825</v>
      </c>
      <c r="Q21" s="13"/>
      <c r="R21" s="13"/>
      <c r="S21" s="80"/>
      <c r="U21" s="13"/>
      <c r="V21" s="13"/>
      <c r="W21" s="80"/>
    </row>
    <row r="22" spans="1:23" x14ac:dyDescent="0.2">
      <c r="A22" s="13"/>
      <c r="B22" s="13"/>
      <c r="C22" s="80"/>
      <c r="E22" s="17" t="s">
        <v>107</v>
      </c>
      <c r="F22" s="1">
        <f>F19+F20+F21</f>
        <v>3783</v>
      </c>
      <c r="G22" s="81">
        <f>G19+G20+G21</f>
        <v>1</v>
      </c>
      <c r="I22" s="17" t="s">
        <v>148</v>
      </c>
      <c r="J22" s="112">
        <v>1158</v>
      </c>
      <c r="K22" s="81">
        <f>J22/J25</f>
        <v>0.33829973707274319</v>
      </c>
      <c r="L22" s="15"/>
      <c r="M22" s="22" t="s">
        <v>182</v>
      </c>
      <c r="N22" s="112">
        <v>879</v>
      </c>
      <c r="O22" s="84">
        <f>N22/N25</f>
        <v>0.26341024872640095</v>
      </c>
      <c r="Q22" s="23" t="s">
        <v>268</v>
      </c>
      <c r="R22" s="23" t="s">
        <v>64</v>
      </c>
      <c r="S22" s="84" t="s">
        <v>77</v>
      </c>
      <c r="U22" s="13"/>
      <c r="V22" s="13"/>
      <c r="W22" s="80"/>
    </row>
    <row r="23" spans="1:23" x14ac:dyDescent="0.2">
      <c r="A23" s="13"/>
      <c r="B23" s="13"/>
      <c r="C23" s="80"/>
      <c r="E23" s="13"/>
      <c r="F23" s="13"/>
      <c r="G23" s="80"/>
      <c r="I23" s="17" t="s">
        <v>149</v>
      </c>
      <c r="J23" s="112">
        <v>387</v>
      </c>
      <c r="K23" s="81">
        <f>J23/J25</f>
        <v>0.11305872042068361</v>
      </c>
      <c r="L23" s="15"/>
      <c r="M23" s="22" t="s">
        <v>183</v>
      </c>
      <c r="N23" s="112">
        <v>666</v>
      </c>
      <c r="O23" s="84">
        <f>N23/N25</f>
        <v>0.19958046149235842</v>
      </c>
      <c r="Q23" s="23" t="s">
        <v>269</v>
      </c>
      <c r="R23" s="112">
        <v>70</v>
      </c>
      <c r="S23" s="84">
        <f>R23/R26</f>
        <v>0.26615969581749049</v>
      </c>
      <c r="U23" s="13"/>
      <c r="V23" s="13"/>
      <c r="W23" s="80"/>
    </row>
    <row r="24" spans="1:23" x14ac:dyDescent="0.2">
      <c r="A24" s="13"/>
      <c r="B24" s="13"/>
      <c r="C24" s="80"/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1878</v>
      </c>
      <c r="K24" s="81">
        <f>J24/J25</f>
        <v>0.54864154250657315</v>
      </c>
      <c r="L24" s="15"/>
      <c r="M24" s="22" t="s">
        <v>184</v>
      </c>
      <c r="N24" s="112">
        <v>529</v>
      </c>
      <c r="O24" s="84">
        <f>N24/N25</f>
        <v>0.15852562181600241</v>
      </c>
      <c r="Q24" s="23" t="s">
        <v>270</v>
      </c>
      <c r="R24" s="112">
        <v>56</v>
      </c>
      <c r="S24" s="84">
        <f>R24/R26</f>
        <v>0.21292775665399238</v>
      </c>
      <c r="U24" s="13"/>
      <c r="V24" s="13"/>
      <c r="W24" s="80"/>
    </row>
    <row r="25" spans="1:23" x14ac:dyDescent="0.2">
      <c r="A25" s="13"/>
      <c r="B25" s="13"/>
      <c r="C25" s="80"/>
      <c r="E25" s="17" t="s">
        <v>117</v>
      </c>
      <c r="F25" s="112">
        <v>1515</v>
      </c>
      <c r="G25" s="81">
        <f>F25/F30</f>
        <v>0.40400000000000003</v>
      </c>
      <c r="I25" s="17" t="s">
        <v>69</v>
      </c>
      <c r="J25" s="1">
        <f>J22+J23+J24</f>
        <v>3423</v>
      </c>
      <c r="K25" s="81">
        <f>K22+K23+K24</f>
        <v>1</v>
      </c>
      <c r="L25" s="15"/>
      <c r="M25" s="22" t="s">
        <v>69</v>
      </c>
      <c r="N25" s="23">
        <f>N21+N22+N23+N24</f>
        <v>3337</v>
      </c>
      <c r="O25" s="84">
        <f>O21+O22+O23+O24</f>
        <v>1</v>
      </c>
      <c r="Q25" s="23" t="s">
        <v>271</v>
      </c>
      <c r="R25" s="112">
        <v>137</v>
      </c>
      <c r="S25" s="84">
        <f>R25/R26</f>
        <v>0.52091254752851712</v>
      </c>
      <c r="U25" s="13"/>
      <c r="V25" s="13"/>
      <c r="W25" s="80"/>
    </row>
    <row r="26" spans="1:23" x14ac:dyDescent="0.2">
      <c r="A26" s="13"/>
      <c r="B26" s="13"/>
      <c r="C26" s="80"/>
      <c r="E26" s="17" t="s">
        <v>118</v>
      </c>
      <c r="F26" s="112">
        <v>478</v>
      </c>
      <c r="G26" s="81">
        <f>F26/F30</f>
        <v>0.12746666666666667</v>
      </c>
      <c r="I26" s="13"/>
      <c r="J26" s="13"/>
      <c r="K26" s="80"/>
      <c r="L26" s="15"/>
      <c r="M26" s="13"/>
      <c r="N26" s="13"/>
      <c r="O26" s="80"/>
      <c r="Q26" s="23" t="s">
        <v>69</v>
      </c>
      <c r="R26" s="23">
        <f>R23+R24+R25</f>
        <v>263</v>
      </c>
      <c r="S26" s="84">
        <f>S23+S24+S25</f>
        <v>1</v>
      </c>
      <c r="U26" s="13"/>
      <c r="V26" s="13"/>
      <c r="W26" s="80"/>
    </row>
    <row r="27" spans="1:23" x14ac:dyDescent="0.2">
      <c r="A27" s="43"/>
      <c r="B27" s="43"/>
      <c r="C27" s="104"/>
      <c r="E27" s="17" t="s">
        <v>119</v>
      </c>
      <c r="F27" s="112">
        <v>329</v>
      </c>
      <c r="G27" s="81">
        <f>F27/F30</f>
        <v>8.773333333333333E-2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  <c r="U27" s="13"/>
      <c r="V27" s="13"/>
      <c r="W27" s="80"/>
    </row>
    <row r="28" spans="1:23" x14ac:dyDescent="0.2">
      <c r="A28" s="43"/>
      <c r="B28" s="43"/>
      <c r="C28" s="104"/>
      <c r="E28" s="17" t="s">
        <v>120</v>
      </c>
      <c r="F28" s="112">
        <v>233</v>
      </c>
      <c r="G28" s="81">
        <f>F28/F30</f>
        <v>6.2133333333333332E-2</v>
      </c>
      <c r="I28" s="17" t="s">
        <v>644</v>
      </c>
      <c r="J28" s="112">
        <v>861</v>
      </c>
      <c r="K28" s="81">
        <f>J28/J33</f>
        <v>0.24884393063583815</v>
      </c>
      <c r="L28" s="15"/>
      <c r="M28" s="22" t="s">
        <v>186</v>
      </c>
      <c r="N28" s="112">
        <v>960</v>
      </c>
      <c r="O28" s="84">
        <f>N28/N31</f>
        <v>0.28968014484007243</v>
      </c>
      <c r="Q28" s="23" t="s">
        <v>272</v>
      </c>
      <c r="R28" s="23" t="s">
        <v>64</v>
      </c>
      <c r="S28" s="84" t="s">
        <v>77</v>
      </c>
      <c r="U28" s="13"/>
      <c r="V28" s="13"/>
      <c r="W28" s="80"/>
    </row>
    <row r="29" spans="1:23" x14ac:dyDescent="0.2">
      <c r="A29" s="43"/>
      <c r="B29" s="43"/>
      <c r="C29" s="104"/>
      <c r="E29" s="17" t="s">
        <v>99</v>
      </c>
      <c r="F29" s="112">
        <v>1195</v>
      </c>
      <c r="G29" s="81">
        <f>F29/F30</f>
        <v>0.31866666666666665</v>
      </c>
      <c r="I29" s="17" t="s">
        <v>151</v>
      </c>
      <c r="J29" s="112">
        <v>1292</v>
      </c>
      <c r="K29" s="81">
        <f>J29/J33</f>
        <v>0.37341040462427744</v>
      </c>
      <c r="L29" s="15"/>
      <c r="M29" s="22" t="s">
        <v>682</v>
      </c>
      <c r="N29" s="112">
        <v>1190</v>
      </c>
      <c r="O29" s="84">
        <f>N29/N31</f>
        <v>0.35908267954133977</v>
      </c>
      <c r="Q29" s="23" t="s">
        <v>273</v>
      </c>
      <c r="R29" s="112">
        <v>124</v>
      </c>
      <c r="S29" s="84">
        <f>R29/R33</f>
        <v>0.47148288973384028</v>
      </c>
      <c r="U29" s="13"/>
      <c r="V29" s="13"/>
      <c r="W29" s="80"/>
    </row>
    <row r="30" spans="1:23" x14ac:dyDescent="0.2">
      <c r="A30" s="43"/>
      <c r="B30" s="43"/>
      <c r="C30" s="104"/>
      <c r="E30" s="17" t="s">
        <v>69</v>
      </c>
      <c r="F30" s="1">
        <f>F25+F26+F27+F28+F29</f>
        <v>3750</v>
      </c>
      <c r="G30" s="81">
        <f>G25+G26+G27+G28+G29</f>
        <v>1</v>
      </c>
      <c r="I30" s="17" t="s">
        <v>152</v>
      </c>
      <c r="J30" s="112">
        <v>310</v>
      </c>
      <c r="K30" s="81">
        <f>J30/J33</f>
        <v>8.9595375722543349E-2</v>
      </c>
      <c r="L30" s="15"/>
      <c r="M30" s="22" t="s">
        <v>187</v>
      </c>
      <c r="N30" s="112">
        <v>1164</v>
      </c>
      <c r="O30" s="84">
        <f>N30/N31</f>
        <v>0.3512371756185878</v>
      </c>
      <c r="Q30" s="23" t="s">
        <v>274</v>
      </c>
      <c r="R30" s="112">
        <v>27</v>
      </c>
      <c r="S30" s="84">
        <f>R30/R33</f>
        <v>0.10266159695817491</v>
      </c>
      <c r="U30" s="13"/>
      <c r="V30" s="13"/>
      <c r="W30" s="80"/>
    </row>
    <row r="31" spans="1:23" x14ac:dyDescent="0.2">
      <c r="A31" s="43"/>
      <c r="B31" s="43"/>
      <c r="C31" s="104"/>
      <c r="E31" s="13"/>
      <c r="F31" s="13"/>
      <c r="G31" s="80"/>
      <c r="I31" s="17" t="s">
        <v>153</v>
      </c>
      <c r="J31" s="112">
        <v>444</v>
      </c>
      <c r="K31" s="81">
        <f>J31/J33</f>
        <v>0.12832369942196531</v>
      </c>
      <c r="L31" s="15"/>
      <c r="M31" s="22" t="s">
        <v>69</v>
      </c>
      <c r="N31" s="23">
        <f>N28+N29+N30</f>
        <v>3314</v>
      </c>
      <c r="O31" s="84">
        <f>O28+O29+O30</f>
        <v>1</v>
      </c>
      <c r="Q31" s="23" t="s">
        <v>275</v>
      </c>
      <c r="R31" s="112">
        <v>54</v>
      </c>
      <c r="S31" s="84">
        <f>R31/R33</f>
        <v>0.20532319391634982</v>
      </c>
      <c r="U31" s="13"/>
      <c r="V31" s="13"/>
      <c r="W31" s="80"/>
    </row>
    <row r="32" spans="1:23" x14ac:dyDescent="0.2">
      <c r="A32" s="43"/>
      <c r="B32" s="43"/>
      <c r="C32" s="104"/>
      <c r="E32" s="4" t="s">
        <v>121</v>
      </c>
      <c r="F32" s="5" t="s">
        <v>64</v>
      </c>
      <c r="G32" s="88" t="s">
        <v>94</v>
      </c>
      <c r="I32" s="17" t="s">
        <v>154</v>
      </c>
      <c r="J32" s="112">
        <v>553</v>
      </c>
      <c r="K32" s="81">
        <f>J32/J33</f>
        <v>0.15982658959537571</v>
      </c>
      <c r="L32" s="15"/>
      <c r="M32" s="13"/>
      <c r="N32" s="13"/>
      <c r="O32" s="80"/>
      <c r="Q32" s="23" t="s">
        <v>276</v>
      </c>
      <c r="R32" s="112">
        <v>58</v>
      </c>
      <c r="S32" s="84">
        <f>R32/R33</f>
        <v>0.22053231939163498</v>
      </c>
      <c r="U32" s="13"/>
      <c r="V32" s="13"/>
      <c r="W32" s="80"/>
    </row>
    <row r="33" spans="1:23" x14ac:dyDescent="0.2">
      <c r="A33" s="43"/>
      <c r="B33" s="43"/>
      <c r="C33" s="104"/>
      <c r="E33" s="6" t="s">
        <v>112</v>
      </c>
      <c r="F33" s="112">
        <v>2104</v>
      </c>
      <c r="G33" s="89">
        <f>F33/F35</f>
        <v>0.57738748627881453</v>
      </c>
      <c r="I33" s="17" t="s">
        <v>69</v>
      </c>
      <c r="J33" s="1">
        <f>J28+J29+J30+J31+J32</f>
        <v>3460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23" t="s">
        <v>69</v>
      </c>
      <c r="R33" s="23">
        <f>R29+R30+R31+R32</f>
        <v>263</v>
      </c>
      <c r="S33" s="84">
        <f>S29+S30+S31+S32</f>
        <v>1</v>
      </c>
      <c r="U33" s="13"/>
      <c r="V33" s="13"/>
      <c r="W33" s="80"/>
    </row>
    <row r="34" spans="1:23" x14ac:dyDescent="0.2">
      <c r="A34" s="13"/>
      <c r="B34" s="13"/>
      <c r="C34" s="80"/>
      <c r="E34" s="6" t="s">
        <v>122</v>
      </c>
      <c r="F34" s="112">
        <v>1540</v>
      </c>
      <c r="G34" s="89">
        <f>F34/F35</f>
        <v>0.42261251372118552</v>
      </c>
      <c r="I34" s="13"/>
      <c r="J34" s="13"/>
      <c r="K34" s="80"/>
      <c r="L34" s="15"/>
      <c r="M34" s="22" t="s">
        <v>189</v>
      </c>
      <c r="N34" s="112">
        <v>1447</v>
      </c>
      <c r="O34" s="84">
        <f>N34/N38</f>
        <v>0.43440408285800058</v>
      </c>
      <c r="Q34" s="13"/>
      <c r="R34" s="13"/>
      <c r="S34" s="80"/>
      <c r="U34" s="13"/>
      <c r="V34" s="13"/>
      <c r="W34" s="80"/>
    </row>
    <row r="35" spans="1:23" x14ac:dyDescent="0.2">
      <c r="A35" s="13"/>
      <c r="B35" s="13"/>
      <c r="C35" s="80"/>
      <c r="E35" s="6" t="s">
        <v>107</v>
      </c>
      <c r="F35" s="7">
        <f>F33+F34</f>
        <v>3644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964</v>
      </c>
      <c r="O35" s="84">
        <f>N35/N38</f>
        <v>0.28940258180726508</v>
      </c>
      <c r="Q35" s="23" t="s">
        <v>277</v>
      </c>
      <c r="R35" s="23" t="s">
        <v>64</v>
      </c>
      <c r="S35" s="84" t="s">
        <v>77</v>
      </c>
      <c r="U35" s="13"/>
      <c r="V35" s="13"/>
      <c r="W35" s="80"/>
    </row>
    <row r="36" spans="1:23" x14ac:dyDescent="0.2">
      <c r="A36" s="13"/>
      <c r="B36" s="13"/>
      <c r="C36" s="80"/>
      <c r="E36" s="13"/>
      <c r="F36" s="13"/>
      <c r="G36" s="80"/>
      <c r="I36" s="22" t="s">
        <v>156</v>
      </c>
      <c r="J36" s="112">
        <v>1653</v>
      </c>
      <c r="K36" s="84">
        <f>J36/J38</f>
        <v>0.47623163353500431</v>
      </c>
      <c r="L36" s="15"/>
      <c r="M36" s="22" t="s">
        <v>191</v>
      </c>
      <c r="N36" s="112">
        <v>544</v>
      </c>
      <c r="O36" s="84">
        <f>N36/N38</f>
        <v>0.1633143200240168</v>
      </c>
      <c r="Q36" s="23" t="s">
        <v>278</v>
      </c>
      <c r="R36" s="112">
        <v>103</v>
      </c>
      <c r="S36" s="84">
        <f>R36/R39</f>
        <v>0.3946360153256705</v>
      </c>
      <c r="U36" s="13"/>
      <c r="V36" s="13"/>
      <c r="W36" s="80"/>
    </row>
    <row r="37" spans="1:23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1818</v>
      </c>
      <c r="K37" s="84">
        <f>J37/J38</f>
        <v>0.52376836646499569</v>
      </c>
      <c r="L37" s="15"/>
      <c r="M37" s="22" t="s">
        <v>192</v>
      </c>
      <c r="N37" s="112">
        <v>376</v>
      </c>
      <c r="O37" s="84">
        <f>N37/N38</f>
        <v>0.11287901531071751</v>
      </c>
      <c r="Q37" s="23" t="s">
        <v>279</v>
      </c>
      <c r="R37" s="112">
        <v>31</v>
      </c>
      <c r="S37" s="84">
        <f>R37/R39</f>
        <v>0.11877394636015326</v>
      </c>
      <c r="U37" s="13"/>
      <c r="V37" s="13"/>
      <c r="W37" s="80"/>
    </row>
    <row r="38" spans="1:23" x14ac:dyDescent="0.2">
      <c r="A38" s="13"/>
      <c r="B38" s="13"/>
      <c r="C38" s="80"/>
      <c r="E38" s="6" t="s">
        <v>124</v>
      </c>
      <c r="F38" s="112">
        <v>24</v>
      </c>
      <c r="G38" s="89">
        <f>F38/F40</f>
        <v>0.48</v>
      </c>
      <c r="I38" s="22" t="s">
        <v>69</v>
      </c>
      <c r="J38" s="23">
        <f>J36+J37</f>
        <v>3471</v>
      </c>
      <c r="K38" s="84">
        <f>K36+K37</f>
        <v>1</v>
      </c>
      <c r="L38" s="15"/>
      <c r="M38" s="22" t="s">
        <v>107</v>
      </c>
      <c r="N38" s="23">
        <f>N34+N35+N36+N37</f>
        <v>3331</v>
      </c>
      <c r="O38" s="84">
        <f>O34+O35+O36+O37</f>
        <v>1</v>
      </c>
      <c r="Q38" s="23" t="s">
        <v>280</v>
      </c>
      <c r="R38" s="112">
        <v>127</v>
      </c>
      <c r="S38" s="84">
        <f>R38/R39</f>
        <v>0.48659003831417624</v>
      </c>
      <c r="U38" s="13"/>
      <c r="V38" s="13"/>
      <c r="W38" s="80"/>
    </row>
    <row r="39" spans="1:23" x14ac:dyDescent="0.2">
      <c r="A39" s="13"/>
      <c r="B39" s="13"/>
      <c r="C39" s="80"/>
      <c r="E39" s="6" t="s">
        <v>125</v>
      </c>
      <c r="F39" s="112">
        <v>26</v>
      </c>
      <c r="G39" s="89">
        <f>F39/F40</f>
        <v>0.52</v>
      </c>
      <c r="I39" s="13"/>
      <c r="J39" s="13"/>
      <c r="K39" s="80"/>
      <c r="L39" s="15"/>
      <c r="M39" s="13"/>
      <c r="N39" s="13"/>
      <c r="O39" s="80"/>
      <c r="Q39" s="23" t="s">
        <v>107</v>
      </c>
      <c r="R39" s="23">
        <f>R36+R37+R38</f>
        <v>261</v>
      </c>
      <c r="S39" s="84">
        <f>S36+S37+S38</f>
        <v>1</v>
      </c>
      <c r="U39" s="13"/>
      <c r="V39" s="13"/>
      <c r="W39" s="80"/>
    </row>
    <row r="40" spans="1:23" x14ac:dyDescent="0.2">
      <c r="A40" s="13"/>
      <c r="B40" s="13"/>
      <c r="C40" s="80"/>
      <c r="E40" s="6" t="s">
        <v>107</v>
      </c>
      <c r="F40" s="7">
        <f>F38+F39</f>
        <v>50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43"/>
      <c r="R40" s="43"/>
      <c r="S40" s="103"/>
      <c r="U40" s="13"/>
      <c r="V40" s="13"/>
      <c r="W40" s="80"/>
    </row>
    <row r="41" spans="1:23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425</v>
      </c>
      <c r="K41" s="84">
        <f>J41/J45</f>
        <v>0.12481644640234948</v>
      </c>
      <c r="L41" s="15"/>
      <c r="M41" s="22" t="s">
        <v>194</v>
      </c>
      <c r="N41" s="112">
        <v>957</v>
      </c>
      <c r="O41" s="84">
        <f>N41/N45</f>
        <v>0.28860072376357054</v>
      </c>
      <c r="Q41" s="13"/>
      <c r="R41" s="13"/>
      <c r="S41" s="80"/>
      <c r="U41" s="13"/>
      <c r="V41" s="13"/>
      <c r="W41" s="80"/>
    </row>
    <row r="42" spans="1:23" x14ac:dyDescent="0.2">
      <c r="A42" s="1" t="s">
        <v>87</v>
      </c>
      <c r="B42">
        <v>3180</v>
      </c>
      <c r="C42" s="81">
        <f>B42/B44</f>
        <v>0.68682505399568039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1084</v>
      </c>
      <c r="K42" s="84">
        <f>J42/J45</f>
        <v>0.31835535976505142</v>
      </c>
      <c r="L42" s="15"/>
      <c r="M42" s="22" t="s">
        <v>195</v>
      </c>
      <c r="N42" s="112">
        <v>1209</v>
      </c>
      <c r="O42" s="84">
        <f>N42/N45</f>
        <v>0.36459589867310011</v>
      </c>
      <c r="Q42" s="13"/>
      <c r="R42" s="13"/>
      <c r="S42" s="80"/>
      <c r="U42" s="13"/>
      <c r="V42" s="13"/>
      <c r="W42" s="80"/>
    </row>
    <row r="43" spans="1:23" x14ac:dyDescent="0.2">
      <c r="A43" s="1" t="s">
        <v>88</v>
      </c>
      <c r="B43">
        <v>1450</v>
      </c>
      <c r="C43" s="81">
        <f>B43/B44</f>
        <v>0.31317494600431967</v>
      </c>
      <c r="E43" s="124" t="s">
        <v>127</v>
      </c>
      <c r="F43" s="125">
        <v>798</v>
      </c>
      <c r="G43" s="126">
        <f>F43/F49</f>
        <v>0.22689792436735853</v>
      </c>
      <c r="I43" s="22" t="s">
        <v>159</v>
      </c>
      <c r="J43" s="112">
        <v>1040</v>
      </c>
      <c r="K43" s="84">
        <f>J43/J45</f>
        <v>0.3054331864904552</v>
      </c>
      <c r="L43" s="15"/>
      <c r="M43" s="22" t="s">
        <v>196</v>
      </c>
      <c r="N43" s="112">
        <v>726</v>
      </c>
      <c r="O43" s="84">
        <f>N43/N45</f>
        <v>0.2189384800965018</v>
      </c>
      <c r="Q43" s="13"/>
      <c r="R43" s="13"/>
      <c r="S43" s="80"/>
      <c r="U43" s="13"/>
      <c r="V43" s="13"/>
      <c r="W43" s="80"/>
    </row>
    <row r="44" spans="1:23" x14ac:dyDescent="0.2">
      <c r="A44" s="1" t="s">
        <v>69</v>
      </c>
      <c r="B44" s="1">
        <f>B42+B43</f>
        <v>4630</v>
      </c>
      <c r="C44" s="81">
        <f>C42+C43</f>
        <v>1</v>
      </c>
      <c r="E44" s="17" t="s">
        <v>128</v>
      </c>
      <c r="F44" s="112">
        <v>562</v>
      </c>
      <c r="G44" s="81">
        <f>F44/F49</f>
        <v>0.15979528006823998</v>
      </c>
      <c r="I44" s="22" t="s">
        <v>160</v>
      </c>
      <c r="J44" s="112">
        <v>856</v>
      </c>
      <c r="K44" s="84">
        <f>J44/J45</f>
        <v>0.25139500734214393</v>
      </c>
      <c r="L44" s="15"/>
      <c r="M44" s="22" t="s">
        <v>197</v>
      </c>
      <c r="N44" s="112">
        <v>424</v>
      </c>
      <c r="O44" s="84">
        <f>N44/N45</f>
        <v>0.1278648974668275</v>
      </c>
      <c r="Q44" s="13"/>
      <c r="R44" s="13"/>
      <c r="S44" s="80"/>
      <c r="U44" s="13"/>
      <c r="V44" s="13"/>
      <c r="W44" s="80"/>
    </row>
    <row r="45" spans="1:23" x14ac:dyDescent="0.2">
      <c r="A45" s="13"/>
      <c r="B45" s="13"/>
      <c r="C45" s="80"/>
      <c r="E45" s="17" t="s">
        <v>129</v>
      </c>
      <c r="F45" s="112">
        <v>1031</v>
      </c>
      <c r="G45" s="81">
        <f>F45/F49</f>
        <v>0.29314756895081034</v>
      </c>
      <c r="I45" s="22" t="s">
        <v>69</v>
      </c>
      <c r="J45" s="23">
        <f>J41+J42+J43+J44</f>
        <v>3405</v>
      </c>
      <c r="K45" s="84">
        <f>K41+K42+K43+K44</f>
        <v>1</v>
      </c>
      <c r="L45" s="15"/>
      <c r="M45" s="22" t="s">
        <v>69</v>
      </c>
      <c r="N45" s="23">
        <f>N41+N42+N43+N44</f>
        <v>3316</v>
      </c>
      <c r="O45" s="84">
        <f>O41+O42+O43+O44</f>
        <v>1</v>
      </c>
      <c r="Q45" s="13"/>
      <c r="R45" s="13"/>
      <c r="S45" s="80"/>
      <c r="U45" s="13"/>
      <c r="V45" s="13"/>
      <c r="W45" s="80"/>
    </row>
    <row r="46" spans="1:23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674</v>
      </c>
      <c r="G46" s="81">
        <f>F46/F49</f>
        <v>0.19164060278646575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  <c r="U46" s="13"/>
      <c r="V46" s="13"/>
      <c r="W46" s="80"/>
    </row>
    <row r="47" spans="1:23" x14ac:dyDescent="0.2">
      <c r="A47" s="1" t="s">
        <v>90</v>
      </c>
      <c r="B47" s="112">
        <v>1207</v>
      </c>
      <c r="C47" s="81">
        <f>B47/B49</f>
        <v>0.28731254463223044</v>
      </c>
      <c r="E47" s="17" t="s">
        <v>131</v>
      </c>
      <c r="F47" s="112">
        <v>373</v>
      </c>
      <c r="G47" s="81">
        <f>F47/F49</f>
        <v>0.106056297981234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  <c r="U47" s="13"/>
      <c r="V47" s="13"/>
      <c r="W47" s="80"/>
    </row>
    <row r="48" spans="1:23" x14ac:dyDescent="0.2">
      <c r="A48" s="1" t="s">
        <v>91</v>
      </c>
      <c r="B48" s="112">
        <v>2994</v>
      </c>
      <c r="C48" s="81">
        <f>B48/B49</f>
        <v>0.71268745536776956</v>
      </c>
      <c r="E48" s="17" t="s">
        <v>673</v>
      </c>
      <c r="F48" s="112">
        <v>79</v>
      </c>
      <c r="G48" s="81">
        <f>F48/F49</f>
        <v>2.2462325845891383E-2</v>
      </c>
      <c r="I48" s="22" t="s">
        <v>162</v>
      </c>
      <c r="J48" s="112">
        <v>1412</v>
      </c>
      <c r="K48" s="84">
        <f>J48/J51</f>
        <v>0.42023809523809524</v>
      </c>
      <c r="M48" s="22" t="s">
        <v>199</v>
      </c>
      <c r="N48" s="112">
        <v>891</v>
      </c>
      <c r="O48" s="84">
        <f>N48/N51</f>
        <v>0.27139811148339932</v>
      </c>
      <c r="Q48" s="13"/>
      <c r="R48" s="13"/>
      <c r="S48" s="80"/>
      <c r="U48" s="13"/>
      <c r="V48" s="13"/>
      <c r="W48" s="80"/>
    </row>
    <row r="49" spans="1:23" x14ac:dyDescent="0.2">
      <c r="A49" s="1" t="s">
        <v>69</v>
      </c>
      <c r="B49" s="1">
        <f>B47+B48</f>
        <v>4201</v>
      </c>
      <c r="C49" s="81">
        <f>C47+C48</f>
        <v>1</v>
      </c>
      <c r="E49" s="17" t="s">
        <v>69</v>
      </c>
      <c r="F49" s="1">
        <f>F43+F44+F45+F46+F47+F48</f>
        <v>3517</v>
      </c>
      <c r="G49" s="81">
        <f>G43+G44+G45+G46+G47+G48</f>
        <v>1</v>
      </c>
      <c r="I49" s="22" t="s">
        <v>163</v>
      </c>
      <c r="J49" s="112">
        <v>1231</v>
      </c>
      <c r="K49" s="84">
        <f>J49/J51</f>
        <v>0.36636904761904759</v>
      </c>
      <c r="M49" s="22" t="s">
        <v>200</v>
      </c>
      <c r="N49" s="112">
        <v>1153</v>
      </c>
      <c r="O49" s="84">
        <f>N49/N51</f>
        <v>0.35120316783429789</v>
      </c>
      <c r="Q49" s="13"/>
      <c r="R49" s="13"/>
      <c r="S49" s="80"/>
      <c r="U49" s="13"/>
      <c r="V49" s="13"/>
      <c r="W49" s="80"/>
    </row>
    <row r="50" spans="1:23" x14ac:dyDescent="0.2">
      <c r="A50" s="13"/>
      <c r="B50" s="13"/>
      <c r="C50" s="80"/>
      <c r="E50" s="13"/>
      <c r="F50" s="13"/>
      <c r="G50" s="80"/>
      <c r="I50" s="22" t="s">
        <v>164</v>
      </c>
      <c r="J50" s="112">
        <v>717</v>
      </c>
      <c r="K50" s="84">
        <f>J50/J51</f>
        <v>0.21339285714285713</v>
      </c>
      <c r="M50" s="22" t="s">
        <v>201</v>
      </c>
      <c r="N50" s="112">
        <v>1239</v>
      </c>
      <c r="O50" s="84">
        <f>N50/N51</f>
        <v>0.37739872068230279</v>
      </c>
      <c r="Q50" s="13"/>
      <c r="R50" s="13"/>
      <c r="S50" s="80"/>
      <c r="U50" s="13"/>
      <c r="V50" s="13"/>
      <c r="W50" s="80"/>
    </row>
    <row r="51" spans="1:23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3360</v>
      </c>
      <c r="K51" s="84">
        <f>K48+K49+K50</f>
        <v>1</v>
      </c>
      <c r="M51" s="22" t="s">
        <v>69</v>
      </c>
      <c r="N51" s="23">
        <f>N48+N49+N50</f>
        <v>3283</v>
      </c>
      <c r="O51" s="84">
        <f>O48+O49+O50</f>
        <v>1</v>
      </c>
      <c r="Q51" s="13"/>
      <c r="R51" s="13"/>
      <c r="S51" s="80"/>
      <c r="U51" s="13"/>
      <c r="V51" s="13"/>
      <c r="W51" s="80"/>
    </row>
    <row r="52" spans="1:23" x14ac:dyDescent="0.2">
      <c r="A52" s="1" t="s">
        <v>92</v>
      </c>
      <c r="B52" s="112">
        <v>1779</v>
      </c>
      <c r="C52" s="81">
        <f>B52/B54</f>
        <v>0.42784992784992787</v>
      </c>
      <c r="E52" s="17" t="s">
        <v>133</v>
      </c>
      <c r="F52" s="112">
        <v>1776</v>
      </c>
      <c r="G52" s="81">
        <f>F52/F55</f>
        <v>0.50526315789473686</v>
      </c>
      <c r="I52" s="13"/>
      <c r="J52" s="13"/>
      <c r="K52" s="80"/>
      <c r="M52" s="13"/>
      <c r="N52" s="13"/>
      <c r="O52" s="80"/>
      <c r="Q52" s="13"/>
      <c r="R52" s="13"/>
      <c r="S52" s="80"/>
      <c r="U52" s="13"/>
      <c r="V52" s="13"/>
      <c r="W52" s="80"/>
    </row>
    <row r="53" spans="1:23" x14ac:dyDescent="0.2">
      <c r="A53" s="1" t="s">
        <v>93</v>
      </c>
      <c r="B53" s="112">
        <v>2379</v>
      </c>
      <c r="C53" s="81">
        <f>B53/B54</f>
        <v>0.57215007215007219</v>
      </c>
      <c r="E53" s="17" t="s">
        <v>134</v>
      </c>
      <c r="F53" s="112">
        <v>1298</v>
      </c>
      <c r="G53" s="81">
        <f>F53/F55</f>
        <v>0.36927453769559032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  <c r="U53" s="13"/>
      <c r="V53" s="13"/>
      <c r="W53" s="80"/>
    </row>
    <row r="54" spans="1:23" x14ac:dyDescent="0.2">
      <c r="A54" s="1" t="s">
        <v>69</v>
      </c>
      <c r="B54" s="1">
        <f>B52+B53</f>
        <v>4158</v>
      </c>
      <c r="C54" s="81">
        <f>C52+C53</f>
        <v>1</v>
      </c>
      <c r="E54" s="17" t="s">
        <v>135</v>
      </c>
      <c r="F54" s="112">
        <v>441</v>
      </c>
      <c r="G54" s="81">
        <f>F54/F55</f>
        <v>0.12546230440967282</v>
      </c>
      <c r="I54" s="22" t="s">
        <v>166</v>
      </c>
      <c r="J54" s="112">
        <v>1382</v>
      </c>
      <c r="K54" s="84">
        <f>J54/J57</f>
        <v>0.4121682075753057</v>
      </c>
      <c r="M54" s="22" t="s">
        <v>203</v>
      </c>
      <c r="N54" s="112">
        <v>2002</v>
      </c>
      <c r="O54" s="84">
        <f>N54/N56</f>
        <v>0.60888077858880774</v>
      </c>
      <c r="Q54" s="13"/>
      <c r="R54" s="13"/>
      <c r="S54" s="80"/>
      <c r="U54" s="13"/>
      <c r="V54" s="13"/>
      <c r="W54" s="80"/>
    </row>
    <row r="55" spans="1:23" x14ac:dyDescent="0.2">
      <c r="A55" s="13"/>
      <c r="B55" s="13"/>
      <c r="C55" s="80"/>
      <c r="E55" s="17" t="s">
        <v>69</v>
      </c>
      <c r="F55" s="1">
        <f>F52+F53+F54</f>
        <v>3515</v>
      </c>
      <c r="G55" s="81">
        <f>G52+G53+G54</f>
        <v>1</v>
      </c>
      <c r="I55" s="22" t="s">
        <v>167</v>
      </c>
      <c r="J55" s="112">
        <v>1285</v>
      </c>
      <c r="K55" s="84">
        <f>J55/J57</f>
        <v>0.38323889054577992</v>
      </c>
      <c r="M55" s="22" t="s">
        <v>204</v>
      </c>
      <c r="N55" s="112">
        <v>1286</v>
      </c>
      <c r="O55" s="84">
        <f>N55/N56</f>
        <v>0.39111922141119221</v>
      </c>
      <c r="Q55" s="13"/>
      <c r="R55" s="13"/>
      <c r="S55" s="80"/>
      <c r="U55" s="13"/>
      <c r="V55" s="13"/>
      <c r="W55" s="80"/>
    </row>
    <row r="56" spans="1:23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686</v>
      </c>
      <c r="K56" s="84">
        <f>J56/J57</f>
        <v>0.20459290187891441</v>
      </c>
      <c r="M56" s="22" t="s">
        <v>69</v>
      </c>
      <c r="N56" s="23">
        <f>N54+N55</f>
        <v>3288</v>
      </c>
      <c r="O56" s="84">
        <f>O54+O55</f>
        <v>1</v>
      </c>
      <c r="Q56" s="13"/>
      <c r="R56" s="13"/>
      <c r="S56" s="80"/>
      <c r="U56" s="13"/>
      <c r="V56" s="13"/>
      <c r="W56" s="80"/>
    </row>
    <row r="57" spans="1:23" x14ac:dyDescent="0.2">
      <c r="A57" s="1" t="s">
        <v>97</v>
      </c>
      <c r="B57" s="112">
        <v>552</v>
      </c>
      <c r="C57" s="81">
        <f>B57/B60</f>
        <v>0.13519470977222631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3353</v>
      </c>
      <c r="K57" s="84">
        <f>K54+K55+K56</f>
        <v>1</v>
      </c>
      <c r="M57" s="13"/>
      <c r="N57" s="13"/>
      <c r="O57" s="80"/>
      <c r="Q57" s="13"/>
      <c r="R57" s="13"/>
      <c r="S57" s="80"/>
      <c r="U57" s="13"/>
      <c r="V57" s="13"/>
      <c r="W57" s="80"/>
    </row>
    <row r="58" spans="1:23" x14ac:dyDescent="0.2">
      <c r="A58" s="1" t="s">
        <v>98</v>
      </c>
      <c r="B58" s="112">
        <v>1723</v>
      </c>
      <c r="C58" s="81">
        <f>B58/B60</f>
        <v>0.42199363213323537</v>
      </c>
      <c r="E58" s="17" t="s">
        <v>137</v>
      </c>
      <c r="F58" s="112">
        <v>1771</v>
      </c>
      <c r="G58" s="81">
        <f>F58/F60</f>
        <v>0.50184188155284781</v>
      </c>
      <c r="I58" s="13"/>
      <c r="J58" s="13"/>
      <c r="K58" s="80"/>
      <c r="M58" s="13"/>
      <c r="N58" s="13"/>
      <c r="O58" s="80"/>
      <c r="Q58" s="13"/>
      <c r="R58" s="13"/>
      <c r="S58" s="80"/>
      <c r="U58" s="13"/>
      <c r="V58" s="13"/>
      <c r="W58" s="80"/>
    </row>
    <row r="59" spans="1:23" x14ac:dyDescent="0.2">
      <c r="A59" s="1" t="s">
        <v>99</v>
      </c>
      <c r="B59" s="112">
        <v>1808</v>
      </c>
      <c r="C59" s="81">
        <f>B59/B60</f>
        <v>0.44281165809453832</v>
      </c>
      <c r="E59" s="29" t="s">
        <v>72</v>
      </c>
      <c r="F59" s="112">
        <v>1758</v>
      </c>
      <c r="G59" s="90">
        <f>F59/F60</f>
        <v>0.49815811844715219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  <c r="U59" s="13"/>
      <c r="V59" s="13"/>
      <c r="W59" s="80"/>
    </row>
    <row r="60" spans="1:23" x14ac:dyDescent="0.2">
      <c r="A60" s="1" t="s">
        <v>69</v>
      </c>
      <c r="B60" s="1">
        <f>B57+B58+B59</f>
        <v>4083</v>
      </c>
      <c r="C60" s="81">
        <f>C57+C58+C59</f>
        <v>1</v>
      </c>
      <c r="E60" s="22" t="s">
        <v>69</v>
      </c>
      <c r="F60" s="23">
        <f>F58+F59</f>
        <v>3529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  <c r="U60" s="13"/>
      <c r="V60" s="13"/>
      <c r="W60" s="80"/>
    </row>
    <row r="61" spans="1:23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  <c r="U61" s="13"/>
      <c r="V61" s="13"/>
      <c r="W61" s="80"/>
    </row>
    <row r="62" spans="1:23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92"/>
      <c r="H62" s="15"/>
      <c r="I62" s="30"/>
      <c r="J62" s="15"/>
      <c r="K62" s="87"/>
      <c r="M62" s="13"/>
      <c r="N62" s="13"/>
      <c r="O62" s="80"/>
      <c r="Q62" s="13"/>
      <c r="R62" s="13"/>
      <c r="S62" s="80"/>
      <c r="U62" s="13"/>
      <c r="V62" s="13"/>
      <c r="W62" s="80"/>
    </row>
    <row r="63" spans="1:23" x14ac:dyDescent="0.2">
      <c r="A63" s="1" t="s">
        <v>101</v>
      </c>
      <c r="B63" s="112">
        <v>4004</v>
      </c>
      <c r="C63" s="81">
        <f>B63/B65</f>
        <v>0.7953913388955105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  <c r="U63" s="13"/>
      <c r="V63" s="13"/>
      <c r="W63" s="80"/>
    </row>
    <row r="64" spans="1:23" x14ac:dyDescent="0.2">
      <c r="A64" s="1" t="s">
        <v>102</v>
      </c>
      <c r="B64" s="112">
        <v>1030</v>
      </c>
      <c r="C64" s="81">
        <f>B64/B65</f>
        <v>0.20460866110448947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  <c r="U64" s="13"/>
      <c r="V64" s="13"/>
      <c r="W64" s="80"/>
    </row>
    <row r="65" spans="1:23" x14ac:dyDescent="0.2">
      <c r="A65" s="3" t="s">
        <v>69</v>
      </c>
      <c r="B65" s="1">
        <f>B63+B64</f>
        <v>5034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  <c r="U65" s="13"/>
      <c r="V65" s="13"/>
      <c r="W65" s="80"/>
    </row>
    <row r="66" spans="1:23" s="13" customFormat="1" x14ac:dyDescent="0.2">
      <c r="C66" s="80"/>
      <c r="G66" s="80"/>
      <c r="I66" s="30"/>
      <c r="J66" s="15"/>
      <c r="K66" s="87"/>
      <c r="O66" s="80"/>
      <c r="S66" s="80"/>
      <c r="W66" s="80"/>
    </row>
    <row r="67" spans="1:23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  <c r="W67" s="80"/>
    </row>
    <row r="68" spans="1:23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  <c r="W68" s="80"/>
    </row>
    <row r="69" spans="1:23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  <c r="W69" s="80"/>
    </row>
    <row r="70" spans="1:23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  <c r="W70" s="80"/>
    </row>
    <row r="71" spans="1:23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  <c r="W71" s="80"/>
    </row>
    <row r="72" spans="1:23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  <c r="W72" s="80"/>
    </row>
    <row r="73" spans="1:23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  <c r="W73" s="80"/>
    </row>
    <row r="74" spans="1:23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  <c r="W74" s="80"/>
    </row>
    <row r="75" spans="1:23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  <c r="W75" s="80"/>
    </row>
    <row r="76" spans="1:23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  <c r="W76" s="80"/>
    </row>
    <row r="77" spans="1:23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  <c r="W77" s="80"/>
    </row>
    <row r="78" spans="1:23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  <c r="W78" s="80"/>
    </row>
    <row r="79" spans="1:23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  <c r="W79" s="80"/>
    </row>
    <row r="80" spans="1:23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  <c r="W80" s="80"/>
    </row>
    <row r="81" spans="3:23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  <c r="W81" s="80"/>
    </row>
    <row r="82" spans="3:23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  <c r="W82" s="80"/>
    </row>
    <row r="83" spans="3:23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  <c r="W83" s="80"/>
    </row>
    <row r="84" spans="3:23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  <c r="W84" s="80"/>
    </row>
    <row r="85" spans="3:23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  <c r="W85" s="80"/>
    </row>
    <row r="86" spans="3:23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  <c r="W86" s="80"/>
    </row>
    <row r="87" spans="3:23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  <c r="W87" s="80"/>
    </row>
    <row r="88" spans="3:23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  <c r="W88" s="80"/>
    </row>
    <row r="89" spans="3:23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  <c r="W89" s="80"/>
    </row>
    <row r="90" spans="3:23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  <c r="W90" s="80"/>
    </row>
    <row r="91" spans="3:23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  <c r="W91" s="80"/>
    </row>
    <row r="92" spans="3:23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  <c r="W92" s="80"/>
    </row>
    <row r="93" spans="3:23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  <c r="W93" s="80"/>
    </row>
    <row r="94" spans="3:23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  <c r="W94" s="80"/>
    </row>
    <row r="95" spans="3:23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  <c r="W95" s="80"/>
    </row>
    <row r="96" spans="3:23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  <c r="W96" s="80"/>
    </row>
    <row r="97" spans="3:23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  <c r="W97" s="80"/>
    </row>
    <row r="98" spans="3:23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  <c r="W98" s="80"/>
    </row>
    <row r="99" spans="3:23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S99" s="80"/>
      <c r="W99" s="80"/>
    </row>
    <row r="100" spans="3:23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S100" s="80"/>
      <c r="W100" s="80"/>
    </row>
    <row r="101" spans="3:23" x14ac:dyDescent="0.2">
      <c r="D101" s="15"/>
      <c r="E101" s="21"/>
      <c r="F101" s="20"/>
      <c r="G101" s="93"/>
      <c r="H101" s="15"/>
      <c r="I101" s="21"/>
      <c r="J101" s="20"/>
      <c r="K101" s="93"/>
    </row>
    <row r="102" spans="3:23" x14ac:dyDescent="0.2">
      <c r="D102" s="15"/>
      <c r="E102" s="21"/>
      <c r="F102" s="20"/>
      <c r="G102" s="93"/>
      <c r="H102" s="15"/>
      <c r="I102" s="21"/>
      <c r="J102" s="20"/>
      <c r="K102" s="93"/>
    </row>
    <row r="103" spans="3:23" x14ac:dyDescent="0.2">
      <c r="D103" s="15"/>
      <c r="E103" s="21"/>
      <c r="F103" s="20"/>
      <c r="G103" s="93"/>
      <c r="H103" s="15"/>
      <c r="I103" s="20"/>
      <c r="J103" s="20"/>
      <c r="K103" s="93"/>
    </row>
    <row r="104" spans="3:23" x14ac:dyDescent="0.2">
      <c r="D104" s="15"/>
      <c r="E104" s="21"/>
      <c r="F104" s="20"/>
      <c r="G104" s="93"/>
      <c r="H104" s="15"/>
      <c r="I104" s="21"/>
      <c r="J104" s="20"/>
      <c r="K104" s="93"/>
    </row>
    <row r="105" spans="3:23" x14ac:dyDescent="0.2">
      <c r="D105" s="15"/>
      <c r="E105" s="20"/>
      <c r="F105" s="20"/>
      <c r="G105" s="93"/>
      <c r="H105" s="15"/>
      <c r="I105" s="21"/>
      <c r="J105" s="20"/>
      <c r="K105" s="93"/>
    </row>
    <row r="106" spans="3:23" x14ac:dyDescent="0.2">
      <c r="D106" s="15"/>
      <c r="E106" s="21"/>
      <c r="F106" s="20"/>
      <c r="G106" s="93"/>
      <c r="H106" s="15"/>
      <c r="I106" s="21"/>
      <c r="J106" s="20"/>
      <c r="K106" s="93"/>
    </row>
    <row r="107" spans="3:23" x14ac:dyDescent="0.2">
      <c r="D107" s="15"/>
      <c r="E107" s="21"/>
      <c r="F107" s="20"/>
      <c r="G107" s="93"/>
      <c r="H107" s="15"/>
      <c r="I107" s="21"/>
      <c r="J107" s="20"/>
      <c r="K107" s="93"/>
    </row>
    <row r="108" spans="3:23" x14ac:dyDescent="0.2">
      <c r="D108" s="15"/>
      <c r="E108" s="21"/>
      <c r="F108" s="20"/>
      <c r="G108" s="93"/>
      <c r="H108" s="15"/>
      <c r="I108" s="20"/>
      <c r="J108" s="20"/>
      <c r="K108" s="93"/>
    </row>
    <row r="109" spans="3:23" x14ac:dyDescent="0.2">
      <c r="D109" s="15"/>
      <c r="E109" s="21"/>
      <c r="F109" s="20"/>
      <c r="G109" s="93"/>
      <c r="H109" s="15"/>
    </row>
    <row r="110" spans="3:23" x14ac:dyDescent="0.2">
      <c r="D110" s="15"/>
      <c r="E110" s="21"/>
      <c r="F110" s="20"/>
      <c r="G110" s="93"/>
      <c r="H110" s="15"/>
    </row>
    <row r="111" spans="3:23" x14ac:dyDescent="0.2">
      <c r="D111" s="15"/>
      <c r="E111" s="20"/>
      <c r="F111" s="20"/>
      <c r="G111" s="93"/>
      <c r="H111" s="15"/>
    </row>
    <row r="112" spans="3:23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55B2-FA08-E54B-A914-CC0F0F91CA16}">
  <sheetPr codeName="Sheet12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119.5" style="13" customWidth="1"/>
  </cols>
  <sheetData>
    <row r="1" spans="1:23" x14ac:dyDescent="0.2">
      <c r="A1" s="8" t="s">
        <v>13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13"/>
      <c r="V1" s="13"/>
      <c r="W1" s="80"/>
    </row>
    <row r="2" spans="1:23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43"/>
      <c r="R2" s="43"/>
      <c r="S2" s="103"/>
      <c r="U2" s="13"/>
      <c r="V2" s="13"/>
      <c r="W2" s="80"/>
    </row>
    <row r="3" spans="1:23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38" t="s">
        <v>254</v>
      </c>
      <c r="R3" s="23" t="s">
        <v>64</v>
      </c>
      <c r="S3" s="84" t="s">
        <v>77</v>
      </c>
      <c r="U3" s="23" t="s">
        <v>331</v>
      </c>
      <c r="V3" s="23" t="s">
        <v>64</v>
      </c>
      <c r="W3" s="84" t="s">
        <v>94</v>
      </c>
    </row>
    <row r="4" spans="1:23" x14ac:dyDescent="0.2">
      <c r="A4" s="1" t="s">
        <v>66</v>
      </c>
      <c r="B4" s="112">
        <v>8951</v>
      </c>
      <c r="C4" s="81">
        <f>B4/B7</f>
        <v>0.98287031953442405</v>
      </c>
      <c r="E4" s="3" t="s">
        <v>104</v>
      </c>
      <c r="F4" s="112">
        <v>6414</v>
      </c>
      <c r="G4" s="81">
        <f>F4/F6</f>
        <v>0.78057685286600953</v>
      </c>
      <c r="I4" s="17" t="s">
        <v>139</v>
      </c>
      <c r="J4" s="112">
        <v>1706</v>
      </c>
      <c r="K4" s="81">
        <f>J4/J6</f>
        <v>0.23511576626240352</v>
      </c>
      <c r="M4" s="22" t="s">
        <v>170</v>
      </c>
      <c r="N4" s="112">
        <v>1417</v>
      </c>
      <c r="O4" s="84">
        <f>N4/N8</f>
        <v>0.24881474978050921</v>
      </c>
      <c r="Q4" s="46" t="s">
        <v>257</v>
      </c>
      <c r="R4" s="112">
        <v>2280</v>
      </c>
      <c r="S4" s="108">
        <f>R4/R7</f>
        <v>0.34931821663857821</v>
      </c>
      <c r="U4" s="23" t="s">
        <v>332</v>
      </c>
      <c r="V4" s="112">
        <v>6972</v>
      </c>
      <c r="W4" s="84">
        <f>V4/V14</f>
        <v>0.11712725745485091</v>
      </c>
    </row>
    <row r="5" spans="1:23" x14ac:dyDescent="0.2">
      <c r="A5" s="1" t="s">
        <v>67</v>
      </c>
      <c r="B5" s="112">
        <v>75</v>
      </c>
      <c r="C5" s="81">
        <f>B5/B7</f>
        <v>8.2354233007576588E-3</v>
      </c>
      <c r="E5" s="3" t="s">
        <v>105</v>
      </c>
      <c r="F5" s="112">
        <v>1803</v>
      </c>
      <c r="G5" s="81">
        <f>F5/F6</f>
        <v>0.2194231471339905</v>
      </c>
      <c r="I5" s="17" t="s">
        <v>88</v>
      </c>
      <c r="J5" s="112">
        <v>5550</v>
      </c>
      <c r="K5" s="81">
        <f>J5/J6</f>
        <v>0.76488423373759651</v>
      </c>
      <c r="L5" s="15"/>
      <c r="M5" s="22" t="s">
        <v>171</v>
      </c>
      <c r="N5" s="112">
        <v>827</v>
      </c>
      <c r="O5" s="84">
        <f>N5/N8</f>
        <v>0.14521510096575943</v>
      </c>
      <c r="Q5" s="46" t="s">
        <v>258</v>
      </c>
      <c r="R5" s="112">
        <v>1002</v>
      </c>
      <c r="S5" s="108">
        <f>R5/R7</f>
        <v>0.15351616362800674</v>
      </c>
      <c r="U5" s="23" t="s">
        <v>333</v>
      </c>
      <c r="V5" s="112">
        <v>4662</v>
      </c>
      <c r="W5" s="84">
        <f>V5/V14</f>
        <v>7.8320033599328015E-2</v>
      </c>
    </row>
    <row r="6" spans="1:23" x14ac:dyDescent="0.2">
      <c r="A6" s="2" t="s">
        <v>68</v>
      </c>
      <c r="B6" s="112">
        <v>81</v>
      </c>
      <c r="C6" s="86">
        <f>B6/B7</f>
        <v>8.894257164818271E-3</v>
      </c>
      <c r="E6" s="3" t="s">
        <v>107</v>
      </c>
      <c r="F6" s="1">
        <f>F4+F5</f>
        <v>8217</v>
      </c>
      <c r="G6" s="81">
        <f>G4+G5</f>
        <v>1</v>
      </c>
      <c r="I6" s="17" t="s">
        <v>69</v>
      </c>
      <c r="J6" s="1">
        <f>J4+J5</f>
        <v>7256</v>
      </c>
      <c r="K6" s="81">
        <f>K4+K5</f>
        <v>1</v>
      </c>
      <c r="L6" s="15"/>
      <c r="M6" s="22" t="s">
        <v>172</v>
      </c>
      <c r="N6" s="112">
        <v>2309</v>
      </c>
      <c r="O6" s="84">
        <f>N6/N8</f>
        <v>0.40544337137840208</v>
      </c>
      <c r="Q6" s="46" t="s">
        <v>259</v>
      </c>
      <c r="R6" s="112">
        <v>3245</v>
      </c>
      <c r="S6" s="108">
        <f>R6/R7</f>
        <v>0.49716561973341505</v>
      </c>
      <c r="U6" s="23" t="s">
        <v>334</v>
      </c>
      <c r="V6" s="112">
        <v>6173</v>
      </c>
      <c r="W6" s="84">
        <f>V6/V14</f>
        <v>0.10370432591348173</v>
      </c>
    </row>
    <row r="7" spans="1:23" x14ac:dyDescent="0.2">
      <c r="A7" s="3" t="s">
        <v>69</v>
      </c>
      <c r="B7" s="1">
        <f>B4+B5+B6</f>
        <v>9107</v>
      </c>
      <c r="C7" s="81">
        <f>C4+C5+C6</f>
        <v>1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1142</v>
      </c>
      <c r="O7" s="84">
        <f>N7/N8</f>
        <v>0.20052677787532924</v>
      </c>
      <c r="Q7" s="46" t="s">
        <v>69</v>
      </c>
      <c r="R7" s="47">
        <f>R4+R5+R6</f>
        <v>6527</v>
      </c>
      <c r="S7" s="108">
        <f>S4+S5+S6</f>
        <v>1</v>
      </c>
      <c r="U7" s="23" t="s">
        <v>335</v>
      </c>
      <c r="V7" s="112">
        <v>5514</v>
      </c>
      <c r="W7" s="84">
        <f>V7/V14</f>
        <v>9.263334733305334E-2</v>
      </c>
    </row>
    <row r="8" spans="1:23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5695</v>
      </c>
      <c r="O8" s="84">
        <f>O4+O5+O6+O7</f>
        <v>1</v>
      </c>
      <c r="Q8" s="43"/>
      <c r="R8" s="43"/>
      <c r="S8" s="103"/>
      <c r="U8" s="23" t="s">
        <v>336</v>
      </c>
      <c r="V8" s="112">
        <v>6578</v>
      </c>
      <c r="W8" s="84">
        <f>V8/V14</f>
        <v>0.11050818983620328</v>
      </c>
    </row>
    <row r="9" spans="1:23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9</v>
      </c>
      <c r="G9" s="81">
        <f>F9/F11</f>
        <v>0.25714285714285712</v>
      </c>
      <c r="I9" s="17" t="s">
        <v>671</v>
      </c>
      <c r="J9" s="112">
        <v>1515</v>
      </c>
      <c r="K9" s="81">
        <f>J9/J12</f>
        <v>0.24349083895853424</v>
      </c>
      <c r="L9" s="15"/>
      <c r="M9" s="13"/>
      <c r="N9" s="13"/>
      <c r="O9" s="80"/>
      <c r="Q9" s="38" t="s">
        <v>253</v>
      </c>
      <c r="R9" s="23" t="s">
        <v>64</v>
      </c>
      <c r="S9" s="84" t="s">
        <v>77</v>
      </c>
      <c r="U9" s="23" t="s">
        <v>337</v>
      </c>
      <c r="V9" s="112">
        <v>4143</v>
      </c>
      <c r="W9" s="84">
        <f>V9/V14</f>
        <v>6.960100797984041E-2</v>
      </c>
    </row>
    <row r="10" spans="1:23" x14ac:dyDescent="0.2">
      <c r="A10" s="23" t="s">
        <v>70</v>
      </c>
      <c r="B10" s="112">
        <v>69</v>
      </c>
      <c r="C10" s="84">
        <f>B10/B17</f>
        <v>7.6471240164025268E-3</v>
      </c>
      <c r="E10" s="3" t="s">
        <v>109</v>
      </c>
      <c r="F10" s="112">
        <v>26</v>
      </c>
      <c r="G10" s="81">
        <f>F10/F11</f>
        <v>0.74285714285714288</v>
      </c>
      <c r="I10" s="17" t="s">
        <v>141</v>
      </c>
      <c r="J10" s="112">
        <v>2538</v>
      </c>
      <c r="K10" s="81">
        <f>J10/J12</f>
        <v>0.40790742526518803</v>
      </c>
      <c r="L10" s="15"/>
      <c r="M10" s="22" t="s">
        <v>174</v>
      </c>
      <c r="N10" s="23" t="s">
        <v>64</v>
      </c>
      <c r="O10" s="84" t="s">
        <v>77</v>
      </c>
      <c r="Q10" s="46" t="s">
        <v>256</v>
      </c>
      <c r="R10" s="112">
        <v>3161</v>
      </c>
      <c r="S10" s="108">
        <f>R10/R12</f>
        <v>0.51173708920187788</v>
      </c>
      <c r="U10" s="23" t="s">
        <v>338</v>
      </c>
      <c r="V10" s="112">
        <v>6908</v>
      </c>
      <c r="W10" s="84">
        <f>V10/V14</f>
        <v>0.11605207895842083</v>
      </c>
    </row>
    <row r="11" spans="1:23" x14ac:dyDescent="0.2">
      <c r="A11" s="23" t="s">
        <v>71</v>
      </c>
      <c r="B11" s="112">
        <v>1759</v>
      </c>
      <c r="C11" s="84">
        <f>B11/B17</f>
        <v>0.19494624847611658</v>
      </c>
      <c r="E11" s="3" t="s">
        <v>107</v>
      </c>
      <c r="F11" s="1">
        <f>F9+F10</f>
        <v>35</v>
      </c>
      <c r="G11" s="81">
        <f>G9+G10</f>
        <v>1</v>
      </c>
      <c r="I11" s="17" t="s">
        <v>142</v>
      </c>
      <c r="J11" s="112">
        <v>2169</v>
      </c>
      <c r="K11" s="81">
        <f>J11/J12</f>
        <v>0.34860173577627773</v>
      </c>
      <c r="L11" s="15"/>
      <c r="M11" s="22" t="s">
        <v>176</v>
      </c>
      <c r="N11" s="112">
        <v>3086</v>
      </c>
      <c r="O11" s="84">
        <f>N11/N13</f>
        <v>0.51874264582282736</v>
      </c>
      <c r="Q11" s="46" t="s">
        <v>255</v>
      </c>
      <c r="R11" s="112">
        <v>3016</v>
      </c>
      <c r="S11" s="108">
        <f>R11/R12</f>
        <v>0.48826291079812206</v>
      </c>
      <c r="U11" s="23" t="s">
        <v>339</v>
      </c>
      <c r="V11" s="112">
        <v>8040</v>
      </c>
      <c r="W11" s="84">
        <f>V11/V14</f>
        <v>0.13506929861402772</v>
      </c>
    </row>
    <row r="12" spans="1:23" x14ac:dyDescent="0.2">
      <c r="A12" s="23" t="s">
        <v>72</v>
      </c>
      <c r="B12" s="112">
        <v>61</v>
      </c>
      <c r="C12" s="84">
        <f>B12/B17</f>
        <v>6.7605009420370161E-3</v>
      </c>
      <c r="E12" s="13"/>
      <c r="F12" s="13"/>
      <c r="G12" s="80"/>
      <c r="I12" s="17" t="s">
        <v>69</v>
      </c>
      <c r="J12" s="1">
        <f>J9+J10+J11</f>
        <v>6222</v>
      </c>
      <c r="K12" s="81">
        <f>K9+K10+K11</f>
        <v>1</v>
      </c>
      <c r="L12" s="15"/>
      <c r="M12" s="22" t="s">
        <v>175</v>
      </c>
      <c r="N12" s="112">
        <v>2863</v>
      </c>
      <c r="O12" s="84">
        <f>N12/N13</f>
        <v>0.48125735417717264</v>
      </c>
      <c r="Q12" s="46" t="s">
        <v>107</v>
      </c>
      <c r="R12" s="47">
        <f>R10+R11</f>
        <v>6177</v>
      </c>
      <c r="S12" s="108">
        <f>S10+S11</f>
        <v>1</v>
      </c>
      <c r="U12" s="23" t="s">
        <v>340</v>
      </c>
      <c r="V12" s="112">
        <v>3938</v>
      </c>
      <c r="W12" s="84">
        <f>V12/V14</f>
        <v>6.6157076858462824E-2</v>
      </c>
    </row>
    <row r="13" spans="1:23" x14ac:dyDescent="0.2">
      <c r="A13" s="23" t="s">
        <v>73</v>
      </c>
      <c r="B13" s="112">
        <v>650</v>
      </c>
      <c r="C13" s="84">
        <f>B13/B17</f>
        <v>7.2038124792197719E-2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5949</v>
      </c>
      <c r="O13" s="84">
        <f>O11+O12</f>
        <v>1</v>
      </c>
      <c r="Q13" s="13"/>
      <c r="R13" s="13"/>
      <c r="S13" s="80"/>
      <c r="U13" s="23" t="s">
        <v>341</v>
      </c>
      <c r="V13" s="112">
        <v>6597</v>
      </c>
      <c r="W13" s="84">
        <f>V13/V14</f>
        <v>0.11082738345233095</v>
      </c>
    </row>
    <row r="14" spans="1:23" x14ac:dyDescent="0.2">
      <c r="A14" s="23" t="s">
        <v>74</v>
      </c>
      <c r="B14" s="112">
        <v>50</v>
      </c>
      <c r="C14" s="84">
        <f>B14/B17</f>
        <v>5.5413942147844401E-3</v>
      </c>
      <c r="E14" s="6" t="s">
        <v>111</v>
      </c>
      <c r="F14" s="112">
        <v>3766</v>
      </c>
      <c r="G14" s="89">
        <f>F14/F16</f>
        <v>0.59297748386080928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13"/>
      <c r="R14" s="13"/>
      <c r="S14" s="80"/>
      <c r="U14" s="23" t="s">
        <v>69</v>
      </c>
      <c r="V14" s="23">
        <f>V4+V5+V6+V7+V8+V9+V10+V11+V12+V13</f>
        <v>59525</v>
      </c>
      <c r="W14" s="84">
        <f>W4+W5+W6+W7+W8+W9+W10+W11+W12+W13</f>
        <v>1</v>
      </c>
    </row>
    <row r="15" spans="1:23" x14ac:dyDescent="0.2">
      <c r="A15" s="23" t="s">
        <v>75</v>
      </c>
      <c r="B15" s="112">
        <v>1885</v>
      </c>
      <c r="C15" s="84">
        <f>B15/B17</f>
        <v>0.20891056189737339</v>
      </c>
      <c r="E15" s="6" t="s">
        <v>112</v>
      </c>
      <c r="F15" s="112">
        <v>2585</v>
      </c>
      <c r="G15" s="89">
        <f>F15/F16</f>
        <v>0.40702251613919066</v>
      </c>
      <c r="I15" s="17" t="s">
        <v>144</v>
      </c>
      <c r="J15" s="112">
        <v>1812</v>
      </c>
      <c r="K15" s="81">
        <f>J15/J19</f>
        <v>0.31257547007072622</v>
      </c>
      <c r="L15" s="15"/>
      <c r="M15" s="22" t="s">
        <v>177</v>
      </c>
      <c r="N15" s="23" t="s">
        <v>64</v>
      </c>
      <c r="O15" s="84" t="s">
        <v>77</v>
      </c>
      <c r="Q15" s="13"/>
      <c r="R15" s="13"/>
      <c r="S15" s="80"/>
      <c r="U15" s="13"/>
      <c r="V15" s="13"/>
      <c r="W15" s="80"/>
    </row>
    <row r="16" spans="1:23" x14ac:dyDescent="0.2">
      <c r="A16" s="23" t="s">
        <v>76</v>
      </c>
      <c r="B16" s="112">
        <v>4549</v>
      </c>
      <c r="C16" s="84">
        <f>B16/B17</f>
        <v>0.50415604566108829</v>
      </c>
      <c r="E16" s="6" t="s">
        <v>107</v>
      </c>
      <c r="F16" s="7">
        <f>F14+F15</f>
        <v>6351</v>
      </c>
      <c r="G16" s="89">
        <f>G14+G15</f>
        <v>1</v>
      </c>
      <c r="I16" s="17" t="s">
        <v>145</v>
      </c>
      <c r="J16" s="112">
        <v>909</v>
      </c>
      <c r="K16" s="81">
        <f>J16/J19</f>
        <v>0.1568052440917716</v>
      </c>
      <c r="L16" s="15"/>
      <c r="M16" s="22" t="s">
        <v>178</v>
      </c>
      <c r="N16" s="112">
        <v>2548</v>
      </c>
      <c r="O16" s="84">
        <f>N16/N18</f>
        <v>0.45581395348837211</v>
      </c>
      <c r="Q16" s="13"/>
      <c r="R16" s="13"/>
      <c r="S16" s="80"/>
      <c r="U16" s="23" t="s">
        <v>289</v>
      </c>
      <c r="V16" s="23" t="s">
        <v>64</v>
      </c>
      <c r="W16" s="84" t="s">
        <v>94</v>
      </c>
    </row>
    <row r="17" spans="1:23" x14ac:dyDescent="0.2">
      <c r="A17" s="23" t="s">
        <v>69</v>
      </c>
      <c r="B17" s="23">
        <f>B10+B11+B12+B13+B14+B15+B16</f>
        <v>9023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1136</v>
      </c>
      <c r="K17" s="81">
        <f>J17/J19</f>
        <v>0.19596342936001379</v>
      </c>
      <c r="L17" s="15"/>
      <c r="M17" s="22" t="s">
        <v>179</v>
      </c>
      <c r="N17" s="112">
        <v>3042</v>
      </c>
      <c r="O17" s="84">
        <f>N17/N18</f>
        <v>0.54418604651162794</v>
      </c>
      <c r="Q17" s="13"/>
      <c r="R17" s="13"/>
      <c r="S17" s="80"/>
      <c r="U17" s="23" t="s">
        <v>342</v>
      </c>
      <c r="V17" s="112">
        <v>5446</v>
      </c>
      <c r="W17" s="84">
        <f>V17/V19</f>
        <v>0.61767040943631624</v>
      </c>
    </row>
    <row r="18" spans="1:23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1940</v>
      </c>
      <c r="K18" s="126">
        <f>J18/J19</f>
        <v>0.33465585647748836</v>
      </c>
      <c r="L18" s="15"/>
      <c r="M18" s="22" t="s">
        <v>69</v>
      </c>
      <c r="N18" s="23">
        <f>N16+N17</f>
        <v>5590</v>
      </c>
      <c r="O18" s="84">
        <f>O16+O17</f>
        <v>1</v>
      </c>
      <c r="Q18" s="13"/>
      <c r="R18" s="13"/>
      <c r="S18" s="80"/>
      <c r="U18" s="23" t="s">
        <v>343</v>
      </c>
      <c r="V18" s="112">
        <v>3371</v>
      </c>
      <c r="W18" s="84">
        <f>V18/V19</f>
        <v>0.38232959056368382</v>
      </c>
    </row>
    <row r="19" spans="1:23" x14ac:dyDescent="0.2">
      <c r="A19" s="13"/>
      <c r="B19" s="13"/>
      <c r="C19" s="80"/>
      <c r="E19" s="17" t="s">
        <v>114</v>
      </c>
      <c r="F19" s="112">
        <v>553</v>
      </c>
      <c r="G19" s="81">
        <f>F19/F22</f>
        <v>8.5829582492627662E-2</v>
      </c>
      <c r="I19" s="17" t="s">
        <v>69</v>
      </c>
      <c r="J19" s="1">
        <f>J15+J16+J17+J18</f>
        <v>5797</v>
      </c>
      <c r="K19" s="81">
        <f>K15+K16+K17+K18</f>
        <v>1</v>
      </c>
      <c r="L19" s="15"/>
      <c r="M19" s="13"/>
      <c r="N19" s="13"/>
      <c r="O19" s="80"/>
      <c r="Q19" s="13"/>
      <c r="R19" s="13"/>
      <c r="S19" s="80"/>
      <c r="U19" s="23" t="s">
        <v>107</v>
      </c>
      <c r="V19" s="23">
        <f>V17+V18</f>
        <v>8817</v>
      </c>
      <c r="W19" s="84">
        <f>W17+W18</f>
        <v>1</v>
      </c>
    </row>
    <row r="20" spans="1:23" x14ac:dyDescent="0.2">
      <c r="A20" s="13"/>
      <c r="B20" s="13"/>
      <c r="C20" s="80"/>
      <c r="E20" s="17" t="s">
        <v>674</v>
      </c>
      <c r="F20" s="112">
        <v>2335</v>
      </c>
      <c r="G20" s="81">
        <f>F20/F22</f>
        <v>0.36240881576905171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13"/>
      <c r="R20" s="13"/>
      <c r="S20" s="80"/>
      <c r="U20" s="13"/>
      <c r="V20" s="13"/>
      <c r="W20" s="80"/>
    </row>
    <row r="21" spans="1:23" x14ac:dyDescent="0.2">
      <c r="A21" s="13"/>
      <c r="B21" s="13"/>
      <c r="C21" s="80"/>
      <c r="E21" s="17" t="s">
        <v>115</v>
      </c>
      <c r="F21" s="112">
        <v>3555</v>
      </c>
      <c r="G21" s="81">
        <f>F21/F22</f>
        <v>0.55176160173832067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2254</v>
      </c>
      <c r="O21" s="84">
        <f>N21/N25</f>
        <v>0.39957454352065236</v>
      </c>
      <c r="Q21" s="13"/>
      <c r="R21" s="13"/>
      <c r="S21" s="80"/>
      <c r="U21" s="13"/>
      <c r="V21" s="13"/>
      <c r="W21" s="80"/>
    </row>
    <row r="22" spans="1:23" x14ac:dyDescent="0.2">
      <c r="A22" s="13"/>
      <c r="B22" s="13"/>
      <c r="C22" s="80"/>
      <c r="E22" s="17" t="s">
        <v>107</v>
      </c>
      <c r="F22" s="1">
        <f>F19+F20+F21</f>
        <v>6443</v>
      </c>
      <c r="G22" s="81">
        <f>G19+G20+G21</f>
        <v>1</v>
      </c>
      <c r="I22" s="17" t="s">
        <v>148</v>
      </c>
      <c r="J22" s="112">
        <v>1814</v>
      </c>
      <c r="K22" s="81">
        <f>J22/J25</f>
        <v>0.31493055555555555</v>
      </c>
      <c r="L22" s="15"/>
      <c r="M22" s="22" t="s">
        <v>182</v>
      </c>
      <c r="N22" s="112">
        <v>1467</v>
      </c>
      <c r="O22" s="84">
        <f>N22/N25</f>
        <v>0.2600602730012409</v>
      </c>
      <c r="Q22" s="13"/>
      <c r="R22" s="13"/>
      <c r="S22" s="80"/>
      <c r="U22" s="13"/>
      <c r="V22" s="13"/>
      <c r="W22" s="80"/>
    </row>
    <row r="23" spans="1:23" x14ac:dyDescent="0.2">
      <c r="A23" s="13"/>
      <c r="B23" s="13"/>
      <c r="C23" s="80"/>
      <c r="E23" s="13"/>
      <c r="F23" s="13"/>
      <c r="G23" s="80"/>
      <c r="I23" s="17" t="s">
        <v>149</v>
      </c>
      <c r="J23" s="112">
        <v>695</v>
      </c>
      <c r="K23" s="81">
        <f>J23/J25</f>
        <v>0.12065972222222222</v>
      </c>
      <c r="L23" s="15"/>
      <c r="M23" s="22" t="s">
        <v>183</v>
      </c>
      <c r="N23" s="112">
        <v>1151</v>
      </c>
      <c r="O23" s="84">
        <f>N23/N25</f>
        <v>0.20404183655380251</v>
      </c>
      <c r="Q23" s="13"/>
      <c r="R23" s="13"/>
      <c r="S23" s="80"/>
      <c r="U23" s="13"/>
      <c r="V23" s="13"/>
      <c r="W23" s="80"/>
    </row>
    <row r="24" spans="1:23" x14ac:dyDescent="0.2">
      <c r="A24" s="13"/>
      <c r="B24" s="13"/>
      <c r="C24" s="80"/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3251</v>
      </c>
      <c r="K24" s="81">
        <f>J24/J25</f>
        <v>0.56440972222222219</v>
      </c>
      <c r="L24" s="15"/>
      <c r="M24" s="22" t="s">
        <v>184</v>
      </c>
      <c r="N24" s="112">
        <v>769</v>
      </c>
      <c r="O24" s="84">
        <f>N24/N25</f>
        <v>0.1363233469243042</v>
      </c>
      <c r="Q24" s="13"/>
      <c r="R24" s="13"/>
      <c r="S24" s="80"/>
      <c r="U24" s="13"/>
      <c r="V24" s="13"/>
      <c r="W24" s="80"/>
    </row>
    <row r="25" spans="1:23" x14ac:dyDescent="0.2">
      <c r="A25" s="13"/>
      <c r="B25" s="13"/>
      <c r="C25" s="80"/>
      <c r="E25" s="17" t="s">
        <v>117</v>
      </c>
      <c r="F25" s="112">
        <v>2598</v>
      </c>
      <c r="G25" s="81">
        <f>F25/F30</f>
        <v>0.40887629839471201</v>
      </c>
      <c r="I25" s="17" t="s">
        <v>69</v>
      </c>
      <c r="J25" s="1">
        <f>J22+J23+J24</f>
        <v>5760</v>
      </c>
      <c r="K25" s="81">
        <f>K22+K23+K24</f>
        <v>1</v>
      </c>
      <c r="L25" s="15"/>
      <c r="M25" s="22" t="s">
        <v>69</v>
      </c>
      <c r="N25" s="23">
        <f>N21+N22+N23+N24</f>
        <v>5641</v>
      </c>
      <c r="O25" s="84">
        <f>O21+O22+O23+O24</f>
        <v>1</v>
      </c>
      <c r="Q25" s="13"/>
      <c r="R25" s="13"/>
      <c r="S25" s="80"/>
      <c r="U25" s="13"/>
      <c r="V25" s="13"/>
      <c r="W25" s="80"/>
    </row>
    <row r="26" spans="1:23" x14ac:dyDescent="0.2">
      <c r="A26" s="13"/>
      <c r="B26" s="13"/>
      <c r="C26" s="80"/>
      <c r="E26" s="17" t="s">
        <v>118</v>
      </c>
      <c r="F26" s="112">
        <v>797</v>
      </c>
      <c r="G26" s="81">
        <f>F26/F30</f>
        <v>0.12543279823733081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  <c r="U26" s="13"/>
      <c r="V26" s="13"/>
      <c r="W26" s="80"/>
    </row>
    <row r="27" spans="1:23" x14ac:dyDescent="0.2">
      <c r="A27" s="43"/>
      <c r="B27" s="43"/>
      <c r="C27" s="103"/>
      <c r="E27" s="17" t="s">
        <v>119</v>
      </c>
      <c r="F27" s="112">
        <v>418</v>
      </c>
      <c r="G27" s="81">
        <f>F27/F30</f>
        <v>6.5785332074283914E-2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  <c r="U27" s="13"/>
      <c r="V27" s="13"/>
      <c r="W27" s="80"/>
    </row>
    <row r="28" spans="1:23" x14ac:dyDescent="0.2">
      <c r="A28" s="43"/>
      <c r="B28" s="43"/>
      <c r="C28" s="103"/>
      <c r="E28" s="17" t="s">
        <v>120</v>
      </c>
      <c r="F28" s="112">
        <v>331</v>
      </c>
      <c r="G28" s="81">
        <f>F28/F30</f>
        <v>5.2093169656909036E-2</v>
      </c>
      <c r="I28" s="17" t="s">
        <v>644</v>
      </c>
      <c r="J28" s="112">
        <v>1264</v>
      </c>
      <c r="K28" s="81">
        <f>J28/J33</f>
        <v>0.21853388658367912</v>
      </c>
      <c r="L28" s="15"/>
      <c r="M28" s="22" t="s">
        <v>186</v>
      </c>
      <c r="N28" s="112">
        <v>1893</v>
      </c>
      <c r="O28" s="84">
        <f>N28/N31</f>
        <v>0.33587650816181691</v>
      </c>
      <c r="Q28" s="13"/>
      <c r="R28" s="13"/>
      <c r="S28" s="80"/>
      <c r="U28" s="13"/>
      <c r="V28" s="13"/>
      <c r="W28" s="80"/>
    </row>
    <row r="29" spans="1:23" x14ac:dyDescent="0.2">
      <c r="A29" s="43"/>
      <c r="B29" s="43"/>
      <c r="C29" s="103"/>
      <c r="E29" s="17" t="s">
        <v>99</v>
      </c>
      <c r="F29" s="112">
        <v>2210</v>
      </c>
      <c r="G29" s="81">
        <f>F29/F30</f>
        <v>0.34781240163676425</v>
      </c>
      <c r="I29" s="17" t="s">
        <v>151</v>
      </c>
      <c r="J29" s="112">
        <v>2477</v>
      </c>
      <c r="K29" s="81">
        <f>J29/J33</f>
        <v>0.42825034578146609</v>
      </c>
      <c r="L29" s="15"/>
      <c r="M29" s="22" t="s">
        <v>682</v>
      </c>
      <c r="N29" s="112">
        <v>1975</v>
      </c>
      <c r="O29" s="84">
        <f>N29/N31</f>
        <v>0.35042583392476934</v>
      </c>
      <c r="Q29" s="13"/>
      <c r="R29" s="13"/>
      <c r="S29" s="80"/>
      <c r="U29" s="13"/>
      <c r="V29" s="13"/>
      <c r="W29" s="80"/>
    </row>
    <row r="30" spans="1:23" x14ac:dyDescent="0.2">
      <c r="A30" s="43"/>
      <c r="B30" s="43"/>
      <c r="C30" s="103"/>
      <c r="E30" s="17" t="s">
        <v>69</v>
      </c>
      <c r="F30" s="1">
        <f>F25+F26+F27+F28+F29</f>
        <v>6354</v>
      </c>
      <c r="G30" s="81">
        <f>G25+G26+G27+G28+G29</f>
        <v>1</v>
      </c>
      <c r="I30" s="17" t="s">
        <v>152</v>
      </c>
      <c r="J30" s="112">
        <v>380</v>
      </c>
      <c r="K30" s="81">
        <f>J30/J33</f>
        <v>6.5698478561549103E-2</v>
      </c>
      <c r="L30" s="15"/>
      <c r="M30" s="22" t="s">
        <v>187</v>
      </c>
      <c r="N30" s="112">
        <v>1768</v>
      </c>
      <c r="O30" s="84">
        <f>N30/N31</f>
        <v>0.31369765791341375</v>
      </c>
      <c r="Q30" s="13"/>
      <c r="R30" s="13"/>
      <c r="S30" s="80"/>
      <c r="U30" s="13"/>
      <c r="V30" s="13"/>
      <c r="W30" s="80"/>
    </row>
    <row r="31" spans="1:23" x14ac:dyDescent="0.2">
      <c r="A31" s="43"/>
      <c r="B31" s="43"/>
      <c r="C31" s="103"/>
      <c r="E31" s="13"/>
      <c r="F31" s="13"/>
      <c r="G31" s="80"/>
      <c r="I31" s="17" t="s">
        <v>153</v>
      </c>
      <c r="J31" s="112">
        <v>537</v>
      </c>
      <c r="K31" s="81">
        <f>J31/J33</f>
        <v>9.2842323651452285E-2</v>
      </c>
      <c r="L31" s="15"/>
      <c r="M31" s="22" t="s">
        <v>69</v>
      </c>
      <c r="N31" s="23">
        <f>N28+N29+N30</f>
        <v>5636</v>
      </c>
      <c r="O31" s="84">
        <f>O28+O29+O30</f>
        <v>1</v>
      </c>
      <c r="Q31" s="13"/>
      <c r="R31" s="13"/>
      <c r="S31" s="80"/>
      <c r="U31" s="13"/>
      <c r="V31" s="13"/>
      <c r="W31" s="80"/>
    </row>
    <row r="32" spans="1:23" x14ac:dyDescent="0.2">
      <c r="A32" s="43"/>
      <c r="B32" s="43"/>
      <c r="C32" s="103"/>
      <c r="E32" s="4" t="s">
        <v>121</v>
      </c>
      <c r="F32" s="5" t="s">
        <v>64</v>
      </c>
      <c r="G32" s="88" t="s">
        <v>94</v>
      </c>
      <c r="I32" s="17" t="s">
        <v>154</v>
      </c>
      <c r="J32" s="112">
        <v>1126</v>
      </c>
      <c r="K32" s="81">
        <f>J32/J33</f>
        <v>0.19467496542185339</v>
      </c>
      <c r="L32" s="15"/>
      <c r="M32" s="13"/>
      <c r="N32" s="13"/>
      <c r="O32" s="80"/>
      <c r="Q32" s="13"/>
      <c r="R32" s="13"/>
      <c r="S32" s="80"/>
      <c r="U32" s="13"/>
      <c r="V32" s="13"/>
      <c r="W32" s="80"/>
    </row>
    <row r="33" spans="1:23" x14ac:dyDescent="0.2">
      <c r="A33" s="43"/>
      <c r="B33" s="43"/>
      <c r="C33" s="103"/>
      <c r="E33" s="6" t="s">
        <v>112</v>
      </c>
      <c r="F33" s="112">
        <v>3373</v>
      </c>
      <c r="G33" s="89">
        <f>F33/F35</f>
        <v>0.52375776397515528</v>
      </c>
      <c r="I33" s="17" t="s">
        <v>69</v>
      </c>
      <c r="J33" s="1">
        <f>J28+J29+J30+J31+J32</f>
        <v>5784</v>
      </c>
      <c r="K33" s="81">
        <f>K28+K29+K30+K31+K32</f>
        <v>0.99999999999999989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80"/>
      <c r="U33" s="13"/>
      <c r="V33" s="13"/>
      <c r="W33" s="80"/>
    </row>
    <row r="34" spans="1:23" x14ac:dyDescent="0.2">
      <c r="A34" s="13"/>
      <c r="B34" s="13"/>
      <c r="C34" s="80"/>
      <c r="E34" s="6" t="s">
        <v>122</v>
      </c>
      <c r="F34" s="112">
        <v>3067</v>
      </c>
      <c r="G34" s="89">
        <f>F34/F35</f>
        <v>0.47624223602484472</v>
      </c>
      <c r="I34" s="13"/>
      <c r="J34" s="13"/>
      <c r="K34" s="80"/>
      <c r="L34" s="15"/>
      <c r="M34" s="22" t="s">
        <v>189</v>
      </c>
      <c r="N34" s="112">
        <v>1985</v>
      </c>
      <c r="O34" s="84">
        <f>N34/N38</f>
        <v>0.35251287515538982</v>
      </c>
      <c r="Q34" s="13"/>
      <c r="R34" s="13"/>
      <c r="S34" s="80"/>
      <c r="U34" s="13"/>
      <c r="V34" s="13"/>
      <c r="W34" s="80"/>
    </row>
    <row r="35" spans="1:23" x14ac:dyDescent="0.2">
      <c r="A35" s="13"/>
      <c r="B35" s="13"/>
      <c r="C35" s="80"/>
      <c r="E35" s="6" t="s">
        <v>107</v>
      </c>
      <c r="F35" s="7">
        <f>F33+F34</f>
        <v>6440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1994</v>
      </c>
      <c r="O35" s="84">
        <f>N35/N38</f>
        <v>0.35411117030722783</v>
      </c>
      <c r="Q35" s="13"/>
      <c r="R35" s="13"/>
      <c r="S35" s="80"/>
      <c r="U35" s="13"/>
      <c r="V35" s="13"/>
      <c r="W35" s="80"/>
    </row>
    <row r="36" spans="1:23" x14ac:dyDescent="0.2">
      <c r="A36" s="13"/>
      <c r="B36" s="13"/>
      <c r="C36" s="80"/>
      <c r="E36" s="13"/>
      <c r="F36" s="13"/>
      <c r="G36" s="80"/>
      <c r="I36" s="22" t="s">
        <v>156</v>
      </c>
      <c r="J36" s="112">
        <v>2554</v>
      </c>
      <c r="K36" s="84">
        <f>J36/J38</f>
        <v>0.44309507286606525</v>
      </c>
      <c r="L36" s="15"/>
      <c r="M36" s="22" t="s">
        <v>191</v>
      </c>
      <c r="N36" s="112">
        <v>798</v>
      </c>
      <c r="O36" s="84">
        <f>N36/N38</f>
        <v>0.14171550346297282</v>
      </c>
      <c r="Q36" s="13"/>
      <c r="R36" s="13"/>
      <c r="S36" s="80"/>
      <c r="U36" s="13"/>
      <c r="V36" s="13"/>
      <c r="W36" s="80"/>
    </row>
    <row r="37" spans="1:23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3210</v>
      </c>
      <c r="K37" s="84">
        <f>J37/J38</f>
        <v>0.5569049271339348</v>
      </c>
      <c r="L37" s="15"/>
      <c r="M37" s="22" t="s">
        <v>192</v>
      </c>
      <c r="N37" s="112">
        <v>854</v>
      </c>
      <c r="O37" s="84">
        <f>N37/N38</f>
        <v>0.15166045107440951</v>
      </c>
      <c r="Q37" s="13"/>
      <c r="R37" s="13"/>
      <c r="S37" s="80"/>
      <c r="U37" s="13"/>
      <c r="V37" s="13"/>
      <c r="W37" s="80"/>
    </row>
    <row r="38" spans="1:23" x14ac:dyDescent="0.2">
      <c r="A38" s="13"/>
      <c r="B38" s="13"/>
      <c r="C38" s="80"/>
      <c r="E38" s="6" t="s">
        <v>124</v>
      </c>
      <c r="F38" s="112">
        <v>13</v>
      </c>
      <c r="G38" s="89">
        <f>F38/F40</f>
        <v>0.37142857142857144</v>
      </c>
      <c r="I38" s="22" t="s">
        <v>69</v>
      </c>
      <c r="J38" s="23">
        <f>J36+J37</f>
        <v>5764</v>
      </c>
      <c r="K38" s="84">
        <f>K36+K37</f>
        <v>1</v>
      </c>
      <c r="L38" s="15"/>
      <c r="M38" s="22" t="s">
        <v>107</v>
      </c>
      <c r="N38" s="23">
        <f>N34+N35+N36+N37</f>
        <v>5631</v>
      </c>
      <c r="O38" s="84">
        <f>O34+O35+O36+O37</f>
        <v>0.99999999999999989</v>
      </c>
      <c r="Q38" s="13"/>
      <c r="R38" s="13"/>
      <c r="S38" s="80"/>
      <c r="U38" s="13"/>
      <c r="V38" s="13"/>
      <c r="W38" s="80"/>
    </row>
    <row r="39" spans="1:23" x14ac:dyDescent="0.2">
      <c r="A39" s="13"/>
      <c r="B39" s="13"/>
      <c r="C39" s="80"/>
      <c r="E39" s="6" t="s">
        <v>125</v>
      </c>
      <c r="F39" s="112">
        <v>22</v>
      </c>
      <c r="G39" s="89">
        <f>F39/F40</f>
        <v>0.62857142857142856</v>
      </c>
      <c r="I39" s="13"/>
      <c r="J39" s="13"/>
      <c r="K39" s="80"/>
      <c r="L39" s="15"/>
      <c r="M39" s="13"/>
      <c r="N39" s="13"/>
      <c r="O39" s="80"/>
      <c r="Q39" s="13"/>
      <c r="R39" s="13"/>
      <c r="S39" s="80"/>
      <c r="U39" s="13"/>
      <c r="V39" s="13"/>
      <c r="W39" s="80"/>
    </row>
    <row r="40" spans="1:23" x14ac:dyDescent="0.2">
      <c r="A40" s="13"/>
      <c r="B40" s="13"/>
      <c r="C40" s="80"/>
      <c r="E40" s="6" t="s">
        <v>107</v>
      </c>
      <c r="F40" s="7">
        <f>F38+F39</f>
        <v>35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80"/>
      <c r="U40" s="13"/>
      <c r="V40" s="13"/>
      <c r="W40" s="80"/>
    </row>
    <row r="41" spans="1:23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694</v>
      </c>
      <c r="K41" s="84">
        <f>J41/J45</f>
        <v>0.12147733239978996</v>
      </c>
      <c r="L41" s="15"/>
      <c r="M41" s="22" t="s">
        <v>194</v>
      </c>
      <c r="N41" s="112">
        <v>1110</v>
      </c>
      <c r="O41" s="84">
        <f>N41/N45</f>
        <v>0.19771998574991093</v>
      </c>
      <c r="Q41" s="13"/>
      <c r="R41" s="13"/>
      <c r="S41" s="80"/>
      <c r="U41" s="13"/>
      <c r="V41" s="13"/>
      <c r="W41" s="80"/>
    </row>
    <row r="42" spans="1:23" x14ac:dyDescent="0.2">
      <c r="A42" s="1" t="s">
        <v>87</v>
      </c>
      <c r="B42">
        <v>3402</v>
      </c>
      <c r="C42" s="81">
        <f>B42/B44</f>
        <v>0.3978016838166511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1760</v>
      </c>
      <c r="K42" s="84">
        <f>J42/J45</f>
        <v>0.30806931559600909</v>
      </c>
      <c r="L42" s="15"/>
      <c r="M42" s="22" t="s">
        <v>195</v>
      </c>
      <c r="N42" s="112">
        <v>1879</v>
      </c>
      <c r="O42" s="84">
        <f>N42/N45</f>
        <v>0.33469896686854295</v>
      </c>
      <c r="Q42" s="13"/>
      <c r="R42" s="13"/>
      <c r="S42" s="80"/>
      <c r="U42" s="13"/>
      <c r="V42" s="13"/>
      <c r="W42" s="80"/>
    </row>
    <row r="43" spans="1:23" x14ac:dyDescent="0.2">
      <c r="A43" s="1" t="s">
        <v>88</v>
      </c>
      <c r="B43">
        <v>5150</v>
      </c>
      <c r="C43" s="81">
        <f>B43/B44</f>
        <v>0.60219831618334896</v>
      </c>
      <c r="E43" s="124" t="s">
        <v>127</v>
      </c>
      <c r="F43" s="125">
        <v>1276</v>
      </c>
      <c r="G43" s="126">
        <f>F43/F49</f>
        <v>0.21355648535564853</v>
      </c>
      <c r="I43" s="22" t="s">
        <v>159</v>
      </c>
      <c r="J43" s="112">
        <v>1596</v>
      </c>
      <c r="K43" s="84">
        <f>J43/J45</f>
        <v>0.27936285664274463</v>
      </c>
      <c r="L43" s="15"/>
      <c r="M43" s="22" t="s">
        <v>196</v>
      </c>
      <c r="N43" s="112">
        <v>1640</v>
      </c>
      <c r="O43" s="84">
        <f>N43/N45</f>
        <v>0.29212682579266119</v>
      </c>
      <c r="Q43" s="13"/>
      <c r="R43" s="13"/>
      <c r="S43" s="80"/>
      <c r="U43" s="13"/>
      <c r="V43" s="13"/>
      <c r="W43" s="80"/>
    </row>
    <row r="44" spans="1:23" x14ac:dyDescent="0.2">
      <c r="A44" s="1" t="s">
        <v>69</v>
      </c>
      <c r="B44" s="1">
        <f>B42+B43</f>
        <v>8552</v>
      </c>
      <c r="C44" s="81">
        <f>C42+C43</f>
        <v>1</v>
      </c>
      <c r="E44" s="17" t="s">
        <v>128</v>
      </c>
      <c r="F44" s="112">
        <v>792</v>
      </c>
      <c r="G44" s="81">
        <f>F44/F49</f>
        <v>0.13255230125523013</v>
      </c>
      <c r="I44" s="22" t="s">
        <v>160</v>
      </c>
      <c r="J44" s="112">
        <v>1663</v>
      </c>
      <c r="K44" s="84">
        <f>J44/J45</f>
        <v>0.29109049536145631</v>
      </c>
      <c r="L44" s="15"/>
      <c r="M44" s="22" t="s">
        <v>197</v>
      </c>
      <c r="N44" s="112">
        <v>985</v>
      </c>
      <c r="O44" s="84">
        <f>N44/N45</f>
        <v>0.17545422158888493</v>
      </c>
      <c r="Q44" s="13"/>
      <c r="R44" s="13"/>
      <c r="S44" s="80"/>
      <c r="U44" s="13"/>
      <c r="V44" s="13"/>
      <c r="W44" s="80"/>
    </row>
    <row r="45" spans="1:23" x14ac:dyDescent="0.2">
      <c r="A45" s="13"/>
      <c r="B45" s="13"/>
      <c r="C45" s="80"/>
      <c r="E45" s="17" t="s">
        <v>129</v>
      </c>
      <c r="F45" s="112">
        <v>1303</v>
      </c>
      <c r="G45" s="81">
        <f>F45/F49</f>
        <v>0.21807531380753137</v>
      </c>
      <c r="I45" s="22" t="s">
        <v>69</v>
      </c>
      <c r="J45" s="23">
        <f>J41+J42+J43+J44</f>
        <v>5713</v>
      </c>
      <c r="K45" s="84">
        <f>K41+K42+K43+K44</f>
        <v>1</v>
      </c>
      <c r="L45" s="15"/>
      <c r="M45" s="22" t="s">
        <v>69</v>
      </c>
      <c r="N45" s="23">
        <f>N41+N42+N43+N44</f>
        <v>5614</v>
      </c>
      <c r="O45" s="84">
        <f>O41+O42+O43+O44</f>
        <v>0.99999999999999989</v>
      </c>
      <c r="Q45" s="13"/>
      <c r="R45" s="13"/>
      <c r="S45" s="80"/>
      <c r="U45" s="13"/>
      <c r="V45" s="13"/>
      <c r="W45" s="80"/>
    </row>
    <row r="46" spans="1:23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1340</v>
      </c>
      <c r="G46" s="81">
        <f>F46/F49</f>
        <v>0.22426778242677825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  <c r="U46" s="13"/>
      <c r="V46" s="13"/>
      <c r="W46" s="80"/>
    </row>
    <row r="47" spans="1:23" x14ac:dyDescent="0.2">
      <c r="A47" s="1" t="s">
        <v>90</v>
      </c>
      <c r="B47" s="112">
        <v>1680</v>
      </c>
      <c r="C47" s="81">
        <f>B47/B49</f>
        <v>0.22352315061202768</v>
      </c>
      <c r="E47" s="17" t="s">
        <v>131</v>
      </c>
      <c r="F47" s="112">
        <v>1049</v>
      </c>
      <c r="G47" s="81">
        <f>F47/F49</f>
        <v>0.17556485355648535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  <c r="U47" s="13"/>
      <c r="V47" s="13"/>
      <c r="W47" s="80"/>
    </row>
    <row r="48" spans="1:23" x14ac:dyDescent="0.2">
      <c r="A48" s="1" t="s">
        <v>91</v>
      </c>
      <c r="B48" s="112">
        <v>5836</v>
      </c>
      <c r="C48" s="81">
        <f>B48/B49</f>
        <v>0.77647684938797235</v>
      </c>
      <c r="E48" s="17" t="s">
        <v>673</v>
      </c>
      <c r="F48" s="112">
        <v>215</v>
      </c>
      <c r="G48" s="81">
        <f>F48/F49</f>
        <v>3.5983263598326362E-2</v>
      </c>
      <c r="I48" s="22" t="s">
        <v>162</v>
      </c>
      <c r="J48" s="112">
        <v>2345</v>
      </c>
      <c r="K48" s="84">
        <f>J48/J51</f>
        <v>0.41321585903083702</v>
      </c>
      <c r="M48" s="22" t="s">
        <v>199</v>
      </c>
      <c r="N48" s="112">
        <v>2029</v>
      </c>
      <c r="O48" s="84">
        <f>N48/N51</f>
        <v>0.36245087531261166</v>
      </c>
      <c r="Q48" s="13"/>
      <c r="R48" s="13"/>
      <c r="S48" s="80"/>
      <c r="U48" s="13"/>
      <c r="V48" s="13"/>
      <c r="W48" s="80"/>
    </row>
    <row r="49" spans="1:23" x14ac:dyDescent="0.2">
      <c r="A49" s="1" t="s">
        <v>69</v>
      </c>
      <c r="B49" s="1">
        <f>B47+B48</f>
        <v>7516</v>
      </c>
      <c r="C49" s="81">
        <f>C47+C48</f>
        <v>1</v>
      </c>
      <c r="E49" s="17" t="s">
        <v>69</v>
      </c>
      <c r="F49" s="1">
        <f>F43+F44+F45+F46+F47+F48</f>
        <v>5975</v>
      </c>
      <c r="G49" s="81">
        <f>G43+G44+G45+G46+G47+G48</f>
        <v>1</v>
      </c>
      <c r="I49" s="22" t="s">
        <v>163</v>
      </c>
      <c r="J49" s="112">
        <v>2052</v>
      </c>
      <c r="K49" s="84">
        <f>J49/J51</f>
        <v>0.36158590308370042</v>
      </c>
      <c r="M49" s="22" t="s">
        <v>200</v>
      </c>
      <c r="N49" s="112">
        <v>1782</v>
      </c>
      <c r="O49" s="84">
        <f>N49/N51</f>
        <v>0.31832797427652731</v>
      </c>
      <c r="Q49" s="13"/>
      <c r="R49" s="13"/>
      <c r="S49" s="80"/>
      <c r="U49" s="13"/>
      <c r="V49" s="13"/>
      <c r="W49" s="80"/>
    </row>
    <row r="50" spans="1:23" x14ac:dyDescent="0.2">
      <c r="A50" s="13"/>
      <c r="B50" s="13"/>
      <c r="C50" s="80"/>
      <c r="E50" s="13"/>
      <c r="F50" s="13"/>
      <c r="G50" s="80"/>
      <c r="I50" s="22" t="s">
        <v>164</v>
      </c>
      <c r="J50" s="112">
        <v>1278</v>
      </c>
      <c r="K50" s="84">
        <f>J50/J51</f>
        <v>0.22519823788546256</v>
      </c>
      <c r="M50" s="22" t="s">
        <v>201</v>
      </c>
      <c r="N50" s="112">
        <v>1787</v>
      </c>
      <c r="O50" s="84">
        <f>N50/N51</f>
        <v>0.31922115041086102</v>
      </c>
      <c r="Q50" s="13"/>
      <c r="R50" s="13"/>
      <c r="S50" s="80"/>
      <c r="U50" s="13"/>
      <c r="V50" s="13"/>
      <c r="W50" s="80"/>
    </row>
    <row r="51" spans="1:23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5675</v>
      </c>
      <c r="K51" s="84">
        <f>K48+K49+K50</f>
        <v>1</v>
      </c>
      <c r="M51" s="22" t="s">
        <v>69</v>
      </c>
      <c r="N51" s="23">
        <f>N48+N49+N50</f>
        <v>5598</v>
      </c>
      <c r="O51" s="84">
        <f>O48+O49+O50</f>
        <v>1</v>
      </c>
      <c r="Q51" s="13"/>
      <c r="R51" s="13"/>
      <c r="S51" s="80"/>
      <c r="U51" s="13"/>
      <c r="V51" s="13"/>
      <c r="W51" s="80"/>
    </row>
    <row r="52" spans="1:23" x14ac:dyDescent="0.2">
      <c r="A52" s="1" t="s">
        <v>92</v>
      </c>
      <c r="B52" s="112">
        <v>2219</v>
      </c>
      <c r="C52" s="81">
        <f>B52/B54</f>
        <v>0.30027063599458725</v>
      </c>
      <c r="E52" s="17" t="s">
        <v>133</v>
      </c>
      <c r="F52" s="112">
        <v>3660</v>
      </c>
      <c r="G52" s="81">
        <f>F52/F55</f>
        <v>0.60078791858174652</v>
      </c>
      <c r="I52" s="13"/>
      <c r="J52" s="13"/>
      <c r="K52" s="80"/>
      <c r="M52" s="13"/>
      <c r="N52" s="13"/>
      <c r="O52" s="80"/>
      <c r="Q52" s="13"/>
      <c r="R52" s="13"/>
      <c r="S52" s="80"/>
      <c r="U52" s="13"/>
      <c r="V52" s="13"/>
      <c r="W52" s="80"/>
    </row>
    <row r="53" spans="1:23" x14ac:dyDescent="0.2">
      <c r="A53" s="1" t="s">
        <v>93</v>
      </c>
      <c r="B53" s="112">
        <v>5171</v>
      </c>
      <c r="C53" s="81">
        <f>B53/B54</f>
        <v>0.69972936400541275</v>
      </c>
      <c r="E53" s="17" t="s">
        <v>134</v>
      </c>
      <c r="F53" s="112">
        <v>1866</v>
      </c>
      <c r="G53" s="81">
        <f>F53/F55</f>
        <v>0.30630334865397241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  <c r="U53" s="13"/>
      <c r="V53" s="13"/>
      <c r="W53" s="80"/>
    </row>
    <row r="54" spans="1:23" x14ac:dyDescent="0.2">
      <c r="A54" s="1" t="s">
        <v>69</v>
      </c>
      <c r="B54" s="1">
        <f>B52+B53</f>
        <v>7390</v>
      </c>
      <c r="C54" s="81">
        <f>C52+C53</f>
        <v>1</v>
      </c>
      <c r="E54" s="17" t="s">
        <v>135</v>
      </c>
      <c r="F54" s="112">
        <v>566</v>
      </c>
      <c r="G54" s="81">
        <f>F54/F55</f>
        <v>9.2908732764281021E-2</v>
      </c>
      <c r="I54" s="22" t="s">
        <v>166</v>
      </c>
      <c r="J54" s="112">
        <v>2759</v>
      </c>
      <c r="K54" s="84">
        <f>J54/J57</f>
        <v>0.48797311637778562</v>
      </c>
      <c r="M54" s="22" t="s">
        <v>203</v>
      </c>
      <c r="N54" s="112">
        <v>3468</v>
      </c>
      <c r="O54" s="84">
        <f>N54/N56</f>
        <v>0.60842105263157897</v>
      </c>
      <c r="Q54" s="13"/>
      <c r="R54" s="13"/>
      <c r="S54" s="80"/>
      <c r="U54" s="13"/>
      <c r="V54" s="13"/>
      <c r="W54" s="80"/>
    </row>
    <row r="55" spans="1:23" x14ac:dyDescent="0.2">
      <c r="A55" s="13"/>
      <c r="B55" s="13"/>
      <c r="C55" s="80"/>
      <c r="E55" s="17" t="s">
        <v>69</v>
      </c>
      <c r="F55" s="1">
        <f>F52+F53+F54</f>
        <v>6092</v>
      </c>
      <c r="G55" s="81">
        <f>G52+G53+G54</f>
        <v>1</v>
      </c>
      <c r="I55" s="22" t="s">
        <v>167</v>
      </c>
      <c r="J55" s="112">
        <v>1793</v>
      </c>
      <c r="K55" s="84">
        <f>J55/J57</f>
        <v>0.31712062256809337</v>
      </c>
      <c r="M55" s="22" t="s">
        <v>204</v>
      </c>
      <c r="N55" s="112">
        <v>2232</v>
      </c>
      <c r="O55" s="84">
        <f>N55/N56</f>
        <v>0.39157894736842103</v>
      </c>
      <c r="Q55" s="13"/>
      <c r="R55" s="13"/>
      <c r="S55" s="80"/>
      <c r="U55" s="13"/>
      <c r="V55" s="13"/>
      <c r="W55" s="80"/>
    </row>
    <row r="56" spans="1:23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1102</v>
      </c>
      <c r="K56" s="84">
        <f>J56/J57</f>
        <v>0.19490626105412098</v>
      </c>
      <c r="M56" s="22" t="s">
        <v>69</v>
      </c>
      <c r="N56" s="23">
        <f>N54+N55</f>
        <v>5700</v>
      </c>
      <c r="O56" s="84">
        <f>O54+O55</f>
        <v>1</v>
      </c>
      <c r="Q56" s="13"/>
      <c r="R56" s="13"/>
      <c r="S56" s="80"/>
      <c r="U56" s="13"/>
      <c r="V56" s="13"/>
      <c r="W56" s="80"/>
    </row>
    <row r="57" spans="1:23" x14ac:dyDescent="0.2">
      <c r="A57" s="1" t="s">
        <v>97</v>
      </c>
      <c r="B57" s="112">
        <v>1115</v>
      </c>
      <c r="C57" s="81">
        <f>B57/B60</f>
        <v>0.15666713502880428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5654</v>
      </c>
      <c r="K57" s="84">
        <f>K54+K55+K56</f>
        <v>1</v>
      </c>
      <c r="M57" s="13"/>
      <c r="N57" s="13"/>
      <c r="O57" s="80"/>
      <c r="Q57" s="13"/>
      <c r="R57" s="13"/>
      <c r="S57" s="80"/>
      <c r="U57" s="13"/>
      <c r="V57" s="13"/>
      <c r="W57" s="80"/>
    </row>
    <row r="58" spans="1:23" x14ac:dyDescent="0.2">
      <c r="A58" s="1" t="s">
        <v>98</v>
      </c>
      <c r="B58" s="112">
        <v>3179</v>
      </c>
      <c r="C58" s="81">
        <f>B58/B60</f>
        <v>0.44667697063369399</v>
      </c>
      <c r="E58" s="17" t="s">
        <v>137</v>
      </c>
      <c r="F58" s="112">
        <v>3497</v>
      </c>
      <c r="G58" s="81">
        <f>F58/F60</f>
        <v>0.5700081499592502</v>
      </c>
      <c r="I58" s="13"/>
      <c r="J58" s="13"/>
      <c r="K58" s="80"/>
      <c r="M58" s="13"/>
      <c r="N58" s="13"/>
      <c r="O58" s="80"/>
      <c r="Q58" s="13"/>
      <c r="R58" s="13"/>
      <c r="S58" s="80"/>
      <c r="U58" s="13"/>
      <c r="V58" s="13"/>
      <c r="W58" s="80"/>
    </row>
    <row r="59" spans="1:23" x14ac:dyDescent="0.2">
      <c r="A59" s="1" t="s">
        <v>99</v>
      </c>
      <c r="B59" s="112">
        <v>2823</v>
      </c>
      <c r="C59" s="81">
        <f>B59/B60</f>
        <v>0.39665589433750176</v>
      </c>
      <c r="E59" s="29" t="s">
        <v>72</v>
      </c>
      <c r="F59" s="112">
        <v>2638</v>
      </c>
      <c r="G59" s="90">
        <f>F59/F60</f>
        <v>0.4299918500407498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  <c r="U59" s="13"/>
      <c r="V59" s="13"/>
      <c r="W59" s="80"/>
    </row>
    <row r="60" spans="1:23" x14ac:dyDescent="0.2">
      <c r="A60" s="1" t="s">
        <v>69</v>
      </c>
      <c r="B60" s="1">
        <f>B57+B58+B59</f>
        <v>7117</v>
      </c>
      <c r="C60" s="81">
        <f>C57+C58+C59</f>
        <v>1</v>
      </c>
      <c r="E60" s="22" t="s">
        <v>69</v>
      </c>
      <c r="F60" s="23">
        <f>F58+F59</f>
        <v>6135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  <c r="U60" s="13"/>
      <c r="V60" s="13"/>
      <c r="W60" s="80"/>
    </row>
    <row r="61" spans="1:23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  <c r="U61" s="13"/>
      <c r="V61" s="13"/>
      <c r="W61" s="80"/>
    </row>
    <row r="62" spans="1:23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102"/>
      <c r="H62" s="15"/>
      <c r="I62" s="30"/>
      <c r="J62" s="15"/>
      <c r="K62" s="87"/>
      <c r="M62" s="13"/>
      <c r="N62" s="13"/>
      <c r="O62" s="80"/>
      <c r="Q62" s="13"/>
      <c r="R62" s="13"/>
      <c r="S62" s="80"/>
      <c r="U62" s="13"/>
      <c r="V62" s="13"/>
      <c r="W62" s="80"/>
    </row>
    <row r="63" spans="1:23" x14ac:dyDescent="0.2">
      <c r="A63" s="1" t="s">
        <v>101</v>
      </c>
      <c r="B63" s="112">
        <v>6360</v>
      </c>
      <c r="C63" s="81">
        <f>B63/B65</f>
        <v>0.76700434153400865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  <c r="U63" s="13"/>
      <c r="V63" s="13"/>
      <c r="W63" s="80"/>
    </row>
    <row r="64" spans="1:23" x14ac:dyDescent="0.2">
      <c r="A64" s="1" t="s">
        <v>102</v>
      </c>
      <c r="B64" s="112">
        <v>1932</v>
      </c>
      <c r="C64" s="81">
        <f>B64/B65</f>
        <v>0.23299565846599132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  <c r="U64" s="13"/>
      <c r="V64" s="13"/>
      <c r="W64" s="80"/>
    </row>
    <row r="65" spans="1:23" x14ac:dyDescent="0.2">
      <c r="A65" s="3" t="s">
        <v>69</v>
      </c>
      <c r="B65" s="1">
        <f>B63+B64</f>
        <v>8292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  <c r="U65" s="13"/>
      <c r="V65" s="13"/>
      <c r="W65" s="80"/>
    </row>
    <row r="66" spans="1:23" s="13" customFormat="1" x14ac:dyDescent="0.2">
      <c r="C66" s="80"/>
      <c r="G66" s="80"/>
      <c r="I66" s="30"/>
      <c r="J66" s="15"/>
      <c r="K66" s="87"/>
      <c r="O66" s="80"/>
      <c r="S66" s="80"/>
      <c r="W66" s="80"/>
    </row>
    <row r="67" spans="1:23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  <c r="W67" s="80"/>
    </row>
    <row r="68" spans="1:23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  <c r="W68" s="80"/>
    </row>
    <row r="69" spans="1:23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  <c r="W69" s="80"/>
    </row>
    <row r="70" spans="1:23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  <c r="W70" s="80"/>
    </row>
    <row r="71" spans="1:23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  <c r="W71" s="80"/>
    </row>
    <row r="72" spans="1:23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  <c r="W72" s="80"/>
    </row>
    <row r="73" spans="1:23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  <c r="W73" s="80"/>
    </row>
    <row r="74" spans="1:23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  <c r="W74" s="80"/>
    </row>
    <row r="75" spans="1:23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  <c r="W75" s="80"/>
    </row>
    <row r="76" spans="1:23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  <c r="W76" s="80"/>
    </row>
    <row r="77" spans="1:23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  <c r="W77" s="80"/>
    </row>
    <row r="78" spans="1:23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  <c r="W78" s="80"/>
    </row>
    <row r="79" spans="1:23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  <c r="W79" s="80"/>
    </row>
    <row r="80" spans="1:23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  <c r="W80" s="80"/>
    </row>
    <row r="81" spans="3:23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  <c r="W81" s="80"/>
    </row>
    <row r="82" spans="3:23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  <c r="W82" s="80"/>
    </row>
    <row r="83" spans="3:23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  <c r="W83" s="80"/>
    </row>
    <row r="84" spans="3:23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  <c r="W84" s="80"/>
    </row>
    <row r="85" spans="3:23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  <c r="W85" s="80"/>
    </row>
    <row r="86" spans="3:23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  <c r="W86" s="80"/>
    </row>
    <row r="87" spans="3:23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  <c r="W87" s="80"/>
    </row>
    <row r="88" spans="3:23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  <c r="W88" s="80"/>
    </row>
    <row r="89" spans="3:23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  <c r="W89" s="80"/>
    </row>
    <row r="90" spans="3:23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  <c r="W90" s="80"/>
    </row>
    <row r="91" spans="3:23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  <c r="W91" s="80"/>
    </row>
    <row r="92" spans="3:23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  <c r="W92" s="80"/>
    </row>
    <row r="93" spans="3:23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  <c r="W93" s="80"/>
    </row>
    <row r="94" spans="3:23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  <c r="W94" s="80"/>
    </row>
    <row r="95" spans="3:23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  <c r="W95" s="80"/>
    </row>
    <row r="96" spans="3:23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  <c r="W96" s="80"/>
    </row>
    <row r="97" spans="3:23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  <c r="W97" s="80"/>
    </row>
    <row r="98" spans="3:23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  <c r="W98" s="80"/>
    </row>
    <row r="99" spans="3:23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S99" s="80"/>
      <c r="W99" s="80"/>
    </row>
    <row r="100" spans="3:23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S100" s="80"/>
      <c r="W100" s="80"/>
    </row>
    <row r="101" spans="3:23" x14ac:dyDescent="0.2">
      <c r="D101" s="15"/>
      <c r="E101" s="21"/>
      <c r="F101" s="20"/>
      <c r="G101" s="93"/>
      <c r="H101" s="15"/>
      <c r="I101" s="21"/>
      <c r="J101" s="20"/>
      <c r="K101" s="93"/>
      <c r="U101" s="13"/>
    </row>
    <row r="102" spans="3:23" x14ac:dyDescent="0.2">
      <c r="D102" s="15"/>
      <c r="E102" s="21"/>
      <c r="F102" s="20"/>
      <c r="G102" s="93"/>
      <c r="H102" s="15"/>
      <c r="I102" s="21"/>
      <c r="J102" s="20"/>
      <c r="K102" s="93"/>
    </row>
    <row r="103" spans="3:23" x14ac:dyDescent="0.2">
      <c r="D103" s="15"/>
      <c r="E103" s="21"/>
      <c r="F103" s="20"/>
      <c r="G103" s="93"/>
      <c r="H103" s="15"/>
      <c r="I103" s="20"/>
      <c r="J103" s="20"/>
      <c r="K103" s="93"/>
    </row>
    <row r="104" spans="3:23" x14ac:dyDescent="0.2">
      <c r="D104" s="15"/>
      <c r="E104" s="21"/>
      <c r="F104" s="20"/>
      <c r="G104" s="93"/>
      <c r="H104" s="15"/>
      <c r="I104" s="21"/>
      <c r="J104" s="20"/>
      <c r="K104" s="93"/>
    </row>
    <row r="105" spans="3:23" x14ac:dyDescent="0.2">
      <c r="D105" s="15"/>
      <c r="E105" s="20"/>
      <c r="F105" s="20"/>
      <c r="G105" s="93"/>
      <c r="H105" s="15"/>
      <c r="I105" s="21"/>
      <c r="J105" s="20"/>
      <c r="K105" s="93"/>
    </row>
    <row r="106" spans="3:23" x14ac:dyDescent="0.2">
      <c r="D106" s="15"/>
      <c r="E106" s="21"/>
      <c r="F106" s="20"/>
      <c r="G106" s="93"/>
      <c r="H106" s="15"/>
      <c r="I106" s="21"/>
      <c r="J106" s="20"/>
      <c r="K106" s="93"/>
    </row>
    <row r="107" spans="3:23" x14ac:dyDescent="0.2">
      <c r="D107" s="15"/>
      <c r="E107" s="21"/>
      <c r="F107" s="20"/>
      <c r="G107" s="93"/>
      <c r="H107" s="15"/>
      <c r="I107" s="21"/>
      <c r="J107" s="20"/>
      <c r="K107" s="93"/>
    </row>
    <row r="108" spans="3:23" x14ac:dyDescent="0.2">
      <c r="D108" s="15"/>
      <c r="E108" s="21"/>
      <c r="F108" s="20"/>
      <c r="G108" s="93"/>
      <c r="H108" s="15"/>
      <c r="I108" s="20"/>
      <c r="J108" s="20"/>
      <c r="K108" s="93"/>
    </row>
    <row r="109" spans="3:23" x14ac:dyDescent="0.2">
      <c r="D109" s="15"/>
      <c r="E109" s="21"/>
      <c r="F109" s="20"/>
      <c r="G109" s="93"/>
      <c r="H109" s="15"/>
    </row>
    <row r="110" spans="3:23" x14ac:dyDescent="0.2">
      <c r="D110" s="15"/>
      <c r="E110" s="21"/>
      <c r="F110" s="20"/>
      <c r="G110" s="93"/>
      <c r="H110" s="15"/>
    </row>
    <row r="111" spans="3:23" x14ac:dyDescent="0.2">
      <c r="D111" s="15"/>
      <c r="E111" s="20"/>
      <c r="F111" s="20"/>
      <c r="G111" s="93"/>
      <c r="H111" s="15"/>
    </row>
    <row r="112" spans="3:23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B8A1-AD85-E344-A527-443F2EEC16E1}">
  <sheetPr codeName="Sheet13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119.5" style="13" customWidth="1"/>
  </cols>
  <sheetData>
    <row r="1" spans="1:23" x14ac:dyDescent="0.2">
      <c r="A1" s="8" t="s">
        <v>12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13"/>
      <c r="V1" s="13"/>
      <c r="W1" s="80"/>
    </row>
    <row r="2" spans="1:23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43"/>
      <c r="R2" s="43"/>
      <c r="S2" s="103"/>
      <c r="U2" s="13"/>
      <c r="V2" s="13"/>
      <c r="W2" s="80"/>
    </row>
    <row r="3" spans="1:23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38" t="s">
        <v>344</v>
      </c>
      <c r="R3" s="23" t="s">
        <v>64</v>
      </c>
      <c r="S3" s="84" t="s">
        <v>77</v>
      </c>
      <c r="U3" s="23" t="s">
        <v>331</v>
      </c>
      <c r="V3" s="23" t="s">
        <v>64</v>
      </c>
      <c r="W3" s="84" t="s">
        <v>94</v>
      </c>
    </row>
    <row r="4" spans="1:23" x14ac:dyDescent="0.2">
      <c r="A4" s="1" t="s">
        <v>66</v>
      </c>
      <c r="B4" s="112">
        <v>1632</v>
      </c>
      <c r="C4" s="81">
        <f>B4/B7</f>
        <v>0.9884918231374924</v>
      </c>
      <c r="E4" s="3" t="s">
        <v>104</v>
      </c>
      <c r="F4" s="112">
        <v>1095</v>
      </c>
      <c r="G4" s="81">
        <f>F4/F6</f>
        <v>0.75831024930747926</v>
      </c>
      <c r="I4" s="17" t="s">
        <v>139</v>
      </c>
      <c r="J4" s="112">
        <v>402</v>
      </c>
      <c r="K4" s="81">
        <f>J4/J6</f>
        <v>0.45942857142857141</v>
      </c>
      <c r="M4" s="22" t="s">
        <v>170</v>
      </c>
      <c r="N4" s="112">
        <v>220</v>
      </c>
      <c r="O4" s="84">
        <f>N4/N8</f>
        <v>0.26634382566585957</v>
      </c>
      <c r="Q4" s="46" t="s">
        <v>345</v>
      </c>
      <c r="R4" s="112">
        <v>487</v>
      </c>
      <c r="S4" s="108">
        <f>R4/R6</f>
        <v>0.56627906976744191</v>
      </c>
      <c r="U4" s="23" t="s">
        <v>347</v>
      </c>
      <c r="V4" s="112">
        <v>271</v>
      </c>
      <c r="W4" s="84">
        <f>V4/V6</f>
        <v>0.39619883040935672</v>
      </c>
    </row>
    <row r="5" spans="1:23" x14ac:dyDescent="0.2">
      <c r="A5" s="1" t="s">
        <v>67</v>
      </c>
      <c r="B5" s="112">
        <v>12</v>
      </c>
      <c r="C5" s="81">
        <f>B5/B7</f>
        <v>7.2683222289521504E-3</v>
      </c>
      <c r="E5" s="3" t="s">
        <v>105</v>
      </c>
      <c r="F5" s="112">
        <v>349</v>
      </c>
      <c r="G5" s="81">
        <f>F5/F6</f>
        <v>0.24168975069252077</v>
      </c>
      <c r="I5" s="17" t="s">
        <v>88</v>
      </c>
      <c r="J5" s="112">
        <v>473</v>
      </c>
      <c r="K5" s="81">
        <f>J5/J6</f>
        <v>0.54057142857142859</v>
      </c>
      <c r="L5" s="15"/>
      <c r="M5" s="22" t="s">
        <v>171</v>
      </c>
      <c r="N5" s="112">
        <v>97</v>
      </c>
      <c r="O5" s="84">
        <f>N5/N8</f>
        <v>0.11743341404358354</v>
      </c>
      <c r="Q5" s="46" t="s">
        <v>346</v>
      </c>
      <c r="R5" s="112">
        <v>373</v>
      </c>
      <c r="S5" s="108">
        <f>R5/R6</f>
        <v>0.43372093023255814</v>
      </c>
      <c r="U5" s="23" t="s">
        <v>348</v>
      </c>
      <c r="V5" s="112">
        <v>413</v>
      </c>
      <c r="W5" s="84">
        <f>V5/V6</f>
        <v>0.60380116959064323</v>
      </c>
    </row>
    <row r="6" spans="1:23" x14ac:dyDescent="0.2">
      <c r="A6" s="2" t="s">
        <v>68</v>
      </c>
      <c r="B6" s="112">
        <v>7</v>
      </c>
      <c r="C6" s="86">
        <f>B6/B7</f>
        <v>4.2398546335554212E-3</v>
      </c>
      <c r="E6" s="3" t="s">
        <v>107</v>
      </c>
      <c r="F6" s="1">
        <f>F4+F5</f>
        <v>1444</v>
      </c>
      <c r="G6" s="81">
        <f>G4+G5</f>
        <v>1</v>
      </c>
      <c r="I6" s="17" t="s">
        <v>69</v>
      </c>
      <c r="J6" s="1">
        <f>J4+J5</f>
        <v>875</v>
      </c>
      <c r="K6" s="81">
        <f>K4+K5</f>
        <v>1</v>
      </c>
      <c r="L6" s="15"/>
      <c r="M6" s="22" t="s">
        <v>172</v>
      </c>
      <c r="N6" s="112">
        <v>319</v>
      </c>
      <c r="O6" s="84">
        <f>N6/N8</f>
        <v>0.38619854721549635</v>
      </c>
      <c r="Q6" s="46" t="s">
        <v>69</v>
      </c>
      <c r="R6" s="47">
        <f>R4+R5</f>
        <v>860</v>
      </c>
      <c r="S6" s="108">
        <f>S4+S5</f>
        <v>1</v>
      </c>
      <c r="U6" s="23" t="s">
        <v>69</v>
      </c>
      <c r="V6" s="23">
        <f>V4+V5</f>
        <v>684</v>
      </c>
      <c r="W6" s="84">
        <f>W4+W5</f>
        <v>1</v>
      </c>
    </row>
    <row r="7" spans="1:23" x14ac:dyDescent="0.2">
      <c r="A7" s="3" t="s">
        <v>69</v>
      </c>
      <c r="B7" s="1">
        <f>B4+B5+B6</f>
        <v>1651</v>
      </c>
      <c r="C7" s="81">
        <f>C4+C5+C6</f>
        <v>1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190</v>
      </c>
      <c r="O7" s="84">
        <f>N7/N8</f>
        <v>0.23002421307506055</v>
      </c>
      <c r="Q7" s="43"/>
      <c r="R7" s="43"/>
      <c r="S7" s="103"/>
      <c r="U7" s="15"/>
      <c r="V7" s="15"/>
      <c r="W7" s="87"/>
    </row>
    <row r="8" spans="1:23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826</v>
      </c>
      <c r="O8" s="84">
        <f>O4+O5+O6+O7</f>
        <v>1</v>
      </c>
      <c r="Q8" s="30"/>
      <c r="R8" s="15"/>
      <c r="S8" s="87"/>
      <c r="U8" s="15"/>
      <c r="V8" s="15"/>
      <c r="W8" s="87"/>
    </row>
    <row r="9" spans="1:23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360</v>
      </c>
      <c r="G9" s="81">
        <f>F9/F11</f>
        <v>0.4838709677419355</v>
      </c>
      <c r="I9" s="17" t="s">
        <v>671</v>
      </c>
      <c r="J9" s="112">
        <v>172</v>
      </c>
      <c r="K9" s="81">
        <f>J9/J12</f>
        <v>0.19413092550790068</v>
      </c>
      <c r="L9" s="15"/>
      <c r="M9" s="13"/>
      <c r="N9" s="13"/>
      <c r="O9" s="80"/>
      <c r="Q9" s="30"/>
      <c r="R9" s="30"/>
      <c r="S9" s="102"/>
      <c r="U9" s="15"/>
      <c r="V9" s="15"/>
      <c r="W9" s="87"/>
    </row>
    <row r="10" spans="1:23" x14ac:dyDescent="0.2">
      <c r="A10" s="23" t="s">
        <v>70</v>
      </c>
      <c r="B10" s="112">
        <v>15</v>
      </c>
      <c r="C10" s="84">
        <f>B10/B17</f>
        <v>9.299442033477991E-3</v>
      </c>
      <c r="E10" s="3" t="s">
        <v>109</v>
      </c>
      <c r="F10" s="112">
        <v>384</v>
      </c>
      <c r="G10" s="81">
        <f>F10/F11</f>
        <v>0.5161290322580645</v>
      </c>
      <c r="I10" s="17" t="s">
        <v>141</v>
      </c>
      <c r="J10" s="112">
        <v>403</v>
      </c>
      <c r="K10" s="81">
        <f>J10/J12</f>
        <v>0.45485327313769752</v>
      </c>
      <c r="L10" s="15"/>
      <c r="M10" s="22" t="s">
        <v>174</v>
      </c>
      <c r="N10" s="23" t="s">
        <v>64</v>
      </c>
      <c r="O10" s="84" t="s">
        <v>77</v>
      </c>
      <c r="Q10" s="30"/>
      <c r="R10" s="30"/>
      <c r="S10" s="102"/>
      <c r="U10" s="15"/>
      <c r="V10" s="15"/>
      <c r="W10" s="87"/>
    </row>
    <row r="11" spans="1:23" x14ac:dyDescent="0.2">
      <c r="A11" s="23" t="s">
        <v>71</v>
      </c>
      <c r="B11" s="112">
        <v>141</v>
      </c>
      <c r="C11" s="84">
        <f>B11/B17</f>
        <v>8.7414755114693113E-2</v>
      </c>
      <c r="E11" s="3" t="s">
        <v>107</v>
      </c>
      <c r="F11" s="1">
        <f>F9+F10</f>
        <v>744</v>
      </c>
      <c r="G11" s="81">
        <f>G9+G10</f>
        <v>1</v>
      </c>
      <c r="I11" s="17" t="s">
        <v>142</v>
      </c>
      <c r="J11" s="112">
        <v>311</v>
      </c>
      <c r="K11" s="81">
        <f>J11/J12</f>
        <v>0.3510158013544018</v>
      </c>
      <c r="L11" s="15"/>
      <c r="M11" s="22" t="s">
        <v>176</v>
      </c>
      <c r="N11" s="112">
        <v>358</v>
      </c>
      <c r="O11" s="84">
        <f>N11/N13</f>
        <v>0.44974874371859297</v>
      </c>
      <c r="Q11" s="30"/>
      <c r="R11" s="30"/>
      <c r="S11" s="102"/>
      <c r="U11" s="15"/>
      <c r="V11" s="15"/>
      <c r="W11" s="87"/>
    </row>
    <row r="12" spans="1:23" x14ac:dyDescent="0.2">
      <c r="A12" s="23" t="s">
        <v>72</v>
      </c>
      <c r="B12" s="112">
        <v>7</v>
      </c>
      <c r="C12" s="84">
        <f>B12/B17</f>
        <v>4.3397396156230625E-3</v>
      </c>
      <c r="E12" s="13"/>
      <c r="F12" s="13"/>
      <c r="G12" s="80"/>
      <c r="I12" s="17" t="s">
        <v>69</v>
      </c>
      <c r="J12" s="1">
        <f>J9+J10+J11</f>
        <v>886</v>
      </c>
      <c r="K12" s="81">
        <f>K9+K10+K11</f>
        <v>1</v>
      </c>
      <c r="L12" s="15"/>
      <c r="M12" s="22" t="s">
        <v>175</v>
      </c>
      <c r="N12" s="112">
        <v>438</v>
      </c>
      <c r="O12" s="84">
        <f>N12/N13</f>
        <v>0.55025125628140703</v>
      </c>
      <c r="Q12" s="13"/>
      <c r="R12" s="13"/>
      <c r="S12" s="80"/>
      <c r="U12" s="15"/>
      <c r="V12" s="15"/>
      <c r="W12" s="87"/>
    </row>
    <row r="13" spans="1:23" x14ac:dyDescent="0.2">
      <c r="A13" s="23" t="s">
        <v>73</v>
      </c>
      <c r="B13" s="112">
        <v>209</v>
      </c>
      <c r="C13" s="84">
        <f>B13/B17</f>
        <v>0.12957222566646001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796</v>
      </c>
      <c r="O13" s="84">
        <f>O11+O12</f>
        <v>1</v>
      </c>
      <c r="Q13" s="13"/>
      <c r="R13" s="13"/>
      <c r="S13" s="80"/>
      <c r="U13" s="15"/>
      <c r="V13" s="15"/>
      <c r="W13" s="87"/>
    </row>
    <row r="14" spans="1:23" x14ac:dyDescent="0.2">
      <c r="A14" s="23" t="s">
        <v>74</v>
      </c>
      <c r="B14" s="112">
        <v>7</v>
      </c>
      <c r="C14" s="84">
        <f>B14/B17</f>
        <v>4.3397396156230625E-3</v>
      </c>
      <c r="E14" s="6" t="s">
        <v>111</v>
      </c>
      <c r="F14" s="112">
        <v>645</v>
      </c>
      <c r="G14" s="89">
        <f>F14/F16</f>
        <v>0.66632231404958675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13"/>
      <c r="R14" s="13"/>
      <c r="S14" s="80"/>
      <c r="U14" s="15"/>
      <c r="V14" s="15"/>
      <c r="W14" s="87"/>
    </row>
    <row r="15" spans="1:23" x14ac:dyDescent="0.2">
      <c r="A15" s="23" t="s">
        <v>75</v>
      </c>
      <c r="B15" s="112">
        <v>455</v>
      </c>
      <c r="C15" s="84">
        <f>B15/B17</f>
        <v>0.28208307501549906</v>
      </c>
      <c r="E15" s="6" t="s">
        <v>112</v>
      </c>
      <c r="F15" s="112">
        <v>323</v>
      </c>
      <c r="G15" s="89">
        <f>F15/F16</f>
        <v>0.33367768595041325</v>
      </c>
      <c r="I15" s="17" t="s">
        <v>144</v>
      </c>
      <c r="J15" s="112">
        <v>252</v>
      </c>
      <c r="K15" s="81">
        <f>J15/J19</f>
        <v>0.30434782608695654</v>
      </c>
      <c r="L15" s="15"/>
      <c r="M15" s="22" t="s">
        <v>177</v>
      </c>
      <c r="N15" s="23" t="s">
        <v>64</v>
      </c>
      <c r="O15" s="84" t="s">
        <v>77</v>
      </c>
      <c r="Q15" s="13"/>
      <c r="R15" s="13"/>
      <c r="S15" s="80"/>
      <c r="U15" s="15"/>
      <c r="V15" s="15"/>
      <c r="W15" s="87"/>
    </row>
    <row r="16" spans="1:23" x14ac:dyDescent="0.2">
      <c r="A16" s="23" t="s">
        <v>76</v>
      </c>
      <c r="B16" s="112">
        <v>779</v>
      </c>
      <c r="C16" s="84">
        <f>B16/B17</f>
        <v>0.48295102293862369</v>
      </c>
      <c r="E16" s="6" t="s">
        <v>107</v>
      </c>
      <c r="F16" s="7">
        <f>F14+F15</f>
        <v>968</v>
      </c>
      <c r="G16" s="89">
        <f>G14+G15</f>
        <v>1</v>
      </c>
      <c r="I16" s="17" t="s">
        <v>145</v>
      </c>
      <c r="J16" s="112">
        <v>211</v>
      </c>
      <c r="K16" s="81">
        <f>J16/J19</f>
        <v>0.25483091787439616</v>
      </c>
      <c r="L16" s="15"/>
      <c r="M16" s="22" t="s">
        <v>178</v>
      </c>
      <c r="N16" s="112">
        <v>291</v>
      </c>
      <c r="O16" s="84">
        <f>N16/N18</f>
        <v>0.37070063694267513</v>
      </c>
      <c r="Q16" s="13"/>
      <c r="R16" s="13"/>
      <c r="S16" s="80"/>
      <c r="U16" s="15"/>
      <c r="V16" s="15"/>
      <c r="W16" s="87"/>
    </row>
    <row r="17" spans="1:23" x14ac:dyDescent="0.2">
      <c r="A17" s="23" t="s">
        <v>69</v>
      </c>
      <c r="B17" s="23">
        <f>B10+B11+B12+B13+B14+B15+B16</f>
        <v>1613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200</v>
      </c>
      <c r="K17" s="81">
        <f>J17/J19</f>
        <v>0.24154589371980675</v>
      </c>
      <c r="L17" s="15"/>
      <c r="M17" s="22" t="s">
        <v>179</v>
      </c>
      <c r="N17" s="112">
        <v>494</v>
      </c>
      <c r="O17" s="84">
        <f>N17/N18</f>
        <v>0.62929936305732481</v>
      </c>
      <c r="Q17" s="13"/>
      <c r="R17" s="13"/>
      <c r="S17" s="80"/>
      <c r="U17" s="15"/>
      <c r="V17" s="15"/>
      <c r="W17" s="87"/>
    </row>
    <row r="18" spans="1:23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165</v>
      </c>
      <c r="K18" s="126">
        <f>J18/J19</f>
        <v>0.19927536231884058</v>
      </c>
      <c r="L18" s="15"/>
      <c r="M18" s="22" t="s">
        <v>69</v>
      </c>
      <c r="N18" s="23">
        <f>N16+N17</f>
        <v>785</v>
      </c>
      <c r="O18" s="84">
        <f>O16+O17</f>
        <v>1</v>
      </c>
      <c r="Q18" s="13"/>
      <c r="R18" s="13"/>
      <c r="S18" s="80"/>
      <c r="U18" s="15"/>
      <c r="V18" s="15"/>
      <c r="W18" s="87"/>
    </row>
    <row r="19" spans="1:23" x14ac:dyDescent="0.2">
      <c r="A19" s="43"/>
      <c r="B19" s="43"/>
      <c r="C19" s="104"/>
      <c r="E19" s="17" t="s">
        <v>114</v>
      </c>
      <c r="F19" s="112">
        <v>91</v>
      </c>
      <c r="G19" s="81">
        <f>F19/F22</f>
        <v>9.3621399176954737E-2</v>
      </c>
      <c r="I19" s="17" t="s">
        <v>69</v>
      </c>
      <c r="J19" s="1">
        <f>J15+J16+J17+J18</f>
        <v>828</v>
      </c>
      <c r="K19" s="81">
        <f>K15+K16+K17+K18</f>
        <v>1</v>
      </c>
      <c r="L19" s="15"/>
      <c r="M19" s="13"/>
      <c r="N19" s="13"/>
      <c r="O19" s="80"/>
      <c r="Q19" s="13"/>
      <c r="R19" s="13"/>
      <c r="S19" s="80"/>
      <c r="U19" s="15"/>
      <c r="V19" s="15"/>
      <c r="W19" s="87"/>
    </row>
    <row r="20" spans="1:23" x14ac:dyDescent="0.2">
      <c r="A20" s="43"/>
      <c r="B20" s="43"/>
      <c r="C20" s="104"/>
      <c r="E20" s="17" t="s">
        <v>674</v>
      </c>
      <c r="F20" s="112">
        <v>445</v>
      </c>
      <c r="G20" s="81">
        <f>F20/F22</f>
        <v>0.45781893004115226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13"/>
      <c r="R20" s="13"/>
      <c r="S20" s="80"/>
      <c r="U20" s="13"/>
      <c r="V20" s="13"/>
      <c r="W20" s="80"/>
    </row>
    <row r="21" spans="1:23" x14ac:dyDescent="0.2">
      <c r="A21" s="43"/>
      <c r="B21" s="43"/>
      <c r="C21" s="104"/>
      <c r="E21" s="17" t="s">
        <v>115</v>
      </c>
      <c r="F21" s="112">
        <v>436</v>
      </c>
      <c r="G21" s="81">
        <f>F21/F22</f>
        <v>0.44855967078189302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330</v>
      </c>
      <c r="O21" s="84">
        <f>N21/N25</f>
        <v>0.41198501872659177</v>
      </c>
      <c r="Q21" s="13"/>
      <c r="R21" s="13"/>
      <c r="S21" s="80"/>
      <c r="U21" s="13"/>
      <c r="V21" s="13"/>
      <c r="W21" s="80"/>
    </row>
    <row r="22" spans="1:23" x14ac:dyDescent="0.2">
      <c r="A22" s="43"/>
      <c r="B22" s="43"/>
      <c r="C22" s="104"/>
      <c r="E22" s="17" t="s">
        <v>107</v>
      </c>
      <c r="F22" s="1">
        <f>F19+F20+F21</f>
        <v>972</v>
      </c>
      <c r="G22" s="81">
        <f>G19+G20+G21</f>
        <v>1</v>
      </c>
      <c r="I22" s="17" t="s">
        <v>148</v>
      </c>
      <c r="J22" s="112">
        <v>191</v>
      </c>
      <c r="K22" s="81">
        <f>J22/J25</f>
        <v>0.22819593787335724</v>
      </c>
      <c r="L22" s="15"/>
      <c r="M22" s="22" t="s">
        <v>182</v>
      </c>
      <c r="N22" s="112">
        <v>195</v>
      </c>
      <c r="O22" s="84">
        <f>N22/N25</f>
        <v>0.24344569288389514</v>
      </c>
      <c r="Q22" s="13"/>
      <c r="R22" s="13"/>
      <c r="S22" s="80"/>
      <c r="U22" s="13"/>
      <c r="V22" s="13"/>
      <c r="W22" s="80"/>
    </row>
    <row r="23" spans="1:23" x14ac:dyDescent="0.2">
      <c r="A23" s="43"/>
      <c r="B23" s="43"/>
      <c r="C23" s="104"/>
      <c r="E23" s="13"/>
      <c r="F23" s="13"/>
      <c r="G23" s="80"/>
      <c r="I23" s="17" t="s">
        <v>149</v>
      </c>
      <c r="J23" s="112">
        <v>117</v>
      </c>
      <c r="K23" s="81">
        <f>J23/J25</f>
        <v>0.13978494623655913</v>
      </c>
      <c r="L23" s="15"/>
      <c r="M23" s="22" t="s">
        <v>183</v>
      </c>
      <c r="N23" s="112">
        <v>175</v>
      </c>
      <c r="O23" s="84">
        <f>N23/N25</f>
        <v>0.2184769038701623</v>
      </c>
      <c r="Q23" s="13"/>
      <c r="R23" s="13"/>
      <c r="S23" s="80"/>
      <c r="U23" s="13"/>
      <c r="V23" s="13"/>
      <c r="W23" s="80"/>
    </row>
    <row r="24" spans="1:23" x14ac:dyDescent="0.2">
      <c r="A24" s="43"/>
      <c r="B24" s="43"/>
      <c r="C24" s="104"/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529</v>
      </c>
      <c r="K24" s="81">
        <f>J24/J25</f>
        <v>0.63201911589008364</v>
      </c>
      <c r="L24" s="15"/>
      <c r="M24" s="22" t="s">
        <v>184</v>
      </c>
      <c r="N24" s="112">
        <v>101</v>
      </c>
      <c r="O24" s="84">
        <f>N24/N25</f>
        <v>0.12609238451935081</v>
      </c>
      <c r="Q24" s="13"/>
      <c r="R24" s="13"/>
      <c r="S24" s="80"/>
      <c r="U24" s="13"/>
      <c r="V24" s="13"/>
      <c r="W24" s="80"/>
    </row>
    <row r="25" spans="1:23" x14ac:dyDescent="0.2">
      <c r="A25" s="43"/>
      <c r="B25" s="43"/>
      <c r="C25" s="104"/>
      <c r="E25" s="17" t="s">
        <v>117</v>
      </c>
      <c r="F25" s="112">
        <v>373</v>
      </c>
      <c r="G25" s="81">
        <f>F25/F30</f>
        <v>0.39680851063829786</v>
      </c>
      <c r="I25" s="17" t="s">
        <v>69</v>
      </c>
      <c r="J25" s="1">
        <f>J22+J23+J24</f>
        <v>837</v>
      </c>
      <c r="K25" s="81">
        <f>K22+K23+K24</f>
        <v>1</v>
      </c>
      <c r="L25" s="15"/>
      <c r="M25" s="22" t="s">
        <v>69</v>
      </c>
      <c r="N25" s="23">
        <f>N21+N22+N23+N24</f>
        <v>801</v>
      </c>
      <c r="O25" s="84">
        <f>O21+O22+O23+O24</f>
        <v>1</v>
      </c>
      <c r="Q25" s="13"/>
      <c r="R25" s="13"/>
      <c r="S25" s="80"/>
      <c r="U25" s="13"/>
      <c r="V25" s="13"/>
      <c r="W25" s="80"/>
    </row>
    <row r="26" spans="1:23" x14ac:dyDescent="0.2">
      <c r="A26" s="43"/>
      <c r="B26" s="43"/>
      <c r="C26" s="104"/>
      <c r="E26" s="17" t="s">
        <v>118</v>
      </c>
      <c r="F26" s="112">
        <v>133</v>
      </c>
      <c r="G26" s="81">
        <f>F26/F30</f>
        <v>0.14148936170212767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  <c r="U26" s="13"/>
      <c r="V26" s="13"/>
      <c r="W26" s="80"/>
    </row>
    <row r="27" spans="1:23" x14ac:dyDescent="0.2">
      <c r="A27" s="43"/>
      <c r="B27" s="43"/>
      <c r="C27" s="104"/>
      <c r="E27" s="17" t="s">
        <v>119</v>
      </c>
      <c r="F27" s="112">
        <v>81</v>
      </c>
      <c r="G27" s="81">
        <f>F27/F30</f>
        <v>8.6170212765957446E-2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  <c r="U27" s="13"/>
      <c r="V27" s="13"/>
      <c r="W27" s="80"/>
    </row>
    <row r="28" spans="1:23" x14ac:dyDescent="0.2">
      <c r="A28" s="43"/>
      <c r="B28" s="43"/>
      <c r="C28" s="104"/>
      <c r="E28" s="17" t="s">
        <v>120</v>
      </c>
      <c r="F28" s="112">
        <v>72</v>
      </c>
      <c r="G28" s="81">
        <f>F28/F30</f>
        <v>7.6595744680851063E-2</v>
      </c>
      <c r="I28" s="17" t="s">
        <v>644</v>
      </c>
      <c r="J28" s="112">
        <v>255</v>
      </c>
      <c r="K28" s="81">
        <f>J28/J33</f>
        <v>0.29859484777517564</v>
      </c>
      <c r="L28" s="15"/>
      <c r="M28" s="22" t="s">
        <v>186</v>
      </c>
      <c r="N28" s="112">
        <v>196</v>
      </c>
      <c r="O28" s="84">
        <f>N28/N31</f>
        <v>0.2481012658227848</v>
      </c>
      <c r="Q28" s="13"/>
      <c r="R28" s="13"/>
      <c r="S28" s="80"/>
      <c r="U28" s="13"/>
      <c r="V28" s="13"/>
      <c r="W28" s="80"/>
    </row>
    <row r="29" spans="1:23" x14ac:dyDescent="0.2">
      <c r="A29" s="43"/>
      <c r="B29" s="43"/>
      <c r="C29" s="104"/>
      <c r="E29" s="17" t="s">
        <v>99</v>
      </c>
      <c r="F29" s="112">
        <v>281</v>
      </c>
      <c r="G29" s="81">
        <f>F29/F30</f>
        <v>0.29893617021276597</v>
      </c>
      <c r="I29" s="17" t="s">
        <v>151</v>
      </c>
      <c r="J29" s="112">
        <v>353</v>
      </c>
      <c r="K29" s="81">
        <f>J29/J33</f>
        <v>0.4133489461358314</v>
      </c>
      <c r="L29" s="15"/>
      <c r="M29" s="22" t="s">
        <v>682</v>
      </c>
      <c r="N29" s="112">
        <v>346</v>
      </c>
      <c r="O29" s="84">
        <f>N29/N31</f>
        <v>0.4379746835443038</v>
      </c>
      <c r="Q29" s="13"/>
      <c r="R29" s="13"/>
      <c r="S29" s="80"/>
      <c r="U29" s="13"/>
      <c r="V29" s="13"/>
      <c r="W29" s="80"/>
    </row>
    <row r="30" spans="1:23" x14ac:dyDescent="0.2">
      <c r="A30" s="43"/>
      <c r="B30" s="43"/>
      <c r="C30" s="104"/>
      <c r="E30" s="17" t="s">
        <v>69</v>
      </c>
      <c r="F30" s="1">
        <f>F25+F26+F27+F28+F29</f>
        <v>940</v>
      </c>
      <c r="G30" s="81">
        <f>G25+G26+G27+G28+G29</f>
        <v>1</v>
      </c>
      <c r="I30" s="17" t="s">
        <v>152</v>
      </c>
      <c r="J30" s="112">
        <v>36</v>
      </c>
      <c r="K30" s="81">
        <f>J30/J33</f>
        <v>4.2154566744730677E-2</v>
      </c>
      <c r="L30" s="15"/>
      <c r="M30" s="22" t="s">
        <v>187</v>
      </c>
      <c r="N30" s="112">
        <v>248</v>
      </c>
      <c r="O30" s="84">
        <f>N30/N31</f>
        <v>0.3139240506329114</v>
      </c>
      <c r="Q30" s="13"/>
      <c r="R30" s="13"/>
      <c r="S30" s="80"/>
      <c r="U30" s="13"/>
      <c r="V30" s="13"/>
      <c r="W30" s="80"/>
    </row>
    <row r="31" spans="1:23" x14ac:dyDescent="0.2">
      <c r="A31" s="43"/>
      <c r="B31" s="43"/>
      <c r="C31" s="104"/>
      <c r="E31" s="13"/>
      <c r="F31" s="13"/>
      <c r="G31" s="80"/>
      <c r="I31" s="17" t="s">
        <v>153</v>
      </c>
      <c r="J31" s="112">
        <v>64</v>
      </c>
      <c r="K31" s="81">
        <f>J31/J33</f>
        <v>7.4941451990632318E-2</v>
      </c>
      <c r="L31" s="15"/>
      <c r="M31" s="22" t="s">
        <v>69</v>
      </c>
      <c r="N31" s="23">
        <f>N28+N29+N30</f>
        <v>790</v>
      </c>
      <c r="O31" s="84">
        <f>O28+O29+O30</f>
        <v>1</v>
      </c>
      <c r="Q31" s="13"/>
      <c r="R31" s="13"/>
      <c r="S31" s="80"/>
      <c r="U31" s="13"/>
      <c r="V31" s="13"/>
      <c r="W31" s="80"/>
    </row>
    <row r="32" spans="1:23" x14ac:dyDescent="0.2">
      <c r="A32" s="43"/>
      <c r="B32" s="43"/>
      <c r="C32" s="104"/>
      <c r="E32" s="4" t="s">
        <v>121</v>
      </c>
      <c r="F32" s="5" t="s">
        <v>64</v>
      </c>
      <c r="G32" s="88" t="s">
        <v>94</v>
      </c>
      <c r="I32" s="17" t="s">
        <v>154</v>
      </c>
      <c r="J32" s="112">
        <v>146</v>
      </c>
      <c r="K32" s="81">
        <f>J32/J33</f>
        <v>0.17096018735362997</v>
      </c>
      <c r="L32" s="15"/>
      <c r="M32" s="13"/>
      <c r="N32" s="13"/>
      <c r="O32" s="80"/>
      <c r="Q32" s="13"/>
      <c r="R32" s="13"/>
      <c r="S32" s="80"/>
      <c r="U32" s="13"/>
      <c r="V32" s="13"/>
      <c r="W32" s="80"/>
    </row>
    <row r="33" spans="1:23" x14ac:dyDescent="0.2">
      <c r="A33" s="43"/>
      <c r="B33" s="43"/>
      <c r="C33" s="104"/>
      <c r="E33" s="6" t="s">
        <v>112</v>
      </c>
      <c r="F33" s="112">
        <v>515</v>
      </c>
      <c r="G33" s="89">
        <f>F33/F35</f>
        <v>0.57606263982102912</v>
      </c>
      <c r="I33" s="17" t="s">
        <v>69</v>
      </c>
      <c r="J33" s="1">
        <f>J28+J29+J30+J31+J32</f>
        <v>854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80"/>
      <c r="U33" s="13"/>
      <c r="V33" s="13"/>
      <c r="W33" s="80"/>
    </row>
    <row r="34" spans="1:23" x14ac:dyDescent="0.2">
      <c r="A34" s="13"/>
      <c r="B34" s="13"/>
      <c r="C34" s="80"/>
      <c r="E34" s="6" t="s">
        <v>122</v>
      </c>
      <c r="F34" s="112">
        <v>379</v>
      </c>
      <c r="G34" s="89">
        <f>F34/F35</f>
        <v>0.42393736017897093</v>
      </c>
      <c r="I34" s="13"/>
      <c r="J34" s="13"/>
      <c r="K34" s="80"/>
      <c r="L34" s="15"/>
      <c r="M34" s="22" t="s">
        <v>189</v>
      </c>
      <c r="N34" s="112">
        <v>365</v>
      </c>
      <c r="O34" s="84">
        <f>N34/N38</f>
        <v>0.46027742749054223</v>
      </c>
      <c r="Q34" s="13"/>
      <c r="R34" s="13"/>
      <c r="S34" s="80"/>
      <c r="U34" s="13"/>
      <c r="V34" s="13"/>
      <c r="W34" s="80"/>
    </row>
    <row r="35" spans="1:23" x14ac:dyDescent="0.2">
      <c r="A35" s="13"/>
      <c r="B35" s="13"/>
      <c r="C35" s="80"/>
      <c r="E35" s="6" t="s">
        <v>107</v>
      </c>
      <c r="F35" s="7">
        <f>F33+F34</f>
        <v>894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236</v>
      </c>
      <c r="O35" s="84">
        <f>N35/N38</f>
        <v>0.29760403530895335</v>
      </c>
      <c r="Q35" s="13"/>
      <c r="R35" s="13"/>
      <c r="S35" s="80"/>
      <c r="U35" s="13"/>
      <c r="V35" s="13"/>
      <c r="W35" s="80"/>
    </row>
    <row r="36" spans="1:23" x14ac:dyDescent="0.2">
      <c r="A36" s="13"/>
      <c r="B36" s="13"/>
      <c r="C36" s="80"/>
      <c r="E36" s="13"/>
      <c r="F36" s="13"/>
      <c r="G36" s="80"/>
      <c r="I36" s="22" t="s">
        <v>156</v>
      </c>
      <c r="J36" s="112">
        <v>376</v>
      </c>
      <c r="K36" s="84">
        <f>J36/J38</f>
        <v>0.45083932853717024</v>
      </c>
      <c r="L36" s="15"/>
      <c r="M36" s="22" t="s">
        <v>191</v>
      </c>
      <c r="N36" s="112">
        <v>103</v>
      </c>
      <c r="O36" s="84">
        <f>N36/N38</f>
        <v>0.12988650693568726</v>
      </c>
      <c r="Q36" s="13"/>
      <c r="R36" s="13"/>
      <c r="S36" s="80"/>
      <c r="U36" s="13"/>
      <c r="V36" s="13"/>
      <c r="W36" s="80"/>
    </row>
    <row r="37" spans="1:23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458</v>
      </c>
      <c r="K37" s="84">
        <f>J37/J38</f>
        <v>0.54916067146282976</v>
      </c>
      <c r="L37" s="15"/>
      <c r="M37" s="22" t="s">
        <v>192</v>
      </c>
      <c r="N37" s="112">
        <v>89</v>
      </c>
      <c r="O37" s="84">
        <f>N37/N38</f>
        <v>0.11223203026481715</v>
      </c>
      <c r="Q37" s="13"/>
      <c r="R37" s="13"/>
      <c r="S37" s="80"/>
      <c r="U37" s="13"/>
      <c r="V37" s="13"/>
      <c r="W37" s="80"/>
    </row>
    <row r="38" spans="1:23" x14ac:dyDescent="0.2">
      <c r="A38" s="13"/>
      <c r="B38" s="13"/>
      <c r="C38" s="80"/>
      <c r="E38" s="6" t="s">
        <v>124</v>
      </c>
      <c r="F38" s="112">
        <v>291</v>
      </c>
      <c r="G38" s="89">
        <f>F38/F40</f>
        <v>0.41452991452991456</v>
      </c>
      <c r="I38" s="22" t="s">
        <v>69</v>
      </c>
      <c r="J38" s="23">
        <f>J36+J37</f>
        <v>834</v>
      </c>
      <c r="K38" s="84">
        <f>K36+K37</f>
        <v>1</v>
      </c>
      <c r="L38" s="15"/>
      <c r="M38" s="22" t="s">
        <v>107</v>
      </c>
      <c r="N38" s="23">
        <f>N34+N35+N36+N37</f>
        <v>793</v>
      </c>
      <c r="O38" s="84">
        <f>O34+O35+O36+O37</f>
        <v>1</v>
      </c>
      <c r="Q38" s="13"/>
      <c r="R38" s="13"/>
      <c r="S38" s="80"/>
      <c r="U38" s="13"/>
      <c r="V38" s="13"/>
      <c r="W38" s="80"/>
    </row>
    <row r="39" spans="1:23" x14ac:dyDescent="0.2">
      <c r="A39" s="13"/>
      <c r="B39" s="13"/>
      <c r="C39" s="80"/>
      <c r="E39" s="6" t="s">
        <v>125</v>
      </c>
      <c r="F39" s="112">
        <v>411</v>
      </c>
      <c r="G39" s="89">
        <f>F39/F40</f>
        <v>0.5854700854700855</v>
      </c>
      <c r="I39" s="13"/>
      <c r="J39" s="13"/>
      <c r="K39" s="80"/>
      <c r="L39" s="15"/>
      <c r="M39" s="13"/>
      <c r="N39" s="13"/>
      <c r="O39" s="80"/>
      <c r="Q39" s="13"/>
      <c r="R39" s="13"/>
      <c r="S39" s="80"/>
      <c r="U39" s="13"/>
      <c r="V39" s="13"/>
      <c r="W39" s="80"/>
    </row>
    <row r="40" spans="1:23" x14ac:dyDescent="0.2">
      <c r="A40" s="13"/>
      <c r="B40" s="13"/>
      <c r="C40" s="80"/>
      <c r="E40" s="6" t="s">
        <v>107</v>
      </c>
      <c r="F40" s="7">
        <f>F38+F39</f>
        <v>702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80"/>
      <c r="U40" s="13"/>
      <c r="V40" s="13"/>
      <c r="W40" s="80"/>
    </row>
    <row r="41" spans="1:23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107</v>
      </c>
      <c r="K41" s="84">
        <f>J41/J45</f>
        <v>0.12845138055222088</v>
      </c>
      <c r="L41" s="15"/>
      <c r="M41" s="22" t="s">
        <v>194</v>
      </c>
      <c r="N41" s="112">
        <v>160</v>
      </c>
      <c r="O41" s="84">
        <f>N41/N45</f>
        <v>0.20356234096692111</v>
      </c>
      <c r="Q41" s="13"/>
      <c r="R41" s="13"/>
      <c r="S41" s="80"/>
      <c r="U41" s="13"/>
      <c r="V41" s="13"/>
      <c r="W41" s="80"/>
    </row>
    <row r="42" spans="1:23" x14ac:dyDescent="0.2">
      <c r="A42" s="1" t="s">
        <v>87</v>
      </c>
      <c r="B42">
        <v>723</v>
      </c>
      <c r="C42" s="81">
        <f>B42/B44</f>
        <v>0.69990319457889638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236</v>
      </c>
      <c r="K42" s="84">
        <f>J42/J45</f>
        <v>0.28331332533013204</v>
      </c>
      <c r="L42" s="15"/>
      <c r="M42" s="22" t="s">
        <v>195</v>
      </c>
      <c r="N42" s="112">
        <v>237</v>
      </c>
      <c r="O42" s="84">
        <f>N42/N45</f>
        <v>0.30152671755725191</v>
      </c>
      <c r="Q42" s="13"/>
      <c r="R42" s="13"/>
      <c r="S42" s="80"/>
      <c r="U42" s="13"/>
      <c r="V42" s="13"/>
      <c r="W42" s="80"/>
    </row>
    <row r="43" spans="1:23" x14ac:dyDescent="0.2">
      <c r="A43" s="1" t="s">
        <v>88</v>
      </c>
      <c r="B43">
        <v>310</v>
      </c>
      <c r="C43" s="81">
        <f>B43/B44</f>
        <v>0.30009680542110356</v>
      </c>
      <c r="E43" s="124" t="s">
        <v>127</v>
      </c>
      <c r="F43" s="125">
        <v>168</v>
      </c>
      <c r="G43" s="126">
        <f>F43/F49</f>
        <v>0.19718309859154928</v>
      </c>
      <c r="I43" s="22" t="s">
        <v>159</v>
      </c>
      <c r="J43" s="112">
        <v>231</v>
      </c>
      <c r="K43" s="84">
        <f>J43/J45</f>
        <v>0.27731092436974791</v>
      </c>
      <c r="L43" s="15"/>
      <c r="M43" s="22" t="s">
        <v>196</v>
      </c>
      <c r="N43" s="112">
        <v>224</v>
      </c>
      <c r="O43" s="84">
        <f>N43/N45</f>
        <v>0.28498727735368956</v>
      </c>
      <c r="Q43" s="13"/>
      <c r="R43" s="13"/>
      <c r="S43" s="80"/>
      <c r="U43" s="13"/>
      <c r="V43" s="13"/>
      <c r="W43" s="80"/>
    </row>
    <row r="44" spans="1:23" x14ac:dyDescent="0.2">
      <c r="A44" s="1" t="s">
        <v>69</v>
      </c>
      <c r="B44" s="1">
        <f>B42+B43</f>
        <v>1033</v>
      </c>
      <c r="C44" s="81">
        <f>C42+C43</f>
        <v>1</v>
      </c>
      <c r="E44" s="17" t="s">
        <v>128</v>
      </c>
      <c r="F44" s="112">
        <v>94</v>
      </c>
      <c r="G44" s="81">
        <f>F44/F49</f>
        <v>0.11032863849765258</v>
      </c>
      <c r="I44" s="22" t="s">
        <v>160</v>
      </c>
      <c r="J44" s="112">
        <v>259</v>
      </c>
      <c r="K44" s="84">
        <f>J44/J45</f>
        <v>0.31092436974789917</v>
      </c>
      <c r="L44" s="15"/>
      <c r="M44" s="22" t="s">
        <v>197</v>
      </c>
      <c r="N44" s="112">
        <v>165</v>
      </c>
      <c r="O44" s="84">
        <f>N44/N45</f>
        <v>0.20992366412213739</v>
      </c>
      <c r="Q44" s="13"/>
      <c r="R44" s="13"/>
      <c r="S44" s="80"/>
      <c r="U44" s="13"/>
      <c r="V44" s="13"/>
      <c r="W44" s="80"/>
    </row>
    <row r="45" spans="1:23" x14ac:dyDescent="0.2">
      <c r="A45" s="13"/>
      <c r="B45" s="13"/>
      <c r="C45" s="80"/>
      <c r="E45" s="17" t="s">
        <v>129</v>
      </c>
      <c r="F45" s="112">
        <v>256</v>
      </c>
      <c r="G45" s="81">
        <f>F45/F49</f>
        <v>0.30046948356807512</v>
      </c>
      <c r="I45" s="22" t="s">
        <v>69</v>
      </c>
      <c r="J45" s="23">
        <f>J41+J42+J43+J44</f>
        <v>833</v>
      </c>
      <c r="K45" s="84">
        <f>K41+K42+K43+K44</f>
        <v>1</v>
      </c>
      <c r="L45" s="15"/>
      <c r="M45" s="22" t="s">
        <v>69</v>
      </c>
      <c r="N45" s="23">
        <f>N41+N42+N43+N44</f>
        <v>786</v>
      </c>
      <c r="O45" s="84">
        <f>O41+O42+O43+O44</f>
        <v>0.99999999999999989</v>
      </c>
      <c r="Q45" s="13"/>
      <c r="R45" s="13"/>
      <c r="S45" s="80"/>
      <c r="U45" s="13"/>
      <c r="V45" s="13"/>
      <c r="W45" s="80"/>
    </row>
    <row r="46" spans="1:23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194</v>
      </c>
      <c r="G46" s="81">
        <f>F46/F49</f>
        <v>0.22769953051643194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  <c r="U46" s="13"/>
      <c r="V46" s="13"/>
      <c r="W46" s="80"/>
    </row>
    <row r="47" spans="1:23" x14ac:dyDescent="0.2">
      <c r="A47" s="1" t="s">
        <v>90</v>
      </c>
      <c r="B47" s="112">
        <v>332</v>
      </c>
      <c r="C47" s="81">
        <f>B47/B49</f>
        <v>0.3398157625383828</v>
      </c>
      <c r="E47" s="17" t="s">
        <v>131</v>
      </c>
      <c r="F47" s="112">
        <v>123</v>
      </c>
      <c r="G47" s="81">
        <f>F47/F49</f>
        <v>0.14436619718309859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  <c r="U47" s="13"/>
      <c r="V47" s="13"/>
      <c r="W47" s="80"/>
    </row>
    <row r="48" spans="1:23" x14ac:dyDescent="0.2">
      <c r="A48" s="1" t="s">
        <v>91</v>
      </c>
      <c r="B48" s="112">
        <v>645</v>
      </c>
      <c r="C48" s="81">
        <f>B48/B49</f>
        <v>0.66018423746161714</v>
      </c>
      <c r="E48" s="17" t="s">
        <v>673</v>
      </c>
      <c r="F48" s="112">
        <v>17</v>
      </c>
      <c r="G48" s="81">
        <f>F48/F49</f>
        <v>1.9953051643192488E-2</v>
      </c>
      <c r="I48" s="22" t="s">
        <v>162</v>
      </c>
      <c r="J48" s="112">
        <v>334</v>
      </c>
      <c r="K48" s="84">
        <f>J48/J51</f>
        <v>0.39904420549581837</v>
      </c>
      <c r="M48" s="22" t="s">
        <v>199</v>
      </c>
      <c r="N48" s="112">
        <v>199</v>
      </c>
      <c r="O48" s="84">
        <f>N48/N51</f>
        <v>0.25285895806861497</v>
      </c>
      <c r="Q48" s="13"/>
      <c r="R48" s="13"/>
      <c r="S48" s="80"/>
      <c r="U48" s="13"/>
      <c r="V48" s="13"/>
      <c r="W48" s="80"/>
    </row>
    <row r="49" spans="1:23" x14ac:dyDescent="0.2">
      <c r="A49" s="1" t="s">
        <v>69</v>
      </c>
      <c r="B49" s="1">
        <f>B47+B48</f>
        <v>977</v>
      </c>
      <c r="C49" s="81">
        <f>C47+C48</f>
        <v>1</v>
      </c>
      <c r="E49" s="17" t="s">
        <v>69</v>
      </c>
      <c r="F49" s="1">
        <f>F43+F44+F45+F46+F47+F48</f>
        <v>852</v>
      </c>
      <c r="G49" s="81">
        <f>G43+G44+G45+G46+G47+G48</f>
        <v>1</v>
      </c>
      <c r="I49" s="22" t="s">
        <v>163</v>
      </c>
      <c r="J49" s="112">
        <v>298</v>
      </c>
      <c r="K49" s="84">
        <f>J49/J51</f>
        <v>0.35603345280764637</v>
      </c>
      <c r="M49" s="22" t="s">
        <v>200</v>
      </c>
      <c r="N49" s="112">
        <v>358</v>
      </c>
      <c r="O49" s="84">
        <f>N49/N51</f>
        <v>0.45489199491740789</v>
      </c>
      <c r="Q49" s="13"/>
      <c r="R49" s="13"/>
      <c r="S49" s="80"/>
      <c r="U49" s="13"/>
      <c r="V49" s="13"/>
      <c r="W49" s="80"/>
    </row>
    <row r="50" spans="1:23" x14ac:dyDescent="0.2">
      <c r="A50" s="13"/>
      <c r="B50" s="13"/>
      <c r="C50" s="80"/>
      <c r="E50" s="13"/>
      <c r="F50" s="13"/>
      <c r="G50" s="80"/>
      <c r="I50" s="22" t="s">
        <v>164</v>
      </c>
      <c r="J50" s="112">
        <v>205</v>
      </c>
      <c r="K50" s="84">
        <f>J50/J51</f>
        <v>0.24492234169653523</v>
      </c>
      <c r="M50" s="22" t="s">
        <v>201</v>
      </c>
      <c r="N50" s="112">
        <v>230</v>
      </c>
      <c r="O50" s="84">
        <f>N50/N51</f>
        <v>0.29224904701397714</v>
      </c>
      <c r="Q50" s="13"/>
      <c r="R50" s="13"/>
      <c r="S50" s="80"/>
      <c r="U50" s="13"/>
      <c r="V50" s="13"/>
      <c r="W50" s="80"/>
    </row>
    <row r="51" spans="1:23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837</v>
      </c>
      <c r="K51" s="84">
        <f>K48+K49+K50</f>
        <v>1</v>
      </c>
      <c r="M51" s="22" t="s">
        <v>69</v>
      </c>
      <c r="N51" s="23">
        <f>N48+N49+N50</f>
        <v>787</v>
      </c>
      <c r="O51" s="84">
        <f>O48+O49+O50</f>
        <v>1</v>
      </c>
      <c r="Q51" s="13"/>
      <c r="R51" s="13"/>
      <c r="S51" s="80"/>
      <c r="U51" s="13"/>
      <c r="V51" s="13"/>
      <c r="W51" s="80"/>
    </row>
    <row r="52" spans="1:23" x14ac:dyDescent="0.2">
      <c r="A52" s="1" t="s">
        <v>92</v>
      </c>
      <c r="B52" s="112">
        <v>451</v>
      </c>
      <c r="C52" s="81">
        <f>B52/B54</f>
        <v>0.45100000000000001</v>
      </c>
      <c r="E52" s="17" t="s">
        <v>133</v>
      </c>
      <c r="F52" s="112">
        <v>454</v>
      </c>
      <c r="G52" s="81">
        <f>F52/F55</f>
        <v>0.53161592505854804</v>
      </c>
      <c r="I52" s="13"/>
      <c r="J52" s="13"/>
      <c r="K52" s="80"/>
      <c r="M52" s="13"/>
      <c r="N52" s="13"/>
      <c r="O52" s="80"/>
      <c r="Q52" s="13"/>
      <c r="R52" s="13"/>
      <c r="S52" s="80"/>
      <c r="U52" s="13"/>
      <c r="V52" s="13"/>
      <c r="W52" s="80"/>
    </row>
    <row r="53" spans="1:23" x14ac:dyDescent="0.2">
      <c r="A53" s="1" t="s">
        <v>93</v>
      </c>
      <c r="B53" s="112">
        <v>549</v>
      </c>
      <c r="C53" s="81">
        <f>B53/B54</f>
        <v>0.54900000000000004</v>
      </c>
      <c r="E53" s="17" t="s">
        <v>134</v>
      </c>
      <c r="F53" s="112">
        <v>313</v>
      </c>
      <c r="G53" s="81">
        <f>F53/F55</f>
        <v>0.3665105386416862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  <c r="U53" s="13"/>
      <c r="V53" s="13"/>
      <c r="W53" s="80"/>
    </row>
    <row r="54" spans="1:23" x14ac:dyDescent="0.2">
      <c r="A54" s="1" t="s">
        <v>69</v>
      </c>
      <c r="B54" s="1">
        <f>B52+B53</f>
        <v>1000</v>
      </c>
      <c r="C54" s="81">
        <f>C52+C53</f>
        <v>1</v>
      </c>
      <c r="E54" s="17" t="s">
        <v>135</v>
      </c>
      <c r="F54" s="112">
        <v>87</v>
      </c>
      <c r="G54" s="81">
        <f>F54/F55</f>
        <v>0.10187353629976581</v>
      </c>
      <c r="I54" s="22" t="s">
        <v>166</v>
      </c>
      <c r="J54" s="112">
        <v>431</v>
      </c>
      <c r="K54" s="84">
        <f>J54/J57</f>
        <v>0.50116279069767444</v>
      </c>
      <c r="M54" s="22" t="s">
        <v>203</v>
      </c>
      <c r="N54" s="112">
        <v>466</v>
      </c>
      <c r="O54" s="84">
        <f>N54/N56</f>
        <v>0.58104738154613467</v>
      </c>
      <c r="Q54" s="13"/>
      <c r="R54" s="13"/>
      <c r="S54" s="80"/>
      <c r="U54" s="13"/>
      <c r="V54" s="13"/>
      <c r="W54" s="80"/>
    </row>
    <row r="55" spans="1:23" x14ac:dyDescent="0.2">
      <c r="A55" s="13"/>
      <c r="B55" s="13"/>
      <c r="C55" s="80"/>
      <c r="E55" s="17" t="s">
        <v>69</v>
      </c>
      <c r="F55" s="1">
        <f>F52+F53+F54</f>
        <v>854</v>
      </c>
      <c r="G55" s="81">
        <f>G52+G53+G54</f>
        <v>1</v>
      </c>
      <c r="I55" s="22" t="s">
        <v>167</v>
      </c>
      <c r="J55" s="112">
        <v>245</v>
      </c>
      <c r="K55" s="84">
        <f>J55/J57</f>
        <v>0.28488372093023256</v>
      </c>
      <c r="M55" s="22" t="s">
        <v>204</v>
      </c>
      <c r="N55" s="112">
        <v>336</v>
      </c>
      <c r="O55" s="84">
        <f>N55/N56</f>
        <v>0.41895261845386533</v>
      </c>
      <c r="Q55" s="13"/>
      <c r="R55" s="13"/>
      <c r="S55" s="80"/>
      <c r="U55" s="13"/>
      <c r="V55" s="13"/>
      <c r="W55" s="80"/>
    </row>
    <row r="56" spans="1:23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184</v>
      </c>
      <c r="K56" s="84">
        <f>J56/J57</f>
        <v>0.21395348837209302</v>
      </c>
      <c r="M56" s="22" t="s">
        <v>69</v>
      </c>
      <c r="N56" s="23">
        <f>N54+N55</f>
        <v>802</v>
      </c>
      <c r="O56" s="84">
        <f>O54+O55</f>
        <v>1</v>
      </c>
      <c r="Q56" s="13"/>
      <c r="R56" s="13"/>
      <c r="S56" s="80"/>
      <c r="U56" s="13"/>
      <c r="V56" s="13"/>
      <c r="W56" s="80"/>
    </row>
    <row r="57" spans="1:23" x14ac:dyDescent="0.2">
      <c r="A57" s="1" t="s">
        <v>97</v>
      </c>
      <c r="B57" s="112">
        <v>250</v>
      </c>
      <c r="C57" s="81">
        <f>B57/B60</f>
        <v>0.24875621890547264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860</v>
      </c>
      <c r="K57" s="84">
        <f>K54+K55+K56</f>
        <v>1</v>
      </c>
      <c r="M57" s="13"/>
      <c r="N57" s="13"/>
      <c r="O57" s="80"/>
      <c r="Q57" s="13"/>
      <c r="R57" s="13"/>
      <c r="S57" s="80"/>
      <c r="U57" s="13"/>
      <c r="V57" s="13"/>
      <c r="W57" s="80"/>
    </row>
    <row r="58" spans="1:23" x14ac:dyDescent="0.2">
      <c r="A58" s="1" t="s">
        <v>98</v>
      </c>
      <c r="B58" s="112">
        <v>355</v>
      </c>
      <c r="C58" s="81">
        <f>B58/B60</f>
        <v>0.35323383084577115</v>
      </c>
      <c r="E58" s="17" t="s">
        <v>137</v>
      </c>
      <c r="F58" s="112">
        <v>438</v>
      </c>
      <c r="G58" s="81">
        <f>F58/F60</f>
        <v>0.49772727272727274</v>
      </c>
      <c r="I58" s="13"/>
      <c r="J58" s="13"/>
      <c r="K58" s="80"/>
      <c r="M58" s="13"/>
      <c r="N58" s="13"/>
      <c r="O58" s="80"/>
      <c r="Q58" s="13"/>
      <c r="R58" s="13"/>
      <c r="S58" s="80"/>
      <c r="U58" s="13"/>
      <c r="V58" s="13"/>
      <c r="W58" s="80"/>
    </row>
    <row r="59" spans="1:23" x14ac:dyDescent="0.2">
      <c r="A59" s="1" t="s">
        <v>99</v>
      </c>
      <c r="B59" s="112">
        <v>400</v>
      </c>
      <c r="C59" s="81">
        <f>B59/B60</f>
        <v>0.39800995024875624</v>
      </c>
      <c r="E59" s="29" t="s">
        <v>72</v>
      </c>
      <c r="F59" s="112">
        <v>442</v>
      </c>
      <c r="G59" s="90">
        <f>F59/F60</f>
        <v>0.50227272727272732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  <c r="U59" s="13"/>
      <c r="V59" s="13"/>
      <c r="W59" s="80"/>
    </row>
    <row r="60" spans="1:23" x14ac:dyDescent="0.2">
      <c r="A60" s="1" t="s">
        <v>69</v>
      </c>
      <c r="B60" s="1">
        <f>B57+B58+B59</f>
        <v>1005</v>
      </c>
      <c r="C60" s="81">
        <f>C57+C58+C59</f>
        <v>1</v>
      </c>
      <c r="E60" s="22" t="s">
        <v>69</v>
      </c>
      <c r="F60" s="23">
        <f>F58+F59</f>
        <v>880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  <c r="U60" s="13"/>
      <c r="V60" s="13"/>
      <c r="W60" s="80"/>
    </row>
    <row r="61" spans="1:23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  <c r="U61" s="13"/>
      <c r="V61" s="13"/>
      <c r="W61" s="80"/>
    </row>
    <row r="62" spans="1:23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92"/>
      <c r="H62" s="15"/>
      <c r="I62" s="30"/>
      <c r="J62" s="15"/>
      <c r="K62" s="87"/>
      <c r="M62" s="13"/>
      <c r="N62" s="13"/>
      <c r="O62" s="80"/>
      <c r="Q62" s="13"/>
      <c r="R62" s="13"/>
      <c r="S62" s="80"/>
      <c r="U62" s="13"/>
      <c r="V62" s="13"/>
      <c r="W62" s="80"/>
    </row>
    <row r="63" spans="1:23" x14ac:dyDescent="0.2">
      <c r="A63" s="1" t="s">
        <v>101</v>
      </c>
      <c r="B63" s="112">
        <v>678</v>
      </c>
      <c r="C63" s="81">
        <f>B63/B65</f>
        <v>0.62258953168044073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  <c r="U63" s="13"/>
      <c r="V63" s="13"/>
      <c r="W63" s="80"/>
    </row>
    <row r="64" spans="1:23" x14ac:dyDescent="0.2">
      <c r="A64" s="1" t="s">
        <v>102</v>
      </c>
      <c r="B64" s="112">
        <v>411</v>
      </c>
      <c r="C64" s="81">
        <f>B64/B65</f>
        <v>0.37741046831955921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  <c r="U64" s="13"/>
      <c r="V64" s="13"/>
      <c r="W64" s="80"/>
    </row>
    <row r="65" spans="1:23" x14ac:dyDescent="0.2">
      <c r="A65" s="3" t="s">
        <v>69</v>
      </c>
      <c r="B65" s="1">
        <f>B63+B64</f>
        <v>1089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  <c r="U65" s="13"/>
      <c r="V65" s="13"/>
      <c r="W65" s="80"/>
    </row>
    <row r="66" spans="1:23" s="13" customFormat="1" x14ac:dyDescent="0.2">
      <c r="C66" s="80"/>
      <c r="G66" s="80"/>
      <c r="I66" s="30"/>
      <c r="J66" s="15"/>
      <c r="K66" s="87"/>
      <c r="O66" s="80"/>
      <c r="S66" s="80"/>
      <c r="W66" s="80"/>
    </row>
    <row r="67" spans="1:23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  <c r="W67" s="80"/>
    </row>
    <row r="68" spans="1:23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  <c r="W68" s="80"/>
    </row>
    <row r="69" spans="1:23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  <c r="W69" s="80"/>
    </row>
    <row r="70" spans="1:23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  <c r="W70" s="80"/>
    </row>
    <row r="71" spans="1:23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  <c r="W71" s="80"/>
    </row>
    <row r="72" spans="1:23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  <c r="W72" s="80"/>
    </row>
    <row r="73" spans="1:23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  <c r="W73" s="80"/>
    </row>
    <row r="74" spans="1:23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  <c r="W74" s="80"/>
    </row>
    <row r="75" spans="1:23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  <c r="W75" s="80"/>
    </row>
    <row r="76" spans="1:23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  <c r="W76" s="80"/>
    </row>
    <row r="77" spans="1:23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  <c r="W77" s="80"/>
    </row>
    <row r="78" spans="1:23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  <c r="W78" s="80"/>
    </row>
    <row r="79" spans="1:23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  <c r="W79" s="80"/>
    </row>
    <row r="80" spans="1:23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  <c r="W80" s="80"/>
    </row>
    <row r="81" spans="3:23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  <c r="W81" s="80"/>
    </row>
    <row r="82" spans="3:23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  <c r="W82" s="80"/>
    </row>
    <row r="83" spans="3:23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  <c r="W83" s="80"/>
    </row>
    <row r="84" spans="3:23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  <c r="W84" s="80"/>
    </row>
    <row r="85" spans="3:23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  <c r="W85" s="80"/>
    </row>
    <row r="86" spans="3:23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  <c r="W86" s="80"/>
    </row>
    <row r="87" spans="3:23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  <c r="W87" s="80"/>
    </row>
    <row r="88" spans="3:23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  <c r="W88" s="80"/>
    </row>
    <row r="89" spans="3:23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  <c r="W89" s="80"/>
    </row>
    <row r="90" spans="3:23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  <c r="W90" s="80"/>
    </row>
    <row r="91" spans="3:23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  <c r="W91" s="80"/>
    </row>
    <row r="92" spans="3:23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  <c r="W92" s="80"/>
    </row>
    <row r="93" spans="3:23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  <c r="W93" s="80"/>
    </row>
    <row r="94" spans="3:23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  <c r="W94" s="80"/>
    </row>
    <row r="95" spans="3:23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  <c r="W95" s="80"/>
    </row>
    <row r="96" spans="3:23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  <c r="W96" s="80"/>
    </row>
    <row r="97" spans="3:23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  <c r="W97" s="80"/>
    </row>
    <row r="98" spans="3:23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  <c r="W98" s="80"/>
    </row>
    <row r="99" spans="3:23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S99" s="80"/>
      <c r="W99" s="80"/>
    </row>
    <row r="100" spans="3:23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Q100"/>
      <c r="R100"/>
      <c r="S100" s="85"/>
      <c r="W100" s="80"/>
    </row>
    <row r="101" spans="3:23" x14ac:dyDescent="0.2">
      <c r="D101" s="15"/>
      <c r="E101" s="21"/>
      <c r="F101" s="20"/>
      <c r="G101" s="93"/>
      <c r="H101" s="15"/>
      <c r="I101" s="21"/>
      <c r="J101" s="20"/>
      <c r="K101" s="93"/>
      <c r="U101" s="13"/>
    </row>
    <row r="102" spans="3:23" x14ac:dyDescent="0.2">
      <c r="D102" s="15"/>
      <c r="E102" s="21"/>
      <c r="F102" s="20"/>
      <c r="G102" s="93"/>
      <c r="H102" s="15"/>
      <c r="I102" s="21"/>
      <c r="J102" s="20"/>
      <c r="K102" s="93"/>
    </row>
    <row r="103" spans="3:23" x14ac:dyDescent="0.2">
      <c r="D103" s="15"/>
      <c r="E103" s="21"/>
      <c r="F103" s="20"/>
      <c r="G103" s="93"/>
      <c r="H103" s="15"/>
      <c r="I103" s="20"/>
      <c r="J103" s="20"/>
      <c r="K103" s="93"/>
    </row>
    <row r="104" spans="3:23" x14ac:dyDescent="0.2">
      <c r="D104" s="15"/>
      <c r="E104" s="21"/>
      <c r="F104" s="20"/>
      <c r="G104" s="93"/>
      <c r="H104" s="15"/>
      <c r="I104" s="21"/>
      <c r="J104" s="20"/>
      <c r="K104" s="93"/>
    </row>
    <row r="105" spans="3:23" x14ac:dyDescent="0.2">
      <c r="D105" s="15"/>
      <c r="E105" s="20"/>
      <c r="F105" s="20"/>
      <c r="G105" s="93"/>
      <c r="H105" s="15"/>
      <c r="I105" s="21"/>
      <c r="J105" s="20"/>
      <c r="K105" s="93"/>
    </row>
    <row r="106" spans="3:23" x14ac:dyDescent="0.2">
      <c r="D106" s="15"/>
      <c r="E106" s="21"/>
      <c r="F106" s="20"/>
      <c r="G106" s="93"/>
      <c r="H106" s="15"/>
      <c r="I106" s="21"/>
      <c r="J106" s="20"/>
      <c r="K106" s="93"/>
    </row>
    <row r="107" spans="3:23" x14ac:dyDescent="0.2">
      <c r="D107" s="15"/>
      <c r="E107" s="21"/>
      <c r="F107" s="20"/>
      <c r="G107" s="93"/>
      <c r="H107" s="15"/>
      <c r="I107" s="21"/>
      <c r="J107" s="20"/>
      <c r="K107" s="93"/>
    </row>
    <row r="108" spans="3:23" x14ac:dyDescent="0.2">
      <c r="D108" s="15"/>
      <c r="E108" s="21"/>
      <c r="F108" s="20"/>
      <c r="G108" s="93"/>
      <c r="H108" s="15"/>
      <c r="I108" s="20"/>
      <c r="J108" s="20"/>
      <c r="K108" s="93"/>
    </row>
    <row r="109" spans="3:23" x14ac:dyDescent="0.2">
      <c r="D109" s="15"/>
      <c r="E109" s="21"/>
      <c r="F109" s="20"/>
      <c r="G109" s="93"/>
      <c r="H109" s="15"/>
    </row>
    <row r="110" spans="3:23" x14ac:dyDescent="0.2">
      <c r="D110" s="15"/>
      <c r="E110" s="21"/>
      <c r="F110" s="20"/>
      <c r="G110" s="93"/>
      <c r="H110" s="15"/>
    </row>
    <row r="111" spans="3:23" x14ac:dyDescent="0.2">
      <c r="D111" s="15"/>
      <c r="E111" s="20"/>
      <c r="F111" s="20"/>
      <c r="G111" s="93"/>
      <c r="H111" s="15"/>
    </row>
    <row r="112" spans="3:23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BC8CE-D54C-DE4D-AF7D-0A3ED91589B1}">
  <sheetPr codeName="Sheet14"/>
  <dimension ref="A1:X198"/>
  <sheetViews>
    <sheetView workbookViewId="0">
      <selection activeCell="O2" sqref="O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96.1640625" style="13" customWidth="1"/>
  </cols>
  <sheetData>
    <row r="1" spans="1:23" x14ac:dyDescent="0.2">
      <c r="A1" s="8" t="s">
        <v>11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13"/>
      <c r="V1" s="13"/>
      <c r="W1" s="80"/>
    </row>
    <row r="2" spans="1:23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  <c r="U2" s="13"/>
      <c r="V2" s="13"/>
      <c r="W2" s="80"/>
    </row>
    <row r="3" spans="1:23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245</v>
      </c>
      <c r="R3" s="23" t="s">
        <v>64</v>
      </c>
      <c r="S3" s="84" t="s">
        <v>94</v>
      </c>
      <c r="U3" s="23" t="s">
        <v>349</v>
      </c>
      <c r="V3" s="23" t="s">
        <v>64</v>
      </c>
      <c r="W3" s="84" t="s">
        <v>94</v>
      </c>
    </row>
    <row r="4" spans="1:23" x14ac:dyDescent="0.2">
      <c r="A4" s="1" t="s">
        <v>66</v>
      </c>
      <c r="B4" s="112">
        <v>4228</v>
      </c>
      <c r="C4" s="81">
        <f>B4/B7</f>
        <v>0.9800649049605934</v>
      </c>
      <c r="E4" s="3" t="s">
        <v>104</v>
      </c>
      <c r="F4" s="112">
        <v>2823</v>
      </c>
      <c r="G4" s="81">
        <f>F4/F6</f>
        <v>0.73823221757322177</v>
      </c>
      <c r="I4" s="17" t="s">
        <v>139</v>
      </c>
      <c r="J4" s="112">
        <v>1111</v>
      </c>
      <c r="K4" s="81">
        <f>J4/J6</f>
        <v>0.44816458249294072</v>
      </c>
      <c r="M4" s="22" t="s">
        <v>170</v>
      </c>
      <c r="N4" s="112">
        <v>625</v>
      </c>
      <c r="O4" s="84">
        <f>N4/N8</f>
        <v>0.37358039450089658</v>
      </c>
      <c r="Q4" s="23" t="s">
        <v>246</v>
      </c>
      <c r="R4" s="112">
        <v>370</v>
      </c>
      <c r="S4" s="84">
        <f>R4/R7</f>
        <v>0.38988408851422551</v>
      </c>
      <c r="U4" s="23" t="s">
        <v>350</v>
      </c>
      <c r="V4" s="112">
        <v>2405</v>
      </c>
      <c r="W4" s="84">
        <f>V4/V6</f>
        <v>0.57098765432098764</v>
      </c>
    </row>
    <row r="5" spans="1:23" x14ac:dyDescent="0.2">
      <c r="A5" s="1" t="s">
        <v>67</v>
      </c>
      <c r="B5" s="112">
        <v>36</v>
      </c>
      <c r="C5" s="81">
        <f>B5/B7</f>
        <v>8.3449235048678721E-3</v>
      </c>
      <c r="E5" s="3" t="s">
        <v>105</v>
      </c>
      <c r="F5" s="112">
        <v>1001</v>
      </c>
      <c r="G5" s="81">
        <f>F5/F6</f>
        <v>0.26176778242677823</v>
      </c>
      <c r="I5" s="17" t="s">
        <v>88</v>
      </c>
      <c r="J5" s="112">
        <v>1368</v>
      </c>
      <c r="K5" s="81">
        <f>J5/J6</f>
        <v>0.55183541750705933</v>
      </c>
      <c r="L5" s="15"/>
      <c r="M5" s="22" t="s">
        <v>171</v>
      </c>
      <c r="N5" s="112">
        <v>212</v>
      </c>
      <c r="O5" s="84">
        <f>N5/N8</f>
        <v>0.12671846981470414</v>
      </c>
      <c r="Q5" s="23" t="s">
        <v>247</v>
      </c>
      <c r="R5" s="112">
        <v>397</v>
      </c>
      <c r="S5" s="84">
        <f>R5/R7</f>
        <v>0.41833508956796628</v>
      </c>
      <c r="U5" s="23" t="s">
        <v>351</v>
      </c>
      <c r="V5" s="112">
        <v>1807</v>
      </c>
      <c r="W5" s="84">
        <f>V5/V6</f>
        <v>0.42901234567901236</v>
      </c>
    </row>
    <row r="6" spans="1:23" x14ac:dyDescent="0.2">
      <c r="A6" s="2" t="s">
        <v>68</v>
      </c>
      <c r="B6" s="112">
        <v>50</v>
      </c>
      <c r="C6" s="86">
        <f>B6/B7</f>
        <v>1.1590171534538712E-2</v>
      </c>
      <c r="E6" s="3" t="s">
        <v>107</v>
      </c>
      <c r="F6" s="1">
        <f>F4+F5</f>
        <v>3824</v>
      </c>
      <c r="G6" s="81">
        <f>G4+G5</f>
        <v>1</v>
      </c>
      <c r="I6" s="17" t="s">
        <v>69</v>
      </c>
      <c r="J6" s="1">
        <f>J4+J5</f>
        <v>2479</v>
      </c>
      <c r="K6" s="81">
        <f>K4+K5</f>
        <v>1</v>
      </c>
      <c r="L6" s="15"/>
      <c r="M6" s="22" t="s">
        <v>172</v>
      </c>
      <c r="N6" s="112">
        <v>830</v>
      </c>
      <c r="O6" s="84">
        <f>N6/N8</f>
        <v>0.49611476389719067</v>
      </c>
      <c r="Q6" s="23" t="s">
        <v>248</v>
      </c>
      <c r="R6" s="112">
        <v>182</v>
      </c>
      <c r="S6" s="84">
        <f>R6/R7</f>
        <v>0.19178082191780821</v>
      </c>
      <c r="U6" s="23" t="s">
        <v>69</v>
      </c>
      <c r="V6" s="23">
        <f>V4+V5</f>
        <v>4212</v>
      </c>
      <c r="W6" s="84">
        <f>W4+W5</f>
        <v>1</v>
      </c>
    </row>
    <row r="7" spans="1:23" x14ac:dyDescent="0.2">
      <c r="A7" s="3" t="s">
        <v>69</v>
      </c>
      <c r="B7" s="1">
        <f>B4+B5+B6</f>
        <v>4314</v>
      </c>
      <c r="C7" s="81">
        <f>C4+C5+C6</f>
        <v>0.99999999999999989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6</v>
      </c>
      <c r="O7" s="84">
        <f>N7/N8</f>
        <v>3.5863717872086074E-3</v>
      </c>
      <c r="Q7" s="23" t="s">
        <v>69</v>
      </c>
      <c r="R7" s="23">
        <f>R4+R5+R6</f>
        <v>949</v>
      </c>
      <c r="S7" s="84">
        <f>S4+S5+S6</f>
        <v>1</v>
      </c>
      <c r="U7" s="13"/>
      <c r="V7" s="13"/>
      <c r="W7" s="80"/>
    </row>
    <row r="8" spans="1:23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1673</v>
      </c>
      <c r="O8" s="84">
        <f>O4+O5+O6+O7</f>
        <v>1</v>
      </c>
      <c r="Q8" s="13"/>
      <c r="R8" s="13"/>
      <c r="S8" s="80"/>
      <c r="U8" s="13"/>
      <c r="V8" s="13"/>
      <c r="W8" s="80"/>
    </row>
    <row r="9" spans="1:23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14</v>
      </c>
      <c r="G9" s="81">
        <f>F9/F11</f>
        <v>0.58333333333333337</v>
      </c>
      <c r="I9" s="17" t="s">
        <v>671</v>
      </c>
      <c r="J9" s="112">
        <v>449</v>
      </c>
      <c r="K9" s="81">
        <f>J9/J12</f>
        <v>0.18252032520325204</v>
      </c>
      <c r="L9" s="15"/>
      <c r="M9" s="13"/>
      <c r="N9" s="13"/>
      <c r="O9" s="80"/>
      <c r="Q9" s="23" t="s">
        <v>249</v>
      </c>
      <c r="R9" s="23" t="s">
        <v>64</v>
      </c>
      <c r="S9" s="84" t="s">
        <v>94</v>
      </c>
      <c r="U9" s="13"/>
      <c r="V9" s="13"/>
      <c r="W9" s="80"/>
    </row>
    <row r="10" spans="1:23" x14ac:dyDescent="0.2">
      <c r="A10" s="23" t="s">
        <v>70</v>
      </c>
      <c r="B10" s="112">
        <v>13</v>
      </c>
      <c r="C10" s="84">
        <f>B10/B17</f>
        <v>3.0444964871194379E-3</v>
      </c>
      <c r="E10" s="3" t="s">
        <v>109</v>
      </c>
      <c r="F10" s="112">
        <v>10</v>
      </c>
      <c r="G10" s="81">
        <f>F10/F11</f>
        <v>0.41666666666666669</v>
      </c>
      <c r="I10" s="17" t="s">
        <v>141</v>
      </c>
      <c r="J10" s="112">
        <v>1154</v>
      </c>
      <c r="K10" s="81">
        <f>J10/J12</f>
        <v>0.46910569105691058</v>
      </c>
      <c r="L10" s="15"/>
      <c r="M10" s="22" t="s">
        <v>174</v>
      </c>
      <c r="N10" s="23" t="s">
        <v>64</v>
      </c>
      <c r="O10" s="84" t="s">
        <v>77</v>
      </c>
      <c r="Q10" s="23" t="s">
        <v>250</v>
      </c>
      <c r="R10" s="112">
        <v>471</v>
      </c>
      <c r="S10" s="84">
        <f>R10/R13</f>
        <v>0.48506694129763128</v>
      </c>
      <c r="U10" s="13"/>
      <c r="V10" s="13"/>
      <c r="W10" s="80"/>
    </row>
    <row r="11" spans="1:23" x14ac:dyDescent="0.2">
      <c r="A11" s="23" t="s">
        <v>71</v>
      </c>
      <c r="B11" s="112">
        <v>1979</v>
      </c>
      <c r="C11" s="84">
        <f>B11/B17</f>
        <v>0.46346604215456677</v>
      </c>
      <c r="E11" s="3" t="s">
        <v>107</v>
      </c>
      <c r="F11" s="1">
        <f>F9+F10</f>
        <v>24</v>
      </c>
      <c r="G11" s="81">
        <f>G9+G10</f>
        <v>1</v>
      </c>
      <c r="I11" s="17" t="s">
        <v>142</v>
      </c>
      <c r="J11" s="112">
        <v>857</v>
      </c>
      <c r="K11" s="81">
        <f>J11/J12</f>
        <v>0.34837398373983741</v>
      </c>
      <c r="L11" s="15"/>
      <c r="M11" s="22" t="s">
        <v>176</v>
      </c>
      <c r="N11" s="112">
        <v>1019</v>
      </c>
      <c r="O11" s="84">
        <f>N11/N13</f>
        <v>0.45450490633363066</v>
      </c>
      <c r="Q11" s="23" t="s">
        <v>251</v>
      </c>
      <c r="R11" s="112">
        <v>393</v>
      </c>
      <c r="S11" s="84">
        <f>R11/R13</f>
        <v>0.40473738414006177</v>
      </c>
      <c r="U11" s="13"/>
      <c r="V11" s="13"/>
      <c r="W11" s="80"/>
    </row>
    <row r="12" spans="1:23" x14ac:dyDescent="0.2">
      <c r="A12" s="23" t="s">
        <v>72</v>
      </c>
      <c r="B12" s="112">
        <v>18</v>
      </c>
      <c r="C12" s="84">
        <f>B12/B17</f>
        <v>4.2154566744730679E-3</v>
      </c>
      <c r="E12" s="13"/>
      <c r="F12" s="13"/>
      <c r="G12" s="80"/>
      <c r="I12" s="17" t="s">
        <v>69</v>
      </c>
      <c r="J12" s="1">
        <f>J9+J10+J11</f>
        <v>2460</v>
      </c>
      <c r="K12" s="81">
        <f>K9+K10+K11</f>
        <v>1</v>
      </c>
      <c r="L12" s="15"/>
      <c r="M12" s="22" t="s">
        <v>175</v>
      </c>
      <c r="N12" s="112">
        <v>1223</v>
      </c>
      <c r="O12" s="84">
        <f>N12/N13</f>
        <v>0.54549509366636928</v>
      </c>
      <c r="Q12" s="23" t="s">
        <v>252</v>
      </c>
      <c r="R12" s="112">
        <v>107</v>
      </c>
      <c r="S12" s="84">
        <f>R12/R13</f>
        <v>0.1101956745623069</v>
      </c>
      <c r="U12" s="13"/>
      <c r="V12" s="13"/>
      <c r="W12" s="80"/>
    </row>
    <row r="13" spans="1:23" x14ac:dyDescent="0.2">
      <c r="A13" s="23" t="s">
        <v>73</v>
      </c>
      <c r="B13" s="112">
        <v>277</v>
      </c>
      <c r="C13" s="84">
        <f>B13/B17</f>
        <v>6.4871194379391095E-2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2242</v>
      </c>
      <c r="O13" s="84">
        <f>O11+O12</f>
        <v>1</v>
      </c>
      <c r="Q13" s="23" t="s">
        <v>69</v>
      </c>
      <c r="R13" s="23">
        <f>R10+R11+R12</f>
        <v>971</v>
      </c>
      <c r="S13" s="84">
        <f>S10+S11+S12</f>
        <v>1</v>
      </c>
      <c r="U13" s="13"/>
      <c r="V13" s="13"/>
      <c r="W13" s="80"/>
    </row>
    <row r="14" spans="1:23" x14ac:dyDescent="0.2">
      <c r="A14" s="23" t="s">
        <v>74</v>
      </c>
      <c r="B14" s="112">
        <v>15</v>
      </c>
      <c r="C14" s="84">
        <f>B14/B17</f>
        <v>3.5128805620608899E-3</v>
      </c>
      <c r="E14" s="6" t="s">
        <v>111</v>
      </c>
      <c r="F14" s="112">
        <v>1841</v>
      </c>
      <c r="G14" s="89">
        <f>F14/F16</f>
        <v>0.67833456153279292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43"/>
      <c r="R14" s="43"/>
      <c r="S14" s="103"/>
      <c r="U14" s="13"/>
      <c r="V14" s="13"/>
      <c r="W14" s="80"/>
    </row>
    <row r="15" spans="1:23" x14ac:dyDescent="0.2">
      <c r="A15" s="23" t="s">
        <v>75</v>
      </c>
      <c r="B15" s="112">
        <v>1253</v>
      </c>
      <c r="C15" s="84">
        <f>B15/B17</f>
        <v>0.29344262295081969</v>
      </c>
      <c r="E15" s="6" t="s">
        <v>112</v>
      </c>
      <c r="F15" s="112">
        <v>873</v>
      </c>
      <c r="G15" s="89">
        <f>F15/F16</f>
        <v>0.32166543846720708</v>
      </c>
      <c r="I15" s="17" t="s">
        <v>144</v>
      </c>
      <c r="J15" s="112">
        <v>587</v>
      </c>
      <c r="K15" s="81">
        <f>J15/J19</f>
        <v>0.25042662116040953</v>
      </c>
      <c r="L15" s="15"/>
      <c r="M15" s="22" t="s">
        <v>177</v>
      </c>
      <c r="N15" s="23" t="s">
        <v>64</v>
      </c>
      <c r="O15" s="84" t="s">
        <v>77</v>
      </c>
      <c r="Q15" s="38" t="s">
        <v>344</v>
      </c>
      <c r="R15" s="23" t="s">
        <v>64</v>
      </c>
      <c r="S15" s="84" t="s">
        <v>77</v>
      </c>
      <c r="U15" s="13"/>
      <c r="V15" s="13"/>
      <c r="W15" s="80"/>
    </row>
    <row r="16" spans="1:23" x14ac:dyDescent="0.2">
      <c r="A16" s="23" t="s">
        <v>76</v>
      </c>
      <c r="B16" s="112">
        <v>715</v>
      </c>
      <c r="C16" s="84">
        <f>B16/B17</f>
        <v>0.16744730679156908</v>
      </c>
      <c r="E16" s="6" t="s">
        <v>107</v>
      </c>
      <c r="F16" s="7">
        <f>F14+F15</f>
        <v>2714</v>
      </c>
      <c r="G16" s="89">
        <f>G14+G15</f>
        <v>1</v>
      </c>
      <c r="I16" s="17" t="s">
        <v>145</v>
      </c>
      <c r="J16" s="112">
        <v>527</v>
      </c>
      <c r="K16" s="81">
        <f>J16/J19</f>
        <v>0.22482935153583616</v>
      </c>
      <c r="L16" s="15"/>
      <c r="M16" s="22" t="s">
        <v>178</v>
      </c>
      <c r="N16" s="112">
        <v>1065</v>
      </c>
      <c r="O16" s="84">
        <f>N16/N18</f>
        <v>0.47608404112650871</v>
      </c>
      <c r="Q16" s="46" t="s">
        <v>345</v>
      </c>
      <c r="R16" s="112">
        <v>1013</v>
      </c>
      <c r="S16" s="108">
        <f>R16/R18</f>
        <v>0.72825305535585905</v>
      </c>
      <c r="U16" s="13"/>
      <c r="V16" s="13"/>
      <c r="W16" s="80"/>
    </row>
    <row r="17" spans="1:23" x14ac:dyDescent="0.2">
      <c r="A17" s="23" t="s">
        <v>69</v>
      </c>
      <c r="B17" s="23">
        <f>B10+B11+B12+B13+B14+B15+B16</f>
        <v>4270</v>
      </c>
      <c r="C17" s="84">
        <f>C10+C11+C12+C13+C14+C15+C16</f>
        <v>1.0000000000000002</v>
      </c>
      <c r="E17" s="13"/>
      <c r="F17" s="13"/>
      <c r="G17" s="80"/>
      <c r="I17" s="17" t="s">
        <v>672</v>
      </c>
      <c r="J17" s="112">
        <v>458</v>
      </c>
      <c r="K17" s="81">
        <f>J17/J19</f>
        <v>0.19539249146757678</v>
      </c>
      <c r="L17" s="15"/>
      <c r="M17" s="22" t="s">
        <v>179</v>
      </c>
      <c r="N17" s="112">
        <v>1172</v>
      </c>
      <c r="O17" s="84">
        <f>N17/N18</f>
        <v>0.52391595887349129</v>
      </c>
      <c r="Q17" s="46" t="s">
        <v>346</v>
      </c>
      <c r="R17" s="112">
        <v>378</v>
      </c>
      <c r="S17" s="108">
        <f>R17/R18</f>
        <v>0.2717469446441409</v>
      </c>
      <c r="U17" s="13"/>
      <c r="V17" s="13"/>
      <c r="W17" s="80"/>
    </row>
    <row r="18" spans="1:23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772</v>
      </c>
      <c r="K18" s="126">
        <f>J18/J19</f>
        <v>0.32935153583617749</v>
      </c>
      <c r="L18" s="15"/>
      <c r="M18" s="22" t="s">
        <v>69</v>
      </c>
      <c r="N18" s="23">
        <f>N16+N17</f>
        <v>2237</v>
      </c>
      <c r="O18" s="84">
        <f>O16+O17</f>
        <v>1</v>
      </c>
      <c r="Q18" s="46" t="s">
        <v>69</v>
      </c>
      <c r="R18" s="47">
        <f>R16+R17</f>
        <v>1391</v>
      </c>
      <c r="S18" s="108">
        <f>S16+S17</f>
        <v>1</v>
      </c>
      <c r="U18" s="13"/>
      <c r="V18" s="13"/>
      <c r="W18" s="80"/>
    </row>
    <row r="19" spans="1:23" x14ac:dyDescent="0.2">
      <c r="A19" s="25" t="s">
        <v>206</v>
      </c>
      <c r="B19" s="23" t="s">
        <v>64</v>
      </c>
      <c r="C19" s="84" t="s">
        <v>77</v>
      </c>
      <c r="E19" s="17" t="s">
        <v>114</v>
      </c>
      <c r="F19" s="112">
        <v>258</v>
      </c>
      <c r="G19" s="81">
        <f>F19/F22</f>
        <v>9.4091903719912467E-2</v>
      </c>
      <c r="I19" s="17" t="s">
        <v>69</v>
      </c>
      <c r="J19" s="1">
        <f>J15+J16+J17+J18</f>
        <v>2344</v>
      </c>
      <c r="K19" s="81">
        <f>K15+K16+K17+K18</f>
        <v>1</v>
      </c>
      <c r="L19" s="15"/>
      <c r="M19" s="13"/>
      <c r="N19" s="13"/>
      <c r="O19" s="80"/>
      <c r="Q19" s="13"/>
      <c r="R19" s="13"/>
      <c r="S19" s="80"/>
      <c r="U19" s="13"/>
      <c r="V19" s="13"/>
      <c r="W19" s="80"/>
    </row>
    <row r="20" spans="1:23" x14ac:dyDescent="0.2">
      <c r="A20" s="25" t="s">
        <v>208</v>
      </c>
      <c r="B20" s="112">
        <v>716</v>
      </c>
      <c r="C20" s="84">
        <f>B20/B25</f>
        <v>0.44389336639801613</v>
      </c>
      <c r="E20" s="17" t="s">
        <v>674</v>
      </c>
      <c r="F20" s="112">
        <v>1258</v>
      </c>
      <c r="G20" s="81">
        <f>F20/F22</f>
        <v>0.45878920495988329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13"/>
      <c r="R20" s="13"/>
      <c r="S20" s="80"/>
      <c r="U20" s="13"/>
      <c r="V20" s="13"/>
      <c r="W20" s="80"/>
    </row>
    <row r="21" spans="1:23" x14ac:dyDescent="0.2">
      <c r="A21" s="25" t="s">
        <v>207</v>
      </c>
      <c r="B21" s="112">
        <v>12</v>
      </c>
      <c r="C21" s="84">
        <f>B21/B25</f>
        <v>7.4395536267823931E-3</v>
      </c>
      <c r="E21" s="17" t="s">
        <v>115</v>
      </c>
      <c r="F21" s="112">
        <v>1226</v>
      </c>
      <c r="G21" s="81">
        <f>F21/F22</f>
        <v>0.44711889132020421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1021</v>
      </c>
      <c r="O21" s="84">
        <f>N21/N25</f>
        <v>0.45297249334516415</v>
      </c>
      <c r="Q21" s="13"/>
      <c r="R21" s="13"/>
      <c r="S21" s="80"/>
      <c r="U21" s="13"/>
      <c r="V21" s="13"/>
      <c r="W21" s="80"/>
    </row>
    <row r="22" spans="1:23" x14ac:dyDescent="0.2">
      <c r="A22" s="25" t="s">
        <v>209</v>
      </c>
      <c r="B22" s="112">
        <v>563</v>
      </c>
      <c r="C22" s="84">
        <f>B22/B25</f>
        <v>0.34903905765654059</v>
      </c>
      <c r="E22" s="17" t="s">
        <v>107</v>
      </c>
      <c r="F22" s="1">
        <f>F19+F20+F21</f>
        <v>2742</v>
      </c>
      <c r="G22" s="81">
        <f>G19+G20+G21</f>
        <v>1</v>
      </c>
      <c r="I22" s="17" t="s">
        <v>148</v>
      </c>
      <c r="J22" s="112">
        <v>757</v>
      </c>
      <c r="K22" s="81">
        <f>J22/J25</f>
        <v>0.32171695707607312</v>
      </c>
      <c r="L22" s="15"/>
      <c r="M22" s="22" t="s">
        <v>182</v>
      </c>
      <c r="N22" s="112">
        <v>475</v>
      </c>
      <c r="O22" s="84">
        <f>N22/N25</f>
        <v>0.21073646850044367</v>
      </c>
      <c r="Q22" s="13"/>
      <c r="R22" s="13"/>
      <c r="S22" s="80"/>
      <c r="U22" s="13"/>
      <c r="V22" s="13"/>
      <c r="W22" s="80"/>
    </row>
    <row r="23" spans="1:23" x14ac:dyDescent="0.2">
      <c r="A23" s="25" t="s">
        <v>210</v>
      </c>
      <c r="B23" s="112">
        <v>32</v>
      </c>
      <c r="C23" s="84">
        <f>B23/B25</f>
        <v>1.9838809671419714E-2</v>
      </c>
      <c r="E23" s="13"/>
      <c r="F23" s="13"/>
      <c r="G23" s="80"/>
      <c r="I23" s="17" t="s">
        <v>149</v>
      </c>
      <c r="J23" s="112">
        <v>257</v>
      </c>
      <c r="K23" s="81">
        <f>J23/J25</f>
        <v>0.10922226944326392</v>
      </c>
      <c r="L23" s="15"/>
      <c r="M23" s="22" t="s">
        <v>183</v>
      </c>
      <c r="N23" s="112">
        <v>564</v>
      </c>
      <c r="O23" s="84">
        <f>N23/N25</f>
        <v>0.25022182786157943</v>
      </c>
      <c r="Q23" s="13"/>
      <c r="R23" s="13"/>
      <c r="S23" s="80"/>
      <c r="U23" s="13"/>
      <c r="V23" s="13"/>
      <c r="W23" s="80"/>
    </row>
    <row r="24" spans="1:23" x14ac:dyDescent="0.2">
      <c r="A24" s="25" t="s">
        <v>211</v>
      </c>
      <c r="B24" s="112">
        <v>290</v>
      </c>
      <c r="C24" s="84">
        <f>B24/B25</f>
        <v>0.17978921264724115</v>
      </c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1339</v>
      </c>
      <c r="K24" s="81">
        <f>J24/J25</f>
        <v>0.56906077348066297</v>
      </c>
      <c r="L24" s="15"/>
      <c r="M24" s="22" t="s">
        <v>184</v>
      </c>
      <c r="N24" s="112">
        <v>194</v>
      </c>
      <c r="O24" s="84">
        <f>N24/N25</f>
        <v>8.6069210292812781E-2</v>
      </c>
      <c r="Q24" s="13"/>
      <c r="R24" s="13"/>
      <c r="S24" s="80"/>
      <c r="U24" s="13"/>
      <c r="V24" s="13"/>
      <c r="W24" s="80"/>
    </row>
    <row r="25" spans="1:23" x14ac:dyDescent="0.2">
      <c r="A25" s="25" t="s">
        <v>69</v>
      </c>
      <c r="B25" s="23">
        <f>B20+B21+B22+B23+B24</f>
        <v>1613</v>
      </c>
      <c r="C25" s="84">
        <f>C20+C21+C22+C23+C24</f>
        <v>1</v>
      </c>
      <c r="E25" s="17" t="s">
        <v>117</v>
      </c>
      <c r="F25" s="112">
        <v>1180</v>
      </c>
      <c r="G25" s="81">
        <f>F25/F30</f>
        <v>0.45559845559845558</v>
      </c>
      <c r="I25" s="17" t="s">
        <v>69</v>
      </c>
      <c r="J25" s="1">
        <f>J22+J23+J24</f>
        <v>2353</v>
      </c>
      <c r="K25" s="81">
        <f>K22+K23+K24</f>
        <v>1</v>
      </c>
      <c r="L25" s="15"/>
      <c r="M25" s="22" t="s">
        <v>69</v>
      </c>
      <c r="N25" s="23">
        <f>N21+N22+N23+N24</f>
        <v>2254</v>
      </c>
      <c r="O25" s="84">
        <f>O21+O22+O23+O24</f>
        <v>1</v>
      </c>
      <c r="Q25" s="13"/>
      <c r="R25" s="13"/>
      <c r="S25" s="80"/>
      <c r="U25" s="13"/>
      <c r="V25" s="13"/>
      <c r="W25" s="80"/>
    </row>
    <row r="26" spans="1:23" x14ac:dyDescent="0.2">
      <c r="A26" s="13"/>
      <c r="B26" s="13"/>
      <c r="C26" s="80"/>
      <c r="E26" s="17" t="s">
        <v>118</v>
      </c>
      <c r="F26" s="112">
        <v>403</v>
      </c>
      <c r="G26" s="81">
        <f>F26/F30</f>
        <v>0.15559845559845559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  <c r="U26" s="13"/>
      <c r="V26" s="13"/>
      <c r="W26" s="80"/>
    </row>
    <row r="27" spans="1:23" x14ac:dyDescent="0.2">
      <c r="A27" s="43"/>
      <c r="B27" s="43"/>
      <c r="C27" s="104"/>
      <c r="E27" s="17" t="s">
        <v>119</v>
      </c>
      <c r="F27" s="112">
        <v>186</v>
      </c>
      <c r="G27" s="81">
        <f>F27/F30</f>
        <v>7.1814671814671813E-2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  <c r="U27" s="13"/>
      <c r="V27" s="13"/>
      <c r="W27" s="80"/>
    </row>
    <row r="28" spans="1:23" x14ac:dyDescent="0.2">
      <c r="A28" s="43"/>
      <c r="B28" s="43"/>
      <c r="C28" s="104"/>
      <c r="E28" s="17" t="s">
        <v>120</v>
      </c>
      <c r="F28" s="112">
        <v>138</v>
      </c>
      <c r="G28" s="81">
        <f>F28/F30</f>
        <v>5.3281853281853281E-2</v>
      </c>
      <c r="I28" s="17" t="s">
        <v>644</v>
      </c>
      <c r="J28" s="112">
        <v>833</v>
      </c>
      <c r="K28" s="81">
        <f>J28/J33</f>
        <v>0.35492117596932254</v>
      </c>
      <c r="L28" s="15"/>
      <c r="M28" s="22" t="s">
        <v>186</v>
      </c>
      <c r="N28" s="112">
        <v>665</v>
      </c>
      <c r="O28" s="84">
        <f>N28/N31</f>
        <v>0.29847396768402157</v>
      </c>
      <c r="Q28" s="13"/>
      <c r="R28" s="13"/>
      <c r="S28" s="80"/>
      <c r="U28" s="13"/>
      <c r="V28" s="13"/>
      <c r="W28" s="80"/>
    </row>
    <row r="29" spans="1:23" x14ac:dyDescent="0.2">
      <c r="A29" s="43"/>
      <c r="B29" s="43"/>
      <c r="C29" s="104"/>
      <c r="E29" s="17" t="s">
        <v>99</v>
      </c>
      <c r="F29" s="112">
        <v>683</v>
      </c>
      <c r="G29" s="81">
        <f>F29/F30</f>
        <v>0.2637065637065637</v>
      </c>
      <c r="I29" s="17" t="s">
        <v>151</v>
      </c>
      <c r="J29" s="112">
        <v>877</v>
      </c>
      <c r="K29" s="81">
        <f>J29/J33</f>
        <v>0.37366851299531317</v>
      </c>
      <c r="L29" s="15"/>
      <c r="M29" s="22" t="s">
        <v>682</v>
      </c>
      <c r="N29" s="112">
        <v>801</v>
      </c>
      <c r="O29" s="84">
        <f>N29/N31</f>
        <v>0.35951526032315978</v>
      </c>
      <c r="Q29" s="13"/>
      <c r="R29" s="13"/>
      <c r="S29" s="80"/>
      <c r="U29" s="13"/>
      <c r="V29" s="13"/>
      <c r="W29" s="80"/>
    </row>
    <row r="30" spans="1:23" x14ac:dyDescent="0.2">
      <c r="A30" s="43"/>
      <c r="B30" s="43"/>
      <c r="C30" s="104"/>
      <c r="E30" s="17" t="s">
        <v>69</v>
      </c>
      <c r="F30" s="1">
        <f>F25+F26+F27+F28+F29</f>
        <v>2590</v>
      </c>
      <c r="G30" s="81">
        <f>G25+G26+G27+G28+G29</f>
        <v>1</v>
      </c>
      <c r="I30" s="17" t="s">
        <v>152</v>
      </c>
      <c r="J30" s="112">
        <v>100</v>
      </c>
      <c r="K30" s="81">
        <f>J30/J33</f>
        <v>4.2607584149978693E-2</v>
      </c>
      <c r="L30" s="15"/>
      <c r="M30" s="22" t="s">
        <v>187</v>
      </c>
      <c r="N30" s="112">
        <v>762</v>
      </c>
      <c r="O30" s="84">
        <f>N30/N31</f>
        <v>0.34201077199281865</v>
      </c>
      <c r="Q30" s="13"/>
      <c r="R30" s="13"/>
      <c r="S30" s="80"/>
      <c r="U30" s="13"/>
      <c r="V30" s="13"/>
      <c r="W30" s="80"/>
    </row>
    <row r="31" spans="1:23" x14ac:dyDescent="0.2">
      <c r="A31" s="43"/>
      <c r="B31" s="43"/>
      <c r="C31" s="104"/>
      <c r="E31" s="13"/>
      <c r="F31" s="13"/>
      <c r="G31" s="80"/>
      <c r="I31" s="17" t="s">
        <v>153</v>
      </c>
      <c r="J31" s="112">
        <v>195</v>
      </c>
      <c r="K31" s="81">
        <f>J31/J33</f>
        <v>8.3084789092458464E-2</v>
      </c>
      <c r="L31" s="15"/>
      <c r="M31" s="22" t="s">
        <v>69</v>
      </c>
      <c r="N31" s="23">
        <f>N28+N29+N30</f>
        <v>2228</v>
      </c>
      <c r="O31" s="84">
        <f>O28+O29+O30</f>
        <v>1</v>
      </c>
      <c r="Q31" s="13"/>
      <c r="R31" s="13"/>
      <c r="S31" s="80"/>
      <c r="U31" s="13"/>
      <c r="V31" s="13"/>
      <c r="W31" s="80"/>
    </row>
    <row r="32" spans="1:23" x14ac:dyDescent="0.2">
      <c r="A32" s="43"/>
      <c r="B32" s="43"/>
      <c r="C32" s="104"/>
      <c r="E32" s="4" t="s">
        <v>121</v>
      </c>
      <c r="F32" s="5" t="s">
        <v>64</v>
      </c>
      <c r="G32" s="88" t="s">
        <v>94</v>
      </c>
      <c r="I32" s="17" t="s">
        <v>154</v>
      </c>
      <c r="J32" s="112">
        <v>342</v>
      </c>
      <c r="K32" s="81">
        <f>J32/J33</f>
        <v>0.14571793779292713</v>
      </c>
      <c r="L32" s="15"/>
      <c r="M32" s="13"/>
      <c r="N32" s="13"/>
      <c r="O32" s="80"/>
      <c r="Q32" s="13"/>
      <c r="R32" s="13"/>
      <c r="S32" s="80"/>
      <c r="U32" s="13"/>
      <c r="V32" s="13"/>
      <c r="W32" s="80"/>
    </row>
    <row r="33" spans="1:23" x14ac:dyDescent="0.2">
      <c r="A33" s="43"/>
      <c r="B33" s="43"/>
      <c r="C33" s="104"/>
      <c r="E33" s="6" t="s">
        <v>112</v>
      </c>
      <c r="F33" s="112">
        <v>1718</v>
      </c>
      <c r="G33" s="89">
        <f>F33/F35</f>
        <v>0.68337311058074779</v>
      </c>
      <c r="I33" s="17" t="s">
        <v>69</v>
      </c>
      <c r="J33" s="1">
        <f>J28+J29+J30+J31+J32</f>
        <v>2347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80"/>
      <c r="U33" s="13"/>
      <c r="V33" s="13"/>
      <c r="W33" s="80"/>
    </row>
    <row r="34" spans="1:23" x14ac:dyDescent="0.2">
      <c r="A34" s="13"/>
      <c r="B34" s="13"/>
      <c r="C34" s="80"/>
      <c r="E34" s="6" t="s">
        <v>122</v>
      </c>
      <c r="F34" s="112">
        <v>796</v>
      </c>
      <c r="G34" s="89">
        <f>F34/F35</f>
        <v>0.31662688941925221</v>
      </c>
      <c r="I34" s="13"/>
      <c r="J34" s="13"/>
      <c r="K34" s="80"/>
      <c r="L34" s="15"/>
      <c r="M34" s="22" t="s">
        <v>189</v>
      </c>
      <c r="N34" s="112">
        <v>1009</v>
      </c>
      <c r="O34" s="84">
        <f>N34/N38</f>
        <v>0.44904316866933691</v>
      </c>
      <c r="Q34" s="13"/>
      <c r="R34" s="13"/>
      <c r="S34" s="80"/>
      <c r="U34" s="13"/>
      <c r="V34" s="13"/>
      <c r="W34" s="80"/>
    </row>
    <row r="35" spans="1:23" x14ac:dyDescent="0.2">
      <c r="A35" s="13"/>
      <c r="B35" s="13"/>
      <c r="C35" s="80"/>
      <c r="E35" s="6" t="s">
        <v>107</v>
      </c>
      <c r="F35" s="7">
        <f>F33+F34</f>
        <v>2514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700</v>
      </c>
      <c r="O35" s="84">
        <f>N35/N38</f>
        <v>0.3115264797507788</v>
      </c>
      <c r="Q35" s="13"/>
      <c r="R35" s="13"/>
      <c r="S35" s="80"/>
      <c r="U35" s="13"/>
      <c r="V35" s="13"/>
      <c r="W35" s="80"/>
    </row>
    <row r="36" spans="1:23" x14ac:dyDescent="0.2">
      <c r="A36" s="13"/>
      <c r="B36" s="13"/>
      <c r="C36" s="80"/>
      <c r="E36" s="13"/>
      <c r="F36" s="13"/>
      <c r="G36" s="80"/>
      <c r="I36" s="22" t="s">
        <v>156</v>
      </c>
      <c r="J36" s="112">
        <v>1071</v>
      </c>
      <c r="K36" s="84">
        <f>J36/J38</f>
        <v>0.44981100377992439</v>
      </c>
      <c r="L36" s="15"/>
      <c r="M36" s="22" t="s">
        <v>191</v>
      </c>
      <c r="N36" s="112">
        <v>220</v>
      </c>
      <c r="O36" s="84">
        <f>N36/N38</f>
        <v>9.7908322207387627E-2</v>
      </c>
      <c r="Q36" s="13"/>
      <c r="R36" s="13"/>
      <c r="S36" s="80"/>
      <c r="U36" s="13"/>
      <c r="V36" s="13"/>
      <c r="W36" s="80"/>
    </row>
    <row r="37" spans="1:23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1310</v>
      </c>
      <c r="K37" s="84">
        <f>J37/J38</f>
        <v>0.55018899622007555</v>
      </c>
      <c r="L37" s="15"/>
      <c r="M37" s="22" t="s">
        <v>192</v>
      </c>
      <c r="N37" s="112">
        <v>318</v>
      </c>
      <c r="O37" s="84">
        <f>N37/N38</f>
        <v>0.14152202937249667</v>
      </c>
      <c r="Q37" s="13"/>
      <c r="R37" s="13"/>
      <c r="S37" s="80"/>
      <c r="U37" s="13"/>
      <c r="V37" s="13"/>
      <c r="W37" s="80"/>
    </row>
    <row r="38" spans="1:23" x14ac:dyDescent="0.2">
      <c r="A38" s="13"/>
      <c r="B38" s="13"/>
      <c r="C38" s="80"/>
      <c r="E38" s="6" t="s">
        <v>124</v>
      </c>
      <c r="F38" s="112">
        <v>14</v>
      </c>
      <c r="G38" s="89">
        <f>F38/F40</f>
        <v>0.58333333333333337</v>
      </c>
      <c r="I38" s="22" t="s">
        <v>69</v>
      </c>
      <c r="J38" s="23">
        <f>J36+J37</f>
        <v>2381</v>
      </c>
      <c r="K38" s="84">
        <f>K36+K37</f>
        <v>1</v>
      </c>
      <c r="L38" s="15"/>
      <c r="M38" s="22" t="s">
        <v>107</v>
      </c>
      <c r="N38" s="23">
        <f>N34+N35+N36+N37</f>
        <v>2247</v>
      </c>
      <c r="O38" s="84">
        <f>O34+O35+O36+O37</f>
        <v>1</v>
      </c>
      <c r="Q38" s="13"/>
      <c r="R38" s="13"/>
      <c r="S38" s="80"/>
      <c r="U38" s="13"/>
      <c r="V38" s="13"/>
      <c r="W38" s="80"/>
    </row>
    <row r="39" spans="1:23" x14ac:dyDescent="0.2">
      <c r="A39" s="13"/>
      <c r="B39" s="13"/>
      <c r="C39" s="80"/>
      <c r="E39" s="6" t="s">
        <v>125</v>
      </c>
      <c r="F39" s="112">
        <v>10</v>
      </c>
      <c r="G39" s="89">
        <f>F39/F40</f>
        <v>0.41666666666666669</v>
      </c>
      <c r="I39" s="13"/>
      <c r="J39" s="13"/>
      <c r="K39" s="80"/>
      <c r="L39" s="15"/>
      <c r="M39" s="13"/>
      <c r="N39" s="13"/>
      <c r="O39" s="80"/>
      <c r="Q39" s="13"/>
      <c r="R39" s="13"/>
      <c r="S39" s="80"/>
      <c r="U39" s="13"/>
      <c r="V39" s="13"/>
      <c r="W39" s="80"/>
    </row>
    <row r="40" spans="1:23" x14ac:dyDescent="0.2">
      <c r="A40" s="13"/>
      <c r="B40" s="13"/>
      <c r="C40" s="80"/>
      <c r="E40" s="6" t="s">
        <v>107</v>
      </c>
      <c r="F40" s="7">
        <f>F38+F39</f>
        <v>24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80"/>
      <c r="U40" s="13"/>
      <c r="V40" s="13"/>
      <c r="W40" s="80"/>
    </row>
    <row r="41" spans="1:23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395</v>
      </c>
      <c r="K41" s="84">
        <f>J41/J45</f>
        <v>0.17263986013986013</v>
      </c>
      <c r="L41" s="15"/>
      <c r="M41" s="22" t="s">
        <v>194</v>
      </c>
      <c r="N41" s="112">
        <v>553</v>
      </c>
      <c r="O41" s="84">
        <f>N41/N45</f>
        <v>0.24599644128113879</v>
      </c>
      <c r="Q41" s="13"/>
      <c r="R41" s="13"/>
      <c r="S41" s="80"/>
      <c r="U41" s="13"/>
      <c r="V41" s="13"/>
      <c r="W41" s="80"/>
    </row>
    <row r="42" spans="1:23" x14ac:dyDescent="0.2">
      <c r="A42" s="1" t="s">
        <v>87</v>
      </c>
      <c r="B42" s="105">
        <v>2148</v>
      </c>
      <c r="C42" s="81">
        <f>B42/B44</f>
        <v>0.72298889262874455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733</v>
      </c>
      <c r="K42" s="84">
        <f>J42/J45</f>
        <v>0.32036713286713286</v>
      </c>
      <c r="L42" s="15"/>
      <c r="M42" s="22" t="s">
        <v>195</v>
      </c>
      <c r="N42" s="112">
        <v>780</v>
      </c>
      <c r="O42" s="84">
        <f>N42/N45</f>
        <v>0.34697508896797152</v>
      </c>
      <c r="Q42" s="13"/>
      <c r="R42" s="13"/>
      <c r="S42" s="80"/>
      <c r="U42" s="13"/>
      <c r="V42" s="13"/>
      <c r="W42" s="80"/>
    </row>
    <row r="43" spans="1:23" x14ac:dyDescent="0.2">
      <c r="A43" s="1" t="s">
        <v>88</v>
      </c>
      <c r="B43" s="105">
        <v>823</v>
      </c>
      <c r="C43" s="81">
        <f>B43/B44</f>
        <v>0.27701110737125545</v>
      </c>
      <c r="E43" s="124" t="s">
        <v>127</v>
      </c>
      <c r="F43" s="125">
        <v>476</v>
      </c>
      <c r="G43" s="126">
        <f>F43/F49</f>
        <v>0.19742845292409789</v>
      </c>
      <c r="I43" s="22" t="s">
        <v>159</v>
      </c>
      <c r="J43" s="112">
        <v>640</v>
      </c>
      <c r="K43" s="84">
        <f>J43/J45</f>
        <v>0.27972027972027974</v>
      </c>
      <c r="L43" s="15"/>
      <c r="M43" s="22" t="s">
        <v>196</v>
      </c>
      <c r="N43" s="112">
        <v>514</v>
      </c>
      <c r="O43" s="84">
        <f>N43/N45</f>
        <v>0.22864768683274023</v>
      </c>
      <c r="Q43" s="13"/>
      <c r="R43" s="13"/>
      <c r="S43" s="80"/>
      <c r="U43" s="13"/>
      <c r="V43" s="13"/>
      <c r="W43" s="80"/>
    </row>
    <row r="44" spans="1:23" x14ac:dyDescent="0.2">
      <c r="A44" s="1" t="s">
        <v>69</v>
      </c>
      <c r="B44" s="1">
        <f>B42+B43</f>
        <v>2971</v>
      </c>
      <c r="C44" s="81">
        <f>C42+C43</f>
        <v>1</v>
      </c>
      <c r="E44" s="17" t="s">
        <v>128</v>
      </c>
      <c r="F44" s="112">
        <v>416</v>
      </c>
      <c r="G44" s="81">
        <f>F44/F49</f>
        <v>0.17254251347988386</v>
      </c>
      <c r="I44" s="22" t="s">
        <v>160</v>
      </c>
      <c r="J44" s="112">
        <v>520</v>
      </c>
      <c r="K44" s="84">
        <f>J44/J45</f>
        <v>0.22727272727272727</v>
      </c>
      <c r="L44" s="15"/>
      <c r="M44" s="22" t="s">
        <v>197</v>
      </c>
      <c r="N44" s="112">
        <v>401</v>
      </c>
      <c r="O44" s="84">
        <f>N44/N45</f>
        <v>0.17838078291814946</v>
      </c>
      <c r="Q44" s="13"/>
      <c r="R44" s="13"/>
      <c r="S44" s="80"/>
      <c r="U44" s="13"/>
      <c r="V44" s="13"/>
      <c r="W44" s="80"/>
    </row>
    <row r="45" spans="1:23" x14ac:dyDescent="0.2">
      <c r="A45" s="13"/>
      <c r="B45" s="13"/>
      <c r="C45" s="80"/>
      <c r="E45" s="17" t="s">
        <v>129</v>
      </c>
      <c r="F45" s="112">
        <v>682</v>
      </c>
      <c r="G45" s="81">
        <f>F45/F49</f>
        <v>0.28287017834923267</v>
      </c>
      <c r="I45" s="22" t="s">
        <v>69</v>
      </c>
      <c r="J45" s="23">
        <f>J41+J42+J43+J44</f>
        <v>2288</v>
      </c>
      <c r="K45" s="84">
        <f>K41+K42+K43+K44</f>
        <v>1</v>
      </c>
      <c r="L45" s="15"/>
      <c r="M45" s="22" t="s">
        <v>69</v>
      </c>
      <c r="N45" s="23">
        <f>N41+N42+N43+N44</f>
        <v>2248</v>
      </c>
      <c r="O45" s="84">
        <f>O41+O42+O43+O44</f>
        <v>1</v>
      </c>
      <c r="Q45" s="13"/>
      <c r="R45" s="13"/>
      <c r="S45" s="80"/>
      <c r="U45" s="13"/>
      <c r="V45" s="13"/>
      <c r="W45" s="80"/>
    </row>
    <row r="46" spans="1:23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511</v>
      </c>
      <c r="G46" s="81">
        <f>F46/F49</f>
        <v>0.21194525093322272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  <c r="U46" s="13"/>
      <c r="V46" s="13"/>
      <c r="W46" s="80"/>
    </row>
    <row r="47" spans="1:23" x14ac:dyDescent="0.2">
      <c r="A47" s="1" t="s">
        <v>90</v>
      </c>
      <c r="B47" s="112">
        <v>1009</v>
      </c>
      <c r="C47" s="81">
        <f>B47/B49</f>
        <v>0.3821969696969697</v>
      </c>
      <c r="E47" s="17" t="s">
        <v>131</v>
      </c>
      <c r="F47" s="112">
        <v>291</v>
      </c>
      <c r="G47" s="81">
        <f>F47/F49</f>
        <v>0.12069680630443799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  <c r="U47" s="13"/>
      <c r="V47" s="13"/>
      <c r="W47" s="80"/>
    </row>
    <row r="48" spans="1:23" x14ac:dyDescent="0.2">
      <c r="A48" s="1" t="s">
        <v>91</v>
      </c>
      <c r="B48" s="112">
        <v>1631</v>
      </c>
      <c r="C48" s="81">
        <f>B48/B49</f>
        <v>0.6178030303030303</v>
      </c>
      <c r="E48" s="17" t="s">
        <v>673</v>
      </c>
      <c r="F48" s="112">
        <v>35</v>
      </c>
      <c r="G48" s="81">
        <f>F48/F49</f>
        <v>1.4516798009124844E-2</v>
      </c>
      <c r="I48" s="22" t="s">
        <v>162</v>
      </c>
      <c r="J48" s="112">
        <v>950</v>
      </c>
      <c r="K48" s="84">
        <f>J48/J51</f>
        <v>0.41520979020979021</v>
      </c>
      <c r="M48" s="22" t="s">
        <v>199</v>
      </c>
      <c r="N48" s="112">
        <v>796</v>
      </c>
      <c r="O48" s="84">
        <f>N48/N51</f>
        <v>0.35743152222721147</v>
      </c>
      <c r="Q48" s="13"/>
      <c r="R48" s="13"/>
      <c r="S48" s="80"/>
      <c r="U48" s="13"/>
      <c r="V48" s="13"/>
      <c r="W48" s="80"/>
    </row>
    <row r="49" spans="1:23" x14ac:dyDescent="0.2">
      <c r="A49" s="1" t="s">
        <v>69</v>
      </c>
      <c r="B49" s="1">
        <f>B47+B48</f>
        <v>2640</v>
      </c>
      <c r="C49" s="81">
        <f>C47+C48</f>
        <v>1</v>
      </c>
      <c r="E49" s="17" t="s">
        <v>69</v>
      </c>
      <c r="F49" s="1">
        <f>F43+F44+F45+F46+F47+F48</f>
        <v>2411</v>
      </c>
      <c r="G49" s="81">
        <f>G43+G44+G45+G46+G47+G48</f>
        <v>1</v>
      </c>
      <c r="I49" s="22" t="s">
        <v>163</v>
      </c>
      <c r="J49" s="112">
        <v>940</v>
      </c>
      <c r="K49" s="84">
        <f>J49/J51</f>
        <v>0.41083916083916083</v>
      </c>
      <c r="M49" s="22" t="s">
        <v>200</v>
      </c>
      <c r="N49" s="112">
        <v>866</v>
      </c>
      <c r="O49" s="84">
        <f>N49/N51</f>
        <v>0.38886394252357431</v>
      </c>
      <c r="Q49" s="13"/>
      <c r="R49" s="13"/>
      <c r="S49" s="80"/>
      <c r="U49" s="13"/>
      <c r="V49" s="13"/>
      <c r="W49" s="80"/>
    </row>
    <row r="50" spans="1:23" x14ac:dyDescent="0.2">
      <c r="A50" s="13"/>
      <c r="B50" s="13"/>
      <c r="C50" s="80"/>
      <c r="E50" s="13"/>
      <c r="F50" s="13"/>
      <c r="G50" s="80"/>
      <c r="I50" s="22" t="s">
        <v>164</v>
      </c>
      <c r="J50" s="112">
        <v>398</v>
      </c>
      <c r="K50" s="84">
        <f>J50/J51</f>
        <v>0.17395104895104896</v>
      </c>
      <c r="M50" s="22" t="s">
        <v>201</v>
      </c>
      <c r="N50" s="112">
        <v>565</v>
      </c>
      <c r="O50" s="84">
        <f>N50/N51</f>
        <v>0.25370453524921421</v>
      </c>
      <c r="Q50" s="13"/>
      <c r="R50" s="13"/>
      <c r="S50" s="80"/>
      <c r="U50" s="13"/>
      <c r="V50" s="13"/>
      <c r="W50" s="80"/>
    </row>
    <row r="51" spans="1:23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2288</v>
      </c>
      <c r="K51" s="84">
        <f>K48+K49+K50</f>
        <v>1</v>
      </c>
      <c r="M51" s="22" t="s">
        <v>69</v>
      </c>
      <c r="N51" s="23">
        <f>N48+N49+N50</f>
        <v>2227</v>
      </c>
      <c r="O51" s="84">
        <f>O48+O49+O50</f>
        <v>1</v>
      </c>
      <c r="Q51" s="13"/>
      <c r="R51" s="13"/>
      <c r="S51" s="80"/>
      <c r="U51" s="13"/>
      <c r="V51" s="13"/>
      <c r="W51" s="80"/>
    </row>
    <row r="52" spans="1:23" x14ac:dyDescent="0.2">
      <c r="A52" s="1" t="s">
        <v>92</v>
      </c>
      <c r="B52" s="112">
        <v>1021</v>
      </c>
      <c r="C52" s="81">
        <f>B52/B54</f>
        <v>0.34977732100034259</v>
      </c>
      <c r="E52" s="17" t="s">
        <v>133</v>
      </c>
      <c r="F52" s="112">
        <v>1362</v>
      </c>
      <c r="G52" s="81">
        <f>F52/F55</f>
        <v>0.56234516928158551</v>
      </c>
      <c r="I52" s="13"/>
      <c r="J52" s="13"/>
      <c r="K52" s="80"/>
      <c r="M52" s="13"/>
      <c r="N52" s="13"/>
      <c r="O52" s="80"/>
      <c r="Q52" s="13"/>
      <c r="R52" s="13"/>
      <c r="S52" s="80"/>
      <c r="U52" s="13"/>
      <c r="V52" s="13"/>
      <c r="W52" s="80"/>
    </row>
    <row r="53" spans="1:23" x14ac:dyDescent="0.2">
      <c r="A53" s="1" t="s">
        <v>93</v>
      </c>
      <c r="B53" s="112">
        <v>1898</v>
      </c>
      <c r="C53" s="81">
        <f>B53/B54</f>
        <v>0.65022267899965747</v>
      </c>
      <c r="E53" s="17" t="s">
        <v>134</v>
      </c>
      <c r="F53" s="112">
        <v>854</v>
      </c>
      <c r="G53" s="81">
        <f>F53/F55</f>
        <v>0.35260115606936415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  <c r="U53" s="13"/>
      <c r="V53" s="13"/>
      <c r="W53" s="80"/>
    </row>
    <row r="54" spans="1:23" x14ac:dyDescent="0.2">
      <c r="A54" s="1" t="s">
        <v>69</v>
      </c>
      <c r="B54" s="1">
        <f>B52+B53</f>
        <v>2919</v>
      </c>
      <c r="C54" s="81">
        <f>C52+C53</f>
        <v>1</v>
      </c>
      <c r="E54" s="17" t="s">
        <v>135</v>
      </c>
      <c r="F54" s="112">
        <v>206</v>
      </c>
      <c r="G54" s="81">
        <f>F54/F55</f>
        <v>8.5053674649050365E-2</v>
      </c>
      <c r="I54" s="22" t="s">
        <v>166</v>
      </c>
      <c r="J54" s="112">
        <v>1061</v>
      </c>
      <c r="K54" s="84">
        <f>J54/J57</f>
        <v>0.47218513573653759</v>
      </c>
      <c r="M54" s="22" t="s">
        <v>203</v>
      </c>
      <c r="N54" s="112">
        <v>1520</v>
      </c>
      <c r="O54" s="84">
        <f>N54/N56</f>
        <v>0.67978533094812166</v>
      </c>
      <c r="Q54" s="13"/>
      <c r="R54" s="13"/>
      <c r="S54" s="80"/>
      <c r="U54" s="13"/>
      <c r="V54" s="13"/>
      <c r="W54" s="80"/>
    </row>
    <row r="55" spans="1:23" x14ac:dyDescent="0.2">
      <c r="A55" s="13"/>
      <c r="B55" s="13"/>
      <c r="C55" s="80"/>
      <c r="E55" s="17" t="s">
        <v>69</v>
      </c>
      <c r="F55" s="1">
        <f>F52+F53+F54</f>
        <v>2422</v>
      </c>
      <c r="G55" s="81">
        <f>G52+G53+G54</f>
        <v>1</v>
      </c>
      <c r="I55" s="22" t="s">
        <v>167</v>
      </c>
      <c r="J55" s="112">
        <v>654</v>
      </c>
      <c r="K55" s="84">
        <f>J55/J57</f>
        <v>0.29105473965287049</v>
      </c>
      <c r="M55" s="22" t="s">
        <v>204</v>
      </c>
      <c r="N55" s="112">
        <v>716</v>
      </c>
      <c r="O55" s="84">
        <f>N55/N56</f>
        <v>0.32021466905187834</v>
      </c>
      <c r="Q55" s="13"/>
      <c r="R55" s="13"/>
      <c r="S55" s="80"/>
      <c r="U55" s="13"/>
      <c r="V55" s="13"/>
      <c r="W55" s="80"/>
    </row>
    <row r="56" spans="1:23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532</v>
      </c>
      <c r="K56" s="84">
        <f>J56/J57</f>
        <v>0.2367601246105919</v>
      </c>
      <c r="M56" s="22" t="s">
        <v>69</v>
      </c>
      <c r="N56" s="23">
        <f>N54+N55</f>
        <v>2236</v>
      </c>
      <c r="O56" s="84">
        <f>O54+O55</f>
        <v>1</v>
      </c>
      <c r="Q56" s="13"/>
      <c r="R56" s="13"/>
      <c r="S56" s="80"/>
      <c r="U56" s="13"/>
      <c r="V56" s="13"/>
      <c r="W56" s="80"/>
    </row>
    <row r="57" spans="1:23" x14ac:dyDescent="0.2">
      <c r="A57" s="1" t="s">
        <v>97</v>
      </c>
      <c r="B57" s="112">
        <v>579</v>
      </c>
      <c r="C57" s="81">
        <f>B57/B60</f>
        <v>0.21263312522952627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2247</v>
      </c>
      <c r="K57" s="84">
        <f>K54+K55+K56</f>
        <v>1</v>
      </c>
      <c r="M57" s="13"/>
      <c r="N57" s="13"/>
      <c r="O57" s="80"/>
      <c r="Q57" s="13"/>
      <c r="R57" s="13"/>
      <c r="S57" s="80"/>
      <c r="U57" s="13"/>
      <c r="V57" s="13"/>
      <c r="W57" s="80"/>
    </row>
    <row r="58" spans="1:23" x14ac:dyDescent="0.2">
      <c r="A58" s="1" t="s">
        <v>98</v>
      </c>
      <c r="B58" s="112">
        <v>1166</v>
      </c>
      <c r="C58" s="81">
        <f>B58/B60</f>
        <v>0.42820418655894232</v>
      </c>
      <c r="E58" s="17" t="s">
        <v>137</v>
      </c>
      <c r="F58" s="112">
        <v>1424</v>
      </c>
      <c r="G58" s="81">
        <f>F58/F60</f>
        <v>0.58649093904448102</v>
      </c>
      <c r="I58" s="13"/>
      <c r="J58" s="13"/>
      <c r="K58" s="80"/>
      <c r="M58" s="13"/>
      <c r="N58" s="13"/>
      <c r="O58" s="80"/>
      <c r="Q58" s="13"/>
      <c r="R58" s="13"/>
      <c r="S58" s="80"/>
      <c r="U58" s="13"/>
      <c r="V58" s="13"/>
      <c r="W58" s="80"/>
    </row>
    <row r="59" spans="1:23" x14ac:dyDescent="0.2">
      <c r="A59" s="1" t="s">
        <v>99</v>
      </c>
      <c r="B59" s="112">
        <v>978</v>
      </c>
      <c r="C59" s="81">
        <f>B59/B60</f>
        <v>0.35916268821153141</v>
      </c>
      <c r="E59" s="29" t="s">
        <v>72</v>
      </c>
      <c r="F59" s="112">
        <v>1004</v>
      </c>
      <c r="G59" s="90">
        <f>F59/F60</f>
        <v>0.41350906095551893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  <c r="U59" s="13"/>
      <c r="V59" s="13"/>
      <c r="W59" s="80"/>
    </row>
    <row r="60" spans="1:23" x14ac:dyDescent="0.2">
      <c r="A60" s="1" t="s">
        <v>69</v>
      </c>
      <c r="B60" s="1">
        <f>B57+B58+B59</f>
        <v>2723</v>
      </c>
      <c r="C60" s="81">
        <f>C57+C58+C59</f>
        <v>1</v>
      </c>
      <c r="E60" s="22" t="s">
        <v>69</v>
      </c>
      <c r="F60" s="23">
        <f>F58+F59</f>
        <v>2428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  <c r="U60" s="13"/>
      <c r="V60" s="13"/>
      <c r="W60" s="80"/>
    </row>
    <row r="61" spans="1:23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  <c r="U61" s="13"/>
      <c r="V61" s="13"/>
      <c r="W61" s="80"/>
    </row>
    <row r="62" spans="1:23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92"/>
      <c r="H62" s="15"/>
      <c r="I62" s="30"/>
      <c r="J62" s="15"/>
      <c r="K62" s="87"/>
      <c r="M62" s="13"/>
      <c r="N62" s="13"/>
      <c r="O62" s="80"/>
      <c r="Q62" s="13"/>
      <c r="R62" s="13"/>
      <c r="S62" s="80"/>
      <c r="U62" s="13"/>
      <c r="V62" s="13"/>
      <c r="W62" s="80"/>
    </row>
    <row r="63" spans="1:23" x14ac:dyDescent="0.2">
      <c r="A63" s="1" t="s">
        <v>101</v>
      </c>
      <c r="B63" s="112">
        <v>2656</v>
      </c>
      <c r="C63" s="81">
        <f>B63/B65</f>
        <v>0.77231753416690896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  <c r="U63" s="13"/>
      <c r="V63" s="13"/>
      <c r="W63" s="80"/>
    </row>
    <row r="64" spans="1:23" x14ac:dyDescent="0.2">
      <c r="A64" s="1" t="s">
        <v>102</v>
      </c>
      <c r="B64" s="112">
        <v>783</v>
      </c>
      <c r="C64" s="81">
        <f>B64/B65</f>
        <v>0.22768246583309101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  <c r="U64" s="13"/>
      <c r="V64" s="13"/>
      <c r="W64" s="80"/>
    </row>
    <row r="65" spans="1:23" x14ac:dyDescent="0.2">
      <c r="A65" s="3" t="s">
        <v>69</v>
      </c>
      <c r="B65" s="1">
        <f>B63+B64</f>
        <v>3439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  <c r="U65" s="13"/>
      <c r="V65" s="13"/>
      <c r="W65" s="80"/>
    </row>
    <row r="66" spans="1:23" s="13" customFormat="1" x14ac:dyDescent="0.2">
      <c r="C66" s="80"/>
      <c r="G66" s="80"/>
      <c r="I66" s="30"/>
      <c r="J66" s="15"/>
      <c r="K66" s="87"/>
      <c r="O66" s="80"/>
      <c r="S66" s="80"/>
      <c r="W66" s="80"/>
    </row>
    <row r="67" spans="1:23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  <c r="W67" s="80"/>
    </row>
    <row r="68" spans="1:23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  <c r="W68" s="80"/>
    </row>
    <row r="69" spans="1:23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  <c r="W69" s="80"/>
    </row>
    <row r="70" spans="1:23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  <c r="W70" s="80"/>
    </row>
    <row r="71" spans="1:23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  <c r="W71" s="80"/>
    </row>
    <row r="72" spans="1:23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  <c r="W72" s="80"/>
    </row>
    <row r="73" spans="1:23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  <c r="W73" s="80"/>
    </row>
    <row r="74" spans="1:23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  <c r="W74" s="80"/>
    </row>
    <row r="75" spans="1:23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  <c r="W75" s="80"/>
    </row>
    <row r="76" spans="1:23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  <c r="W76" s="80"/>
    </row>
    <row r="77" spans="1:23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  <c r="W77" s="80"/>
    </row>
    <row r="78" spans="1:23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  <c r="W78" s="80"/>
    </row>
    <row r="79" spans="1:23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  <c r="W79" s="80"/>
    </row>
    <row r="80" spans="1:23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  <c r="W80" s="80"/>
    </row>
    <row r="81" spans="3:23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  <c r="W81" s="80"/>
    </row>
    <row r="82" spans="3:23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  <c r="W82" s="80"/>
    </row>
    <row r="83" spans="3:23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  <c r="W83" s="80"/>
    </row>
    <row r="84" spans="3:23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  <c r="W84" s="80"/>
    </row>
    <row r="85" spans="3:23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  <c r="W85" s="80"/>
    </row>
    <row r="86" spans="3:23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  <c r="W86" s="80"/>
    </row>
    <row r="87" spans="3:23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  <c r="W87" s="80"/>
    </row>
    <row r="88" spans="3:23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  <c r="W88" s="80"/>
    </row>
    <row r="89" spans="3:23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  <c r="W89" s="80"/>
    </row>
    <row r="90" spans="3:23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  <c r="W90" s="80"/>
    </row>
    <row r="91" spans="3:23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  <c r="W91" s="80"/>
    </row>
    <row r="92" spans="3:23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  <c r="W92" s="80"/>
    </row>
    <row r="93" spans="3:23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  <c r="W93" s="80"/>
    </row>
    <row r="94" spans="3:23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  <c r="W94" s="80"/>
    </row>
    <row r="95" spans="3:23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  <c r="W95" s="80"/>
    </row>
    <row r="96" spans="3:23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  <c r="W96" s="80"/>
    </row>
    <row r="97" spans="3:23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  <c r="W97" s="80"/>
    </row>
    <row r="98" spans="3:23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  <c r="W98" s="80"/>
    </row>
    <row r="99" spans="3:23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S99" s="80"/>
      <c r="W99" s="80"/>
    </row>
    <row r="100" spans="3:23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S100" s="80"/>
      <c r="W100" s="80"/>
    </row>
    <row r="101" spans="3:23" x14ac:dyDescent="0.2">
      <c r="D101" s="15"/>
      <c r="E101" s="21"/>
      <c r="F101" s="20"/>
      <c r="G101" s="93"/>
      <c r="H101" s="15"/>
      <c r="I101" s="21"/>
      <c r="J101" s="20"/>
      <c r="K101" s="93"/>
    </row>
    <row r="102" spans="3:23" x14ac:dyDescent="0.2">
      <c r="D102" s="15"/>
      <c r="E102" s="21"/>
      <c r="F102" s="20"/>
      <c r="G102" s="93"/>
      <c r="H102" s="15"/>
      <c r="I102" s="21"/>
      <c r="J102" s="20"/>
      <c r="K102" s="93"/>
    </row>
    <row r="103" spans="3:23" x14ac:dyDescent="0.2">
      <c r="D103" s="15"/>
      <c r="E103" s="21"/>
      <c r="F103" s="20"/>
      <c r="G103" s="93"/>
      <c r="H103" s="15"/>
      <c r="I103" s="20"/>
      <c r="J103" s="20"/>
      <c r="K103" s="93"/>
    </row>
    <row r="104" spans="3:23" x14ac:dyDescent="0.2">
      <c r="D104" s="15"/>
      <c r="E104" s="21"/>
      <c r="F104" s="20"/>
      <c r="G104" s="93"/>
      <c r="H104" s="15"/>
      <c r="I104" s="21"/>
      <c r="J104" s="20"/>
      <c r="K104" s="93"/>
    </row>
    <row r="105" spans="3:23" x14ac:dyDescent="0.2">
      <c r="D105" s="15"/>
      <c r="E105" s="20"/>
      <c r="F105" s="20"/>
      <c r="G105" s="93"/>
      <c r="H105" s="15"/>
      <c r="I105" s="21"/>
      <c r="J105" s="20"/>
      <c r="K105" s="93"/>
    </row>
    <row r="106" spans="3:23" x14ac:dyDescent="0.2">
      <c r="D106" s="15"/>
      <c r="E106" s="21"/>
      <c r="F106" s="20"/>
      <c r="G106" s="93"/>
      <c r="H106" s="15"/>
      <c r="I106" s="21"/>
      <c r="J106" s="20"/>
      <c r="K106" s="93"/>
    </row>
    <row r="107" spans="3:23" x14ac:dyDescent="0.2">
      <c r="D107" s="15"/>
      <c r="E107" s="21"/>
      <c r="F107" s="20"/>
      <c r="G107" s="93"/>
      <c r="H107" s="15"/>
      <c r="I107" s="21"/>
      <c r="J107" s="20"/>
      <c r="K107" s="93"/>
    </row>
    <row r="108" spans="3:23" x14ac:dyDescent="0.2">
      <c r="D108" s="15"/>
      <c r="E108" s="21"/>
      <c r="F108" s="20"/>
      <c r="G108" s="93"/>
      <c r="H108" s="15"/>
      <c r="I108" s="20"/>
      <c r="J108" s="20"/>
      <c r="K108" s="93"/>
    </row>
    <row r="109" spans="3:23" x14ac:dyDescent="0.2">
      <c r="D109" s="15"/>
      <c r="E109" s="21"/>
      <c r="F109" s="20"/>
      <c r="G109" s="93"/>
      <c r="H109" s="15"/>
    </row>
    <row r="110" spans="3:23" x14ac:dyDescent="0.2">
      <c r="D110" s="15"/>
      <c r="E110" s="21"/>
      <c r="F110" s="20"/>
      <c r="G110" s="93"/>
      <c r="H110" s="15"/>
    </row>
    <row r="111" spans="3:23" x14ac:dyDescent="0.2">
      <c r="D111" s="15"/>
      <c r="E111" s="20"/>
      <c r="F111" s="20"/>
      <c r="G111" s="93"/>
      <c r="H111" s="15"/>
    </row>
    <row r="112" spans="3:23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B26E-DD39-A649-8EDC-14D6538A8815}">
  <sheetPr codeName="Sheet15"/>
  <dimension ref="A1:X198"/>
  <sheetViews>
    <sheetView workbookViewId="0">
      <selection activeCell="A4" sqref="A2:A4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9.83203125" style="13" customWidth="1"/>
  </cols>
  <sheetData>
    <row r="1" spans="1:23" x14ac:dyDescent="0.2">
      <c r="A1" s="8" t="s">
        <v>10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305</v>
      </c>
      <c r="R3" s="23" t="s">
        <v>64</v>
      </c>
      <c r="S3" s="24" t="s">
        <v>77</v>
      </c>
      <c r="U3" s="23" t="s">
        <v>352</v>
      </c>
      <c r="V3" s="23" t="s">
        <v>64</v>
      </c>
      <c r="W3" s="24" t="s">
        <v>94</v>
      </c>
    </row>
    <row r="4" spans="1:23" x14ac:dyDescent="0.2">
      <c r="A4" s="1" t="s">
        <v>66</v>
      </c>
      <c r="B4" s="112">
        <v>3836</v>
      </c>
      <c r="C4" s="10">
        <f>B4/B7</f>
        <v>0.9664902998236331</v>
      </c>
      <c r="E4" s="3" t="s">
        <v>104</v>
      </c>
      <c r="F4" s="112">
        <v>2618</v>
      </c>
      <c r="G4" s="10">
        <f>F4/F6</f>
        <v>0.75143513203214696</v>
      </c>
      <c r="I4" s="17" t="s">
        <v>139</v>
      </c>
      <c r="J4" s="112">
        <v>932</v>
      </c>
      <c r="K4" s="10">
        <f>J4/J6</f>
        <v>0.36534692277538222</v>
      </c>
      <c r="M4" s="22" t="s">
        <v>170</v>
      </c>
      <c r="N4" s="112">
        <v>591</v>
      </c>
      <c r="O4" s="24">
        <f>N4/N8</f>
        <v>0.25463162429987074</v>
      </c>
      <c r="Q4" s="23" t="s">
        <v>306</v>
      </c>
      <c r="R4" s="112">
        <v>738</v>
      </c>
      <c r="S4" s="24">
        <f>R4/R7</f>
        <v>0.31417624521072796</v>
      </c>
      <c r="U4" s="23" t="s">
        <v>353</v>
      </c>
      <c r="V4" s="112">
        <v>1863</v>
      </c>
      <c r="W4" s="24">
        <f>V4/V6</f>
        <v>0.47489166454244203</v>
      </c>
    </row>
    <row r="5" spans="1:23" x14ac:dyDescent="0.2">
      <c r="A5" s="1" t="s">
        <v>67</v>
      </c>
      <c r="B5" s="112">
        <v>53</v>
      </c>
      <c r="C5" s="10">
        <f>B5/B7</f>
        <v>1.3353489543965735E-2</v>
      </c>
      <c r="E5" s="3" t="s">
        <v>105</v>
      </c>
      <c r="F5" s="112">
        <v>866</v>
      </c>
      <c r="G5" s="10">
        <f>F5/F6</f>
        <v>0.24856486796785304</v>
      </c>
      <c r="I5" s="17" t="s">
        <v>88</v>
      </c>
      <c r="J5" s="112">
        <v>1619</v>
      </c>
      <c r="K5" s="10">
        <f>J5/J6</f>
        <v>0.63465307722461783</v>
      </c>
      <c r="L5" s="15"/>
      <c r="M5" s="22" t="s">
        <v>171</v>
      </c>
      <c r="N5" s="112">
        <v>286</v>
      </c>
      <c r="O5" s="24">
        <f>N5/N8</f>
        <v>0.12322274881516587</v>
      </c>
      <c r="Q5" s="23" t="s">
        <v>307</v>
      </c>
      <c r="R5" s="112">
        <v>185</v>
      </c>
      <c r="S5" s="24">
        <f>R5/R7</f>
        <v>7.8756917837377607E-2</v>
      </c>
      <c r="U5" s="23" t="s">
        <v>354</v>
      </c>
      <c r="V5" s="112">
        <v>2060</v>
      </c>
      <c r="W5" s="24">
        <f>V5/V6</f>
        <v>0.52510833545755797</v>
      </c>
    </row>
    <row r="6" spans="1:23" x14ac:dyDescent="0.2">
      <c r="A6" s="2" t="s">
        <v>68</v>
      </c>
      <c r="B6" s="112">
        <v>80</v>
      </c>
      <c r="C6" s="11">
        <f>B6/B7</f>
        <v>2.0156210632401108E-2</v>
      </c>
      <c r="E6" s="3" t="s">
        <v>107</v>
      </c>
      <c r="F6" s="1">
        <f>F4+F5</f>
        <v>3484</v>
      </c>
      <c r="G6" s="10">
        <f>G4+G5</f>
        <v>1</v>
      </c>
      <c r="I6" s="17" t="s">
        <v>69</v>
      </c>
      <c r="J6" s="1">
        <f>J4+J5</f>
        <v>2551</v>
      </c>
      <c r="K6" s="10">
        <f>K4+K5</f>
        <v>1</v>
      </c>
      <c r="L6" s="15"/>
      <c r="M6" s="22" t="s">
        <v>172</v>
      </c>
      <c r="N6" s="112">
        <v>971</v>
      </c>
      <c r="O6" s="24">
        <f>N6/N8</f>
        <v>0.4183541576906506</v>
      </c>
      <c r="Q6" s="23" t="s">
        <v>308</v>
      </c>
      <c r="R6" s="112">
        <v>1426</v>
      </c>
      <c r="S6" s="24">
        <f>R6/R7</f>
        <v>0.60706683695189445</v>
      </c>
      <c r="U6" s="23" t="s">
        <v>69</v>
      </c>
      <c r="V6" s="23">
        <f>V4+V5</f>
        <v>3923</v>
      </c>
      <c r="W6" s="24">
        <f>W4+W5</f>
        <v>1</v>
      </c>
    </row>
    <row r="7" spans="1:23" x14ac:dyDescent="0.2">
      <c r="A7" s="3" t="s">
        <v>69</v>
      </c>
      <c r="B7" s="1">
        <f>B4+B5+B6</f>
        <v>3969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473</v>
      </c>
      <c r="O7" s="24">
        <f>N7/N8</f>
        <v>0.20379146919431279</v>
      </c>
      <c r="Q7" s="23" t="s">
        <v>69</v>
      </c>
      <c r="R7" s="23">
        <f>R4+R5+R6</f>
        <v>2349</v>
      </c>
      <c r="S7" s="24">
        <f>S4+S5+S6</f>
        <v>1</v>
      </c>
      <c r="U7" s="13"/>
      <c r="V7" s="13"/>
      <c r="W7" s="14"/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2321</v>
      </c>
      <c r="O8" s="24">
        <f>O4+O5+O6+O7</f>
        <v>1</v>
      </c>
      <c r="Q8" s="13"/>
      <c r="R8" s="13"/>
      <c r="S8" s="14"/>
      <c r="U8" s="23" t="s">
        <v>220</v>
      </c>
      <c r="V8" s="23" t="s">
        <v>64</v>
      </c>
      <c r="W8" s="24" t="s">
        <v>94</v>
      </c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573</v>
      </c>
      <c r="G9" s="10">
        <f>F9/F11</f>
        <v>0.25153643546971027</v>
      </c>
      <c r="I9" s="17" t="s">
        <v>671</v>
      </c>
      <c r="J9" s="112">
        <v>558</v>
      </c>
      <c r="K9" s="10">
        <f>J9/J12</f>
        <v>0.22906403940886699</v>
      </c>
      <c r="L9" s="15"/>
      <c r="M9" s="13"/>
      <c r="N9" s="13"/>
      <c r="O9" s="14"/>
      <c r="Q9" s="23" t="s">
        <v>309</v>
      </c>
      <c r="R9" s="23" t="s">
        <v>64</v>
      </c>
      <c r="S9" s="24" t="s">
        <v>77</v>
      </c>
      <c r="U9" s="23" t="s">
        <v>355</v>
      </c>
      <c r="V9" s="112">
        <v>324</v>
      </c>
      <c r="W9" s="24">
        <f>V9/V11</f>
        <v>0.3632286995515695</v>
      </c>
    </row>
    <row r="10" spans="1:23" x14ac:dyDescent="0.2">
      <c r="A10" s="23" t="s">
        <v>70</v>
      </c>
      <c r="B10" s="112">
        <v>44</v>
      </c>
      <c r="C10" s="24">
        <f>B10/B17</f>
        <v>1.1308147005911076E-2</v>
      </c>
      <c r="E10" s="3" t="s">
        <v>109</v>
      </c>
      <c r="F10" s="112">
        <v>1705</v>
      </c>
      <c r="G10" s="10">
        <f>F10/F11</f>
        <v>0.74846356453028973</v>
      </c>
      <c r="I10" s="17" t="s">
        <v>141</v>
      </c>
      <c r="J10" s="112">
        <v>1225</v>
      </c>
      <c r="K10" s="10">
        <f>J10/J12</f>
        <v>0.50287356321839083</v>
      </c>
      <c r="L10" s="15"/>
      <c r="M10" s="22" t="s">
        <v>174</v>
      </c>
      <c r="N10" s="23" t="s">
        <v>64</v>
      </c>
      <c r="O10" s="24" t="s">
        <v>77</v>
      </c>
      <c r="Q10" s="23" t="s">
        <v>310</v>
      </c>
      <c r="R10" s="112">
        <v>475</v>
      </c>
      <c r="S10" s="24">
        <f>R10/R14</f>
        <v>0.21027003098716246</v>
      </c>
      <c r="U10" s="23" t="s">
        <v>356</v>
      </c>
      <c r="V10" s="112">
        <v>568</v>
      </c>
      <c r="W10" s="24">
        <f>V10/V11</f>
        <v>0.63677130044843044</v>
      </c>
    </row>
    <row r="11" spans="1:23" x14ac:dyDescent="0.2">
      <c r="A11" s="23" t="s">
        <v>71</v>
      </c>
      <c r="B11" s="112">
        <v>631</v>
      </c>
      <c r="C11" s="24">
        <f>B11/B17</f>
        <v>0.16216910819840658</v>
      </c>
      <c r="E11" s="3" t="s">
        <v>107</v>
      </c>
      <c r="F11" s="1">
        <f>F9+F10</f>
        <v>2278</v>
      </c>
      <c r="G11" s="10">
        <f>G9+G10</f>
        <v>1</v>
      </c>
      <c r="I11" s="17" t="s">
        <v>142</v>
      </c>
      <c r="J11" s="112">
        <v>653</v>
      </c>
      <c r="K11" s="10">
        <f>J11/J12</f>
        <v>0.26806239737274218</v>
      </c>
      <c r="L11" s="15"/>
      <c r="M11" s="22" t="s">
        <v>176</v>
      </c>
      <c r="N11" s="112">
        <v>958</v>
      </c>
      <c r="O11" s="24">
        <f>N11/N13</f>
        <v>0.41925601750547048</v>
      </c>
      <c r="Q11" s="23" t="s">
        <v>311</v>
      </c>
      <c r="R11" s="112">
        <v>489</v>
      </c>
      <c r="S11" s="24">
        <f>R11/R14</f>
        <v>0.21646746347941567</v>
      </c>
      <c r="U11" s="23" t="s">
        <v>69</v>
      </c>
      <c r="V11" s="23">
        <f>V9+V10</f>
        <v>892</v>
      </c>
      <c r="W11" s="24">
        <f>W9+W10</f>
        <v>1</v>
      </c>
    </row>
    <row r="12" spans="1:23" x14ac:dyDescent="0.2">
      <c r="A12" s="23" t="s">
        <v>72</v>
      </c>
      <c r="B12" s="112">
        <v>24</v>
      </c>
      <c r="C12" s="24">
        <f>B12/B17</f>
        <v>6.1680801850424053E-3</v>
      </c>
      <c r="E12" s="13"/>
      <c r="F12" s="13"/>
      <c r="G12" s="14"/>
      <c r="I12" s="17" t="s">
        <v>69</v>
      </c>
      <c r="J12" s="1">
        <f>J9+J10+J11</f>
        <v>2436</v>
      </c>
      <c r="K12" s="10">
        <f>K9+K10+K11</f>
        <v>1</v>
      </c>
      <c r="L12" s="15"/>
      <c r="M12" s="22" t="s">
        <v>175</v>
      </c>
      <c r="N12" s="112">
        <v>1327</v>
      </c>
      <c r="O12" s="24">
        <f>N12/N13</f>
        <v>0.58074398249452952</v>
      </c>
      <c r="Q12" s="23" t="s">
        <v>670</v>
      </c>
      <c r="R12" s="112">
        <v>858</v>
      </c>
      <c r="S12" s="24">
        <f>R12/R14</f>
        <v>0.3798140770252324</v>
      </c>
      <c r="U12" s="13"/>
      <c r="V12" s="13"/>
      <c r="W12" s="14"/>
    </row>
    <row r="13" spans="1:23" x14ac:dyDescent="0.2">
      <c r="A13" s="23" t="s">
        <v>73</v>
      </c>
      <c r="B13" s="112">
        <v>428</v>
      </c>
      <c r="C13" s="24">
        <f>B13/B17</f>
        <v>0.10999742996658957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2285</v>
      </c>
      <c r="O13" s="24">
        <f>O11+O12</f>
        <v>1</v>
      </c>
      <c r="Q13" s="23" t="s">
        <v>312</v>
      </c>
      <c r="R13" s="112">
        <v>437</v>
      </c>
      <c r="S13" s="24">
        <f>R13/R14</f>
        <v>0.19344842850818947</v>
      </c>
      <c r="U13" s="54" t="s">
        <v>357</v>
      </c>
      <c r="V13" s="54" t="s">
        <v>64</v>
      </c>
      <c r="W13" s="55" t="s">
        <v>94</v>
      </c>
    </row>
    <row r="14" spans="1:23" x14ac:dyDescent="0.2">
      <c r="A14" s="23" t="s">
        <v>74</v>
      </c>
      <c r="B14" s="112">
        <v>39</v>
      </c>
      <c r="C14" s="24">
        <f>B14/B17</f>
        <v>1.0023130300693909E-2</v>
      </c>
      <c r="E14" s="6" t="s">
        <v>111</v>
      </c>
      <c r="F14" s="112">
        <v>1467</v>
      </c>
      <c r="G14" s="27">
        <f>F14/F16</f>
        <v>0.5683843471522666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23" t="s">
        <v>69</v>
      </c>
      <c r="R14" s="23">
        <f>R10+R11+R12+R13</f>
        <v>2259</v>
      </c>
      <c r="S14" s="24">
        <f>S10+S11+S12+S13</f>
        <v>1</v>
      </c>
      <c r="U14" s="54" t="s">
        <v>358</v>
      </c>
      <c r="V14" s="112">
        <v>28</v>
      </c>
      <c r="W14" s="55">
        <f>V14/V19</f>
        <v>2.7916251246261216E-2</v>
      </c>
    </row>
    <row r="15" spans="1:23" x14ac:dyDescent="0.2">
      <c r="A15" s="23" t="s">
        <v>75</v>
      </c>
      <c r="B15" s="112">
        <v>870</v>
      </c>
      <c r="C15" s="24">
        <f>B15/B17</f>
        <v>0.2235929067077872</v>
      </c>
      <c r="E15" s="6" t="s">
        <v>112</v>
      </c>
      <c r="F15" s="112">
        <v>1114</v>
      </c>
      <c r="G15" s="27">
        <f>F15/F16</f>
        <v>0.43161565284773346</v>
      </c>
      <c r="I15" s="17" t="s">
        <v>144</v>
      </c>
      <c r="J15" s="112">
        <v>674</v>
      </c>
      <c r="K15" s="10">
        <f>J15/J19</f>
        <v>0.28535139712108382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4"/>
      <c r="U15" s="54" t="s">
        <v>359</v>
      </c>
      <c r="V15" s="112">
        <v>187</v>
      </c>
      <c r="W15" s="55">
        <f>V15/V19</f>
        <v>0.1864406779661017</v>
      </c>
    </row>
    <row r="16" spans="1:23" x14ac:dyDescent="0.2">
      <c r="A16" s="23" t="s">
        <v>76</v>
      </c>
      <c r="B16" s="112">
        <v>1855</v>
      </c>
      <c r="C16" s="24">
        <f>B16/B17</f>
        <v>0.47674119763556927</v>
      </c>
      <c r="E16" s="6" t="s">
        <v>107</v>
      </c>
      <c r="F16" s="7">
        <f>F14+F15</f>
        <v>2581</v>
      </c>
      <c r="G16" s="27">
        <f>G14+G15</f>
        <v>1</v>
      </c>
      <c r="I16" s="17" t="s">
        <v>145</v>
      </c>
      <c r="J16" s="112">
        <v>630</v>
      </c>
      <c r="K16" s="10">
        <f>J16/J19</f>
        <v>0.26672311600338694</v>
      </c>
      <c r="L16" s="15"/>
      <c r="M16" s="22" t="s">
        <v>178</v>
      </c>
      <c r="N16" s="112">
        <v>911</v>
      </c>
      <c r="O16" s="24">
        <f>N16/N18</f>
        <v>0.40651494868362337</v>
      </c>
      <c r="Q16" s="23" t="s">
        <v>313</v>
      </c>
      <c r="R16" s="23" t="s">
        <v>64</v>
      </c>
      <c r="S16" s="24" t="s">
        <v>77</v>
      </c>
      <c r="U16" s="54" t="s">
        <v>360</v>
      </c>
      <c r="V16" s="112">
        <v>90</v>
      </c>
      <c r="W16" s="55">
        <f>V16/V19</f>
        <v>8.9730807577268201E-2</v>
      </c>
    </row>
    <row r="17" spans="1:23" x14ac:dyDescent="0.2">
      <c r="A17" s="23" t="s">
        <v>69</v>
      </c>
      <c r="B17" s="23">
        <f>B10+B11+B12+B13+B14+B15+B16</f>
        <v>3891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490</v>
      </c>
      <c r="K17" s="10">
        <f>J17/J19</f>
        <v>0.20745131244707873</v>
      </c>
      <c r="L17" s="15"/>
      <c r="M17" s="22" t="s">
        <v>179</v>
      </c>
      <c r="N17" s="112">
        <v>1330</v>
      </c>
      <c r="O17" s="24">
        <f>N17/N18</f>
        <v>0.59348505131637663</v>
      </c>
      <c r="Q17" s="23" t="s">
        <v>314</v>
      </c>
      <c r="R17" s="112">
        <v>695</v>
      </c>
      <c r="S17" s="24">
        <f>R17/R20</f>
        <v>0.30336097773897863</v>
      </c>
      <c r="U17" s="54" t="s">
        <v>361</v>
      </c>
      <c r="V17" s="112">
        <v>525</v>
      </c>
      <c r="W17" s="55">
        <f>V17/V19</f>
        <v>0.52342971086739776</v>
      </c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568</v>
      </c>
      <c r="K18" s="127">
        <f>J18/J19</f>
        <v>0.24047417442845045</v>
      </c>
      <c r="L18" s="15"/>
      <c r="M18" s="22" t="s">
        <v>69</v>
      </c>
      <c r="N18" s="23">
        <f>N16+N17</f>
        <v>2241</v>
      </c>
      <c r="O18" s="24">
        <f>O16+O17</f>
        <v>1</v>
      </c>
      <c r="Q18" s="23" t="s">
        <v>315</v>
      </c>
      <c r="R18" s="112">
        <v>560</v>
      </c>
      <c r="S18" s="24">
        <f>R18/R20</f>
        <v>0.24443474465298995</v>
      </c>
      <c r="U18" s="54" t="s">
        <v>362</v>
      </c>
      <c r="V18" s="112">
        <v>173</v>
      </c>
      <c r="W18" s="55">
        <f>V18/V19</f>
        <v>0.17248255234297108</v>
      </c>
    </row>
    <row r="19" spans="1:23" x14ac:dyDescent="0.2">
      <c r="A19" s="43"/>
      <c r="B19" s="43"/>
      <c r="C19" s="44"/>
      <c r="E19" s="17" t="s">
        <v>114</v>
      </c>
      <c r="F19" s="112">
        <v>256</v>
      </c>
      <c r="G19" s="10">
        <f>F19/F22</f>
        <v>9.8385857033051499E-2</v>
      </c>
      <c r="I19" s="17" t="s">
        <v>69</v>
      </c>
      <c r="J19" s="1">
        <f>J15+J16+J17+J18</f>
        <v>2362</v>
      </c>
      <c r="K19" s="10">
        <f>K15+K16+K17+K18</f>
        <v>0.99999999999999989</v>
      </c>
      <c r="L19" s="15"/>
      <c r="M19" s="13"/>
      <c r="N19" s="13"/>
      <c r="O19" s="14"/>
      <c r="Q19" s="23" t="s">
        <v>316</v>
      </c>
      <c r="R19" s="112">
        <v>1036</v>
      </c>
      <c r="S19" s="24">
        <f>R19/R20</f>
        <v>0.45220427760803145</v>
      </c>
      <c r="U19" s="54" t="s">
        <v>107</v>
      </c>
      <c r="V19" s="54">
        <f>V14+V15+V16+V17+V18</f>
        <v>1003</v>
      </c>
      <c r="W19" s="55">
        <f>W14+W15+W16+W17+W18</f>
        <v>0.99999999999999989</v>
      </c>
    </row>
    <row r="20" spans="1:23" x14ac:dyDescent="0.2">
      <c r="A20" s="43"/>
      <c r="B20" s="43"/>
      <c r="C20" s="44"/>
      <c r="E20" s="17" t="s">
        <v>674</v>
      </c>
      <c r="F20" s="112">
        <v>985</v>
      </c>
      <c r="G20" s="10">
        <f>F20/F22</f>
        <v>0.37855495772482706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23" t="s">
        <v>69</v>
      </c>
      <c r="R20" s="23">
        <f>R17+R18+R19</f>
        <v>2291</v>
      </c>
      <c r="S20" s="24">
        <f>S17+S18+S19</f>
        <v>1</v>
      </c>
      <c r="U20" s="13"/>
      <c r="V20" s="13"/>
      <c r="W20" s="14"/>
    </row>
    <row r="21" spans="1:23" x14ac:dyDescent="0.2">
      <c r="A21" s="43"/>
      <c r="B21" s="43"/>
      <c r="C21" s="44"/>
      <c r="E21" s="17" t="s">
        <v>115</v>
      </c>
      <c r="F21" s="112">
        <v>1361</v>
      </c>
      <c r="G21" s="10">
        <f>F21/F22</f>
        <v>0.52305918524212147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829</v>
      </c>
      <c r="O21" s="24">
        <f>N21/N25</f>
        <v>0.36568151742390825</v>
      </c>
      <c r="Q21" s="13"/>
      <c r="R21" s="13"/>
      <c r="S21" s="14"/>
      <c r="U21" s="54" t="s">
        <v>227</v>
      </c>
      <c r="V21" s="54" t="s">
        <v>64</v>
      </c>
      <c r="W21" s="55" t="s">
        <v>94</v>
      </c>
    </row>
    <row r="22" spans="1:23" x14ac:dyDescent="0.2">
      <c r="A22" s="43"/>
      <c r="B22" s="43"/>
      <c r="C22" s="44"/>
      <c r="E22" s="17" t="s">
        <v>107</v>
      </c>
      <c r="F22" s="1">
        <f>F19+F20+F21</f>
        <v>2602</v>
      </c>
      <c r="G22" s="10">
        <f>G19+G20+G21</f>
        <v>1</v>
      </c>
      <c r="I22" s="17" t="s">
        <v>148</v>
      </c>
      <c r="J22" s="112">
        <v>607</v>
      </c>
      <c r="K22" s="10">
        <f>J22/J25</f>
        <v>0.25774946921443737</v>
      </c>
      <c r="L22" s="15"/>
      <c r="M22" s="22" t="s">
        <v>182</v>
      </c>
      <c r="N22" s="112">
        <v>531</v>
      </c>
      <c r="O22" s="24">
        <f>N22/N25</f>
        <v>0.23423026025584473</v>
      </c>
      <c r="Q22" s="13"/>
      <c r="R22" s="13"/>
      <c r="S22" s="14"/>
      <c r="U22" s="54" t="s">
        <v>363</v>
      </c>
      <c r="V22" s="112">
        <v>355</v>
      </c>
      <c r="W22" s="55">
        <f>V22/V25</f>
        <v>0.39313399778516056</v>
      </c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307</v>
      </c>
      <c r="K23" s="10">
        <f>J23/J25</f>
        <v>0.13036093418259023</v>
      </c>
      <c r="L23" s="15"/>
      <c r="M23" s="22" t="s">
        <v>183</v>
      </c>
      <c r="N23" s="112">
        <v>514</v>
      </c>
      <c r="O23" s="24">
        <f>N23/N25</f>
        <v>0.22673136303484781</v>
      </c>
      <c r="Q23" s="13"/>
      <c r="R23" s="13"/>
      <c r="S23" s="14"/>
      <c r="U23" s="54" t="s">
        <v>364</v>
      </c>
      <c r="V23" s="112">
        <v>345</v>
      </c>
      <c r="W23" s="55">
        <f>V23/V25</f>
        <v>0.38205980066445183</v>
      </c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1441</v>
      </c>
      <c r="K24" s="10">
        <f>J24/J25</f>
        <v>0.61188959660297237</v>
      </c>
      <c r="L24" s="15"/>
      <c r="M24" s="22" t="s">
        <v>184</v>
      </c>
      <c r="N24" s="112">
        <v>393</v>
      </c>
      <c r="O24" s="24">
        <f>N24/N25</f>
        <v>0.17335685928539921</v>
      </c>
      <c r="Q24" s="13"/>
      <c r="R24" s="13"/>
      <c r="S24" s="14"/>
      <c r="U24" s="54" t="s">
        <v>365</v>
      </c>
      <c r="V24" s="112">
        <v>203</v>
      </c>
      <c r="W24" s="55">
        <f>V24/V25</f>
        <v>0.22480620155038761</v>
      </c>
    </row>
    <row r="25" spans="1:23" x14ac:dyDescent="0.2">
      <c r="A25" s="43"/>
      <c r="B25" s="43"/>
      <c r="C25" s="44"/>
      <c r="E25" s="17" t="s">
        <v>117</v>
      </c>
      <c r="F25" s="112">
        <v>1047</v>
      </c>
      <c r="G25" s="10">
        <f>F25/F30</f>
        <v>0.41139489194499018</v>
      </c>
      <c r="I25" s="17" t="s">
        <v>69</v>
      </c>
      <c r="J25" s="1">
        <f>J22+J23+J24</f>
        <v>2355</v>
      </c>
      <c r="K25" s="10">
        <f>K22+K23+K24</f>
        <v>1</v>
      </c>
      <c r="L25" s="15"/>
      <c r="M25" s="22" t="s">
        <v>69</v>
      </c>
      <c r="N25" s="23">
        <f>N21+N22+N23+N24</f>
        <v>2267</v>
      </c>
      <c r="O25" s="24">
        <f>O21+O22+O23+O24</f>
        <v>1</v>
      </c>
      <c r="Q25" s="13"/>
      <c r="R25" s="13"/>
      <c r="S25" s="14"/>
      <c r="U25" s="54" t="s">
        <v>69</v>
      </c>
      <c r="V25" s="54">
        <f>V22+V23+V24</f>
        <v>903</v>
      </c>
      <c r="W25" s="55">
        <f>W22+W23+W24</f>
        <v>1</v>
      </c>
    </row>
    <row r="26" spans="1:23" x14ac:dyDescent="0.2">
      <c r="A26" s="13"/>
      <c r="B26" s="13"/>
      <c r="C26" s="14"/>
      <c r="E26" s="17" t="s">
        <v>118</v>
      </c>
      <c r="F26" s="112">
        <v>355</v>
      </c>
      <c r="G26" s="10">
        <f>F26/F30</f>
        <v>0.13948919449901767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  <c r="U26" s="13"/>
      <c r="V26" s="13"/>
      <c r="W26" s="14"/>
    </row>
    <row r="27" spans="1:23" x14ac:dyDescent="0.2">
      <c r="A27" s="43"/>
      <c r="B27" s="43"/>
      <c r="C27" s="44"/>
      <c r="E27" s="17" t="s">
        <v>119</v>
      </c>
      <c r="F27" s="112">
        <v>210</v>
      </c>
      <c r="G27" s="10">
        <f>F27/F30</f>
        <v>8.2514734774066803E-2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  <c r="U27" s="54" t="s">
        <v>286</v>
      </c>
      <c r="V27" s="54" t="s">
        <v>64</v>
      </c>
      <c r="W27" s="55" t="s">
        <v>94</v>
      </c>
    </row>
    <row r="28" spans="1:23" x14ac:dyDescent="0.2">
      <c r="A28" s="43"/>
      <c r="B28" s="43"/>
      <c r="C28" s="44"/>
      <c r="E28" s="17" t="s">
        <v>120</v>
      </c>
      <c r="F28" s="112">
        <v>177</v>
      </c>
      <c r="G28" s="10">
        <f>F28/F30</f>
        <v>6.9548133595284875E-2</v>
      </c>
      <c r="I28" s="17" t="s">
        <v>644</v>
      </c>
      <c r="J28" s="112">
        <v>568</v>
      </c>
      <c r="K28" s="10">
        <f>J28/J33</f>
        <v>0.237160751565762</v>
      </c>
      <c r="L28" s="15"/>
      <c r="M28" s="22" t="s">
        <v>186</v>
      </c>
      <c r="N28" s="112">
        <v>611</v>
      </c>
      <c r="O28" s="24">
        <f>N28/N31</f>
        <v>0.27119396360408343</v>
      </c>
      <c r="Q28" s="13"/>
      <c r="R28" s="13"/>
      <c r="S28" s="14"/>
      <c r="U28" s="54" t="s">
        <v>366</v>
      </c>
      <c r="V28" s="112">
        <v>335</v>
      </c>
      <c r="W28" s="55">
        <f>V28/V31</f>
        <v>0.39644970414201186</v>
      </c>
    </row>
    <row r="29" spans="1:23" x14ac:dyDescent="0.2">
      <c r="A29" s="43"/>
      <c r="B29" s="43"/>
      <c r="C29" s="44"/>
      <c r="E29" s="17" t="s">
        <v>99</v>
      </c>
      <c r="F29" s="112">
        <v>756</v>
      </c>
      <c r="G29" s="10">
        <f>F29/F30</f>
        <v>0.2970530451866405</v>
      </c>
      <c r="I29" s="17" t="s">
        <v>151</v>
      </c>
      <c r="J29" s="112">
        <v>906</v>
      </c>
      <c r="K29" s="10">
        <f>J29/J33</f>
        <v>0.37828810020876824</v>
      </c>
      <c r="L29" s="15"/>
      <c r="M29" s="22" t="s">
        <v>682</v>
      </c>
      <c r="N29" s="112">
        <v>850</v>
      </c>
      <c r="O29" s="24">
        <f>N29/N31</f>
        <v>0.37727474478473144</v>
      </c>
      <c r="Q29" s="13"/>
      <c r="R29" s="13"/>
      <c r="S29" s="14"/>
      <c r="U29" s="54" t="s">
        <v>367</v>
      </c>
      <c r="V29" s="112">
        <v>376</v>
      </c>
      <c r="W29" s="55">
        <f>V29/V31</f>
        <v>0.44497041420118344</v>
      </c>
    </row>
    <row r="30" spans="1:23" x14ac:dyDescent="0.2">
      <c r="A30" s="43"/>
      <c r="B30" s="43"/>
      <c r="C30" s="44"/>
      <c r="E30" s="17" t="s">
        <v>69</v>
      </c>
      <c r="F30" s="1">
        <f>F25+F26+F27+F28+F29</f>
        <v>2545</v>
      </c>
      <c r="G30" s="10">
        <f>G25+G26+G27+G28+G29</f>
        <v>1</v>
      </c>
      <c r="I30" s="17" t="s">
        <v>152</v>
      </c>
      <c r="J30" s="112">
        <v>330</v>
      </c>
      <c r="K30" s="10">
        <f>J30/J33</f>
        <v>0.13778705636743216</v>
      </c>
      <c r="L30" s="15"/>
      <c r="M30" s="22" t="s">
        <v>187</v>
      </c>
      <c r="N30" s="112">
        <v>792</v>
      </c>
      <c r="O30" s="24">
        <f>N30/N31</f>
        <v>0.35153129161118507</v>
      </c>
      <c r="Q30" s="13"/>
      <c r="R30" s="13"/>
      <c r="S30" s="14"/>
      <c r="U30" s="54" t="s">
        <v>368</v>
      </c>
      <c r="V30" s="112">
        <v>134</v>
      </c>
      <c r="W30" s="55">
        <f>V30/V31</f>
        <v>0.15857988165680473</v>
      </c>
    </row>
    <row r="31" spans="1:23" x14ac:dyDescent="0.2">
      <c r="A31" s="43"/>
      <c r="B31" s="43"/>
      <c r="C31" s="44"/>
      <c r="E31" s="13"/>
      <c r="F31" s="13"/>
      <c r="G31" s="14"/>
      <c r="I31" s="17" t="s">
        <v>153</v>
      </c>
      <c r="J31" s="112">
        <v>261</v>
      </c>
      <c r="K31" s="10">
        <f>J31/J33</f>
        <v>0.10897703549060543</v>
      </c>
      <c r="L31" s="15"/>
      <c r="M31" s="22" t="s">
        <v>69</v>
      </c>
      <c r="N31" s="23">
        <f>N28+N29+N30</f>
        <v>2253</v>
      </c>
      <c r="O31" s="24">
        <f>O28+O29+O30</f>
        <v>1</v>
      </c>
      <c r="Q31" s="13"/>
      <c r="R31" s="13"/>
      <c r="S31" s="14"/>
      <c r="U31" s="54" t="s">
        <v>69</v>
      </c>
      <c r="V31" s="54">
        <f>V28+V29+V30</f>
        <v>845</v>
      </c>
      <c r="W31" s="55">
        <f>W28+W29+W30</f>
        <v>1</v>
      </c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330</v>
      </c>
      <c r="K32" s="10">
        <f>J32/J33</f>
        <v>0.13778705636743216</v>
      </c>
      <c r="L32" s="15"/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43"/>
      <c r="B33" s="43"/>
      <c r="C33" s="44"/>
      <c r="E33" s="6" t="s">
        <v>112</v>
      </c>
      <c r="F33" s="112">
        <v>1346</v>
      </c>
      <c r="G33" s="27">
        <f>F33/F35</f>
        <v>0.51809083910700537</v>
      </c>
      <c r="I33" s="17" t="s">
        <v>69</v>
      </c>
      <c r="J33" s="1">
        <f>J28+J29+J30+J31+J32</f>
        <v>2395</v>
      </c>
      <c r="K33" s="10" t="e">
        <f>K2+M48+K29+K30+K31+K32</f>
        <v>#VALUE!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3"/>
      <c r="B34" s="13"/>
      <c r="C34" s="14"/>
      <c r="E34" s="6" t="s">
        <v>122</v>
      </c>
      <c r="F34" s="112">
        <v>1252</v>
      </c>
      <c r="G34" s="27">
        <f>F34/F35</f>
        <v>0.48190916089299463</v>
      </c>
      <c r="I34" s="13"/>
      <c r="J34" s="13"/>
      <c r="K34" s="14"/>
      <c r="L34" s="15"/>
      <c r="M34" s="22" t="s">
        <v>189</v>
      </c>
      <c r="N34" s="112">
        <v>890</v>
      </c>
      <c r="O34" s="24">
        <f>N34/N38</f>
        <v>0.39120879120879121</v>
      </c>
      <c r="Q34" s="13"/>
      <c r="R34" s="13"/>
      <c r="S34" s="14"/>
      <c r="U34" s="13"/>
      <c r="V34" s="13"/>
      <c r="W34" s="14"/>
    </row>
    <row r="35" spans="1:23" x14ac:dyDescent="0.2">
      <c r="A35" s="13"/>
      <c r="B35" s="13"/>
      <c r="C35" s="14"/>
      <c r="E35" s="6" t="s">
        <v>107</v>
      </c>
      <c r="F35" s="7">
        <f>F33+F34</f>
        <v>2598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767</v>
      </c>
      <c r="O35" s="24">
        <f>N35/N38</f>
        <v>0.33714285714285713</v>
      </c>
      <c r="Q35" s="13"/>
      <c r="R35" s="13"/>
      <c r="S35" s="14"/>
      <c r="U35" s="13"/>
      <c r="V35" s="13"/>
      <c r="W35" s="14"/>
    </row>
    <row r="36" spans="1:23" x14ac:dyDescent="0.2">
      <c r="A36" s="13"/>
      <c r="B36" s="13"/>
      <c r="C36" s="14"/>
      <c r="E36" s="13"/>
      <c r="F36" s="13"/>
      <c r="G36" s="14"/>
      <c r="I36" s="22" t="s">
        <v>156</v>
      </c>
      <c r="J36" s="112">
        <v>1121</v>
      </c>
      <c r="K36" s="24">
        <f>J36/J38</f>
        <v>0.47520135650699447</v>
      </c>
      <c r="L36" s="15"/>
      <c r="M36" s="22" t="s">
        <v>191</v>
      </c>
      <c r="N36" s="112">
        <v>282</v>
      </c>
      <c r="O36" s="24">
        <f>N36/N38</f>
        <v>0.12395604395604395</v>
      </c>
      <c r="Q36" s="13"/>
      <c r="R36" s="13"/>
      <c r="S36" s="14"/>
      <c r="U36" s="13"/>
      <c r="V36" s="13"/>
      <c r="W36" s="14"/>
    </row>
    <row r="37" spans="1:23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1238</v>
      </c>
      <c r="K37" s="24">
        <f>J37/J38</f>
        <v>0.52479864349300553</v>
      </c>
      <c r="L37" s="15"/>
      <c r="M37" s="22" t="s">
        <v>192</v>
      </c>
      <c r="N37" s="112">
        <v>336</v>
      </c>
      <c r="O37" s="24">
        <f>N37/N38</f>
        <v>0.14769230769230771</v>
      </c>
      <c r="Q37" s="13"/>
      <c r="R37" s="13"/>
      <c r="S37" s="14"/>
      <c r="U37" s="13"/>
      <c r="V37" s="13"/>
      <c r="W37" s="14"/>
    </row>
    <row r="38" spans="1:23" x14ac:dyDescent="0.2">
      <c r="A38" s="13"/>
      <c r="B38" s="13"/>
      <c r="C38" s="14"/>
      <c r="E38" s="6" t="s">
        <v>124</v>
      </c>
      <c r="F38" s="112">
        <v>743</v>
      </c>
      <c r="G38" s="27">
        <f>F38/F40</f>
        <v>0.35721153846153847</v>
      </c>
      <c r="I38" s="22" t="s">
        <v>69</v>
      </c>
      <c r="J38" s="23">
        <f>J36+J37</f>
        <v>2359</v>
      </c>
      <c r="K38" s="24">
        <f>K36+K37</f>
        <v>1</v>
      </c>
      <c r="L38" s="15"/>
      <c r="M38" s="22" t="s">
        <v>107</v>
      </c>
      <c r="N38" s="23">
        <f>N34+N35+N36+N37</f>
        <v>2275</v>
      </c>
      <c r="O38" s="24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13"/>
      <c r="B39" s="13"/>
      <c r="C39" s="14"/>
      <c r="E39" s="6" t="s">
        <v>125</v>
      </c>
      <c r="F39" s="112">
        <v>1337</v>
      </c>
      <c r="G39" s="27">
        <f>F39/F40</f>
        <v>0.64278846153846159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2080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218</v>
      </c>
      <c r="K41" s="24">
        <f>J41/J45</f>
        <v>9.1789473684210532E-2</v>
      </c>
      <c r="L41" s="15"/>
      <c r="M41" s="22" t="s">
        <v>194</v>
      </c>
      <c r="N41" s="112">
        <v>466</v>
      </c>
      <c r="O41" s="24">
        <f>N41/N45</f>
        <v>0.20601237842617154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2098</v>
      </c>
      <c r="C42" s="10">
        <f>B42/B44</f>
        <v>0.65216039788622937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936</v>
      </c>
      <c r="K42" s="24">
        <f>J42/J45</f>
        <v>0.39410526315789474</v>
      </c>
      <c r="L42" s="15"/>
      <c r="M42" s="22" t="s">
        <v>195</v>
      </c>
      <c r="N42" s="112">
        <v>805</v>
      </c>
      <c r="O42" s="24">
        <f>N42/N45</f>
        <v>0.35587975243147657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1119</v>
      </c>
      <c r="C43" s="10">
        <f>B43/B44</f>
        <v>0.34783960211377057</v>
      </c>
      <c r="E43" s="124" t="s">
        <v>127</v>
      </c>
      <c r="F43" s="125">
        <v>433</v>
      </c>
      <c r="G43" s="127">
        <f>F43/F49</f>
        <v>0.17702371218315618</v>
      </c>
      <c r="I43" s="22" t="s">
        <v>159</v>
      </c>
      <c r="J43" s="112">
        <v>672</v>
      </c>
      <c r="K43" s="24">
        <f>J43/J45</f>
        <v>0.28294736842105261</v>
      </c>
      <c r="L43" s="15"/>
      <c r="M43" s="22" t="s">
        <v>196</v>
      </c>
      <c r="N43" s="112">
        <v>538</v>
      </c>
      <c r="O43" s="24">
        <f>N43/N45</f>
        <v>0.23784261715296198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3217</v>
      </c>
      <c r="C44" s="10">
        <f>C42+C43</f>
        <v>1</v>
      </c>
      <c r="E44" s="17" t="s">
        <v>128</v>
      </c>
      <c r="F44" s="112">
        <v>325</v>
      </c>
      <c r="G44" s="10">
        <f>F44/F49</f>
        <v>0.13286999182338513</v>
      </c>
      <c r="I44" s="22" t="s">
        <v>160</v>
      </c>
      <c r="J44" s="112">
        <v>549</v>
      </c>
      <c r="K44" s="24">
        <f>J44/J45</f>
        <v>0.23115789473684212</v>
      </c>
      <c r="L44" s="15"/>
      <c r="M44" s="22" t="s">
        <v>197</v>
      </c>
      <c r="N44" s="112">
        <v>453</v>
      </c>
      <c r="O44" s="24">
        <f>N44/N45</f>
        <v>0.20026525198938991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7" t="s">
        <v>129</v>
      </c>
      <c r="F45" s="112">
        <v>732</v>
      </c>
      <c r="G45" s="10">
        <f>F45/F49</f>
        <v>0.29926410466067049</v>
      </c>
      <c r="I45" s="22" t="s">
        <v>69</v>
      </c>
      <c r="J45" s="23">
        <f>J41+J42+J43+J44</f>
        <v>2375</v>
      </c>
      <c r="K45" s="24">
        <f>K41+K42+K43+K44</f>
        <v>1</v>
      </c>
      <c r="L45" s="15"/>
      <c r="M45" s="22" t="s">
        <v>69</v>
      </c>
      <c r="N45" s="23">
        <f>N41+N42+N43+N44</f>
        <v>2262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541</v>
      </c>
      <c r="G46" s="10">
        <f>F46/F49</f>
        <v>0.22117743254292724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792</v>
      </c>
      <c r="C47" s="10">
        <f>B47/B49</f>
        <v>0.27263339070567988</v>
      </c>
      <c r="E47" s="17" t="s">
        <v>131</v>
      </c>
      <c r="F47" s="112">
        <v>345</v>
      </c>
      <c r="G47" s="10">
        <f>F47/F49</f>
        <v>0.14104660670482419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2113</v>
      </c>
      <c r="C48" s="10">
        <f>B48/B49</f>
        <v>0.72736660929432018</v>
      </c>
      <c r="E48" s="17" t="s">
        <v>673</v>
      </c>
      <c r="F48" s="112">
        <v>70</v>
      </c>
      <c r="G48" s="10">
        <f>F48/F49</f>
        <v>2.8618152085036794E-2</v>
      </c>
      <c r="I48" s="22" t="s">
        <v>162</v>
      </c>
      <c r="J48" s="112">
        <v>1011</v>
      </c>
      <c r="K48" s="24">
        <f>J48/J51</f>
        <v>0.42694256756756754</v>
      </c>
      <c r="M48" s="22" t="s">
        <v>199</v>
      </c>
      <c r="N48" s="112">
        <v>550</v>
      </c>
      <c r="O48" s="24">
        <f>N48/N51</f>
        <v>0.24433585073300756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2905</v>
      </c>
      <c r="C49" s="10">
        <f>C47+C48</f>
        <v>1</v>
      </c>
      <c r="E49" s="17" t="s">
        <v>69</v>
      </c>
      <c r="F49" s="1">
        <f>F43+F44+F45+F46+F47+F48</f>
        <v>2446</v>
      </c>
      <c r="G49" s="10">
        <f>G43+G44+G45+G46+G47+G48</f>
        <v>1</v>
      </c>
      <c r="I49" s="22" t="s">
        <v>163</v>
      </c>
      <c r="J49" s="112">
        <v>854</v>
      </c>
      <c r="K49" s="24">
        <f>J49/J51</f>
        <v>0.36064189189189189</v>
      </c>
      <c r="M49" s="22" t="s">
        <v>200</v>
      </c>
      <c r="N49" s="112">
        <v>1030</v>
      </c>
      <c r="O49" s="24">
        <f>N49/N51</f>
        <v>0.45757441137272326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503</v>
      </c>
      <c r="K50" s="24">
        <f>J50/J51</f>
        <v>0.21241554054054054</v>
      </c>
      <c r="M50" s="22" t="s">
        <v>201</v>
      </c>
      <c r="N50" s="112">
        <v>671</v>
      </c>
      <c r="O50" s="24">
        <f>N50/N51</f>
        <v>0.29808973789426924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2368</v>
      </c>
      <c r="K51" s="24">
        <f>K48+K49+K50</f>
        <v>1</v>
      </c>
      <c r="M51" s="22" t="s">
        <v>69</v>
      </c>
      <c r="N51" s="23">
        <f>N48+N49+N50</f>
        <v>2251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973</v>
      </c>
      <c r="C52" s="10">
        <f>B52/B54</f>
        <v>0.33208191126279862</v>
      </c>
      <c r="E52" s="17" t="s">
        <v>133</v>
      </c>
      <c r="F52" s="112">
        <v>1208</v>
      </c>
      <c r="G52" s="10">
        <f>F52/F55</f>
        <v>0.48946515397082657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1957</v>
      </c>
      <c r="C53" s="10">
        <f>B53/B54</f>
        <v>0.66791808873720138</v>
      </c>
      <c r="E53" s="17" t="s">
        <v>134</v>
      </c>
      <c r="F53" s="112">
        <v>697</v>
      </c>
      <c r="G53" s="10">
        <f>F53/F55</f>
        <v>0.28241491085899512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2930</v>
      </c>
      <c r="C54" s="10">
        <f>C52+C53</f>
        <v>1</v>
      </c>
      <c r="E54" s="17" t="s">
        <v>135</v>
      </c>
      <c r="F54" s="112">
        <v>563</v>
      </c>
      <c r="G54" s="10">
        <f>F54/F55</f>
        <v>0.22811993517017828</v>
      </c>
      <c r="I54" s="22" t="s">
        <v>166</v>
      </c>
      <c r="J54" s="112">
        <v>1078</v>
      </c>
      <c r="K54" s="24">
        <f>J54/J57</f>
        <v>0.45389473684210524</v>
      </c>
      <c r="M54" s="22" t="s">
        <v>203</v>
      </c>
      <c r="N54" s="112">
        <v>1328</v>
      </c>
      <c r="O54" s="24">
        <f>N54/N56</f>
        <v>0.58245614035087723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7" t="s">
        <v>69</v>
      </c>
      <c r="F55" s="1">
        <f>F52+F53+F54</f>
        <v>2468</v>
      </c>
      <c r="G55" s="10">
        <f>G52+G53+G54</f>
        <v>0.99999999999999989</v>
      </c>
      <c r="I55" s="22" t="s">
        <v>167</v>
      </c>
      <c r="J55" s="112">
        <v>821</v>
      </c>
      <c r="K55" s="24">
        <f>J55/J57</f>
        <v>0.34568421052631582</v>
      </c>
      <c r="M55" s="22" t="s">
        <v>204</v>
      </c>
      <c r="N55" s="112">
        <v>952</v>
      </c>
      <c r="O55" s="24">
        <f>N55/N56</f>
        <v>0.41754385964912283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476</v>
      </c>
      <c r="K56" s="24">
        <f>J56/J57</f>
        <v>0.20042105263157894</v>
      </c>
      <c r="M56" s="22" t="s">
        <v>69</v>
      </c>
      <c r="N56" s="23">
        <f>N54+N55</f>
        <v>2280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427</v>
      </c>
      <c r="C57" s="10">
        <f>B57/B60</f>
        <v>0.1520113919544322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2375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1272</v>
      </c>
      <c r="C58" s="10">
        <f>B58/B60</f>
        <v>0.45283018867924529</v>
      </c>
      <c r="E58" s="17" t="s">
        <v>137</v>
      </c>
      <c r="F58" s="112">
        <v>1391</v>
      </c>
      <c r="G58" s="10">
        <f>F58/F60</f>
        <v>0.56729200652528544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1110</v>
      </c>
      <c r="C59" s="10">
        <f>B59/B60</f>
        <v>0.39515841936632251</v>
      </c>
      <c r="E59" s="29" t="s">
        <v>72</v>
      </c>
      <c r="F59" s="112">
        <v>1061</v>
      </c>
      <c r="G59" s="31">
        <f>F59/F60</f>
        <v>0.4327079934747145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2809</v>
      </c>
      <c r="C60" s="10">
        <f>C57+C58+C59</f>
        <v>1</v>
      </c>
      <c r="E60" s="22" t="s">
        <v>69</v>
      </c>
      <c r="F60" s="23">
        <f>F58+F59</f>
        <v>2452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2777</v>
      </c>
      <c r="C63" s="10">
        <f>B63/B65</f>
        <v>0.80236925744004628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684</v>
      </c>
      <c r="C64" s="10">
        <f>B64/B65</f>
        <v>0.19763074255995378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3" t="s">
        <v>69</v>
      </c>
      <c r="B65" s="1">
        <f>B63+B64</f>
        <v>3461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30"/>
      <c r="J66" s="15"/>
      <c r="K66" s="16"/>
      <c r="S66" s="14"/>
      <c r="W66" s="1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W67" s="1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W68" s="1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W69" s="1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W70" s="1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W71" s="1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W72" s="1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W73" s="1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W74" s="1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W75" s="1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W76" s="1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W77" s="1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W78" s="1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W79" s="1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W80" s="1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W81" s="1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W82" s="1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W83" s="1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W84" s="1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W85" s="1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W86" s="1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W87" s="1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W88" s="1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W89" s="1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W90" s="1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W91" s="1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W92" s="1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W93" s="1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W94" s="1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W95" s="1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W96" s="1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W97" s="1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W98" s="1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W99" s="1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/>
      <c r="R100"/>
      <c r="S100" s="9"/>
      <c r="W100" s="1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</row>
    <row r="109" spans="3:23" x14ac:dyDescent="0.2">
      <c r="D109" s="15"/>
      <c r="E109" s="21"/>
      <c r="F109" s="20"/>
      <c r="G109" s="28"/>
      <c r="H109" s="15"/>
    </row>
    <row r="110" spans="3:23" x14ac:dyDescent="0.2">
      <c r="D110" s="15"/>
      <c r="E110" s="21"/>
      <c r="F110" s="20"/>
      <c r="G110" s="28"/>
      <c r="H110" s="15"/>
    </row>
    <row r="111" spans="3:23" x14ac:dyDescent="0.2">
      <c r="D111" s="15"/>
      <c r="E111" s="20"/>
      <c r="F111" s="20"/>
      <c r="G111" s="28"/>
      <c r="H111" s="15"/>
    </row>
    <row r="112" spans="3:23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F2D8-D62F-B646-B6F0-66766D844346}">
  <sheetPr codeName="Sheet16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9.83203125" style="13" customWidth="1"/>
  </cols>
  <sheetData>
    <row r="1" spans="1:23" x14ac:dyDescent="0.2">
      <c r="A1" s="8" t="s">
        <v>16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305</v>
      </c>
      <c r="R3" s="23" t="s">
        <v>64</v>
      </c>
      <c r="S3" s="24" t="s">
        <v>77</v>
      </c>
      <c r="U3" s="23" t="s">
        <v>369</v>
      </c>
      <c r="V3" s="23" t="s">
        <v>64</v>
      </c>
      <c r="W3" s="24" t="s">
        <v>94</v>
      </c>
    </row>
    <row r="4" spans="1:23" x14ac:dyDescent="0.2">
      <c r="A4" s="1" t="s">
        <v>66</v>
      </c>
      <c r="B4" s="112">
        <v>3193</v>
      </c>
      <c r="C4" s="10">
        <f>B4/B7</f>
        <v>0.97675130009177114</v>
      </c>
      <c r="E4" s="1" t="s">
        <v>104</v>
      </c>
      <c r="F4" s="112">
        <v>2082</v>
      </c>
      <c r="G4" s="10">
        <f>F4/F6</f>
        <v>0.74650412334169958</v>
      </c>
      <c r="I4" s="152" t="s">
        <v>139</v>
      </c>
      <c r="J4" s="112">
        <v>893</v>
      </c>
      <c r="K4" s="10">
        <f>J4/J6</f>
        <v>0.42953342953342954</v>
      </c>
      <c r="M4" s="38" t="s">
        <v>170</v>
      </c>
      <c r="N4" s="112">
        <v>593</v>
      </c>
      <c r="O4" s="24">
        <f>N4/N8</f>
        <v>0.31030873888016747</v>
      </c>
      <c r="Q4" s="23" t="s">
        <v>306</v>
      </c>
      <c r="R4" s="112">
        <v>606</v>
      </c>
      <c r="S4" s="24">
        <f>R4/R7</f>
        <v>0.31861198738170349</v>
      </c>
      <c r="U4" s="23" t="s">
        <v>370</v>
      </c>
      <c r="V4" s="112">
        <v>2139</v>
      </c>
      <c r="W4" s="24">
        <f>V4/V6</f>
        <v>0.76447462473195138</v>
      </c>
    </row>
    <row r="5" spans="1:23" x14ac:dyDescent="0.2">
      <c r="A5" s="1" t="s">
        <v>67</v>
      </c>
      <c r="B5" s="112">
        <v>23</v>
      </c>
      <c r="C5" s="10">
        <f>B5/B7</f>
        <v>7.0357907617008258E-3</v>
      </c>
      <c r="E5" s="1" t="s">
        <v>105</v>
      </c>
      <c r="F5" s="112">
        <v>707</v>
      </c>
      <c r="G5" s="10">
        <f>F5/F6</f>
        <v>0.25349587665830048</v>
      </c>
      <c r="I5" s="152" t="s">
        <v>88</v>
      </c>
      <c r="J5" s="112">
        <v>1186</v>
      </c>
      <c r="K5" s="10">
        <f>J5/J6</f>
        <v>0.57046657046657046</v>
      </c>
      <c r="M5" s="38" t="s">
        <v>171</v>
      </c>
      <c r="N5" s="112">
        <v>280</v>
      </c>
      <c r="O5" s="24">
        <f>N5/N8</f>
        <v>0.14652014652014653</v>
      </c>
      <c r="Q5" s="23" t="s">
        <v>307</v>
      </c>
      <c r="R5" s="112">
        <v>218</v>
      </c>
      <c r="S5" s="24">
        <f>R5/R7</f>
        <v>0.11461619348054679</v>
      </c>
      <c r="U5" s="23" t="s">
        <v>371</v>
      </c>
      <c r="V5" s="112">
        <v>659</v>
      </c>
      <c r="W5" s="24">
        <f>V5/V6</f>
        <v>0.23552537526804859</v>
      </c>
    </row>
    <row r="6" spans="1:23" x14ac:dyDescent="0.2">
      <c r="A6" s="2" t="s">
        <v>68</v>
      </c>
      <c r="B6" s="112">
        <v>53</v>
      </c>
      <c r="C6" s="11">
        <f>B6/B7</f>
        <v>1.6212909146527989E-2</v>
      </c>
      <c r="E6" s="1" t="s">
        <v>107</v>
      </c>
      <c r="F6" s="1">
        <f>F4+F5</f>
        <v>2789</v>
      </c>
      <c r="G6" s="10">
        <f>G4+G5</f>
        <v>1</v>
      </c>
      <c r="I6" s="152" t="s">
        <v>69</v>
      </c>
      <c r="J6" s="1">
        <f>J4+J5</f>
        <v>2079</v>
      </c>
      <c r="K6" s="10">
        <f>K4+K5</f>
        <v>1</v>
      </c>
      <c r="M6" s="38" t="s">
        <v>172</v>
      </c>
      <c r="N6" s="112">
        <v>737</v>
      </c>
      <c r="O6" s="24">
        <f>N6/N8</f>
        <v>0.38566195709052853</v>
      </c>
      <c r="Q6" s="23" t="s">
        <v>308</v>
      </c>
      <c r="R6" s="112">
        <v>1078</v>
      </c>
      <c r="S6" s="24">
        <f>R6/R7</f>
        <v>0.56677181913774977</v>
      </c>
      <c r="U6" s="23" t="s">
        <v>69</v>
      </c>
      <c r="V6" s="23">
        <f>V4+V5</f>
        <v>2798</v>
      </c>
      <c r="W6" s="24">
        <f>W4+W5</f>
        <v>1</v>
      </c>
    </row>
    <row r="7" spans="1:23" x14ac:dyDescent="0.2">
      <c r="A7" s="1" t="s">
        <v>69</v>
      </c>
      <c r="B7" s="1">
        <f>B4+B5+B6</f>
        <v>3269</v>
      </c>
      <c r="C7" s="10">
        <f>C4+C5+C6</f>
        <v>0.99999999999999989</v>
      </c>
      <c r="E7" s="13"/>
      <c r="F7" s="13"/>
      <c r="G7" s="16"/>
      <c r="I7" s="13"/>
      <c r="J7" s="13"/>
      <c r="K7" s="14"/>
      <c r="M7" s="38" t="s">
        <v>173</v>
      </c>
      <c r="N7" s="112">
        <v>301</v>
      </c>
      <c r="O7" s="24">
        <f>N7/N8</f>
        <v>0.1575091575091575</v>
      </c>
      <c r="Q7" s="23" t="s">
        <v>69</v>
      </c>
      <c r="R7" s="23">
        <f>R4+R5+R6</f>
        <v>1902</v>
      </c>
      <c r="S7" s="24">
        <f>S4+S5+S6</f>
        <v>1</v>
      </c>
      <c r="U7" s="13"/>
      <c r="V7" s="13"/>
      <c r="W7" s="14"/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1911</v>
      </c>
      <c r="O8" s="24">
        <f>O4+O5+O6+O7</f>
        <v>1</v>
      </c>
      <c r="Q8" s="13"/>
      <c r="R8" s="13"/>
      <c r="S8" s="14"/>
      <c r="U8" s="23" t="s">
        <v>220</v>
      </c>
      <c r="V8" s="23" t="s">
        <v>64</v>
      </c>
      <c r="W8" s="24" t="s">
        <v>94</v>
      </c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5</v>
      </c>
      <c r="G9" s="10">
        <f>F9/F11</f>
        <v>0.17857142857142858</v>
      </c>
      <c r="I9" s="152" t="s">
        <v>671</v>
      </c>
      <c r="J9" s="112">
        <v>439</v>
      </c>
      <c r="K9" s="10">
        <f>J9/J12</f>
        <v>0.21982974461692539</v>
      </c>
      <c r="M9" s="13"/>
      <c r="N9" s="13"/>
      <c r="O9" s="14"/>
      <c r="Q9" s="23" t="s">
        <v>309</v>
      </c>
      <c r="R9" s="23" t="s">
        <v>64</v>
      </c>
      <c r="S9" s="24" t="s">
        <v>77</v>
      </c>
      <c r="U9" s="23" t="s">
        <v>372</v>
      </c>
      <c r="V9" s="112">
        <v>521</v>
      </c>
      <c r="W9" s="24">
        <f>V9/V11</f>
        <v>0.64241676942046855</v>
      </c>
    </row>
    <row r="10" spans="1:23" x14ac:dyDescent="0.2">
      <c r="A10" s="23" t="s">
        <v>70</v>
      </c>
      <c r="B10" s="112">
        <v>53</v>
      </c>
      <c r="C10" s="24">
        <f>B10/B17</f>
        <v>1.693831895174177E-2</v>
      </c>
      <c r="E10" s="1" t="s">
        <v>109</v>
      </c>
      <c r="F10" s="112">
        <v>23</v>
      </c>
      <c r="G10" s="10">
        <f>F10/F11</f>
        <v>0.8214285714285714</v>
      </c>
      <c r="I10" s="152" t="s">
        <v>141</v>
      </c>
      <c r="J10" s="112">
        <v>1050</v>
      </c>
      <c r="K10" s="10">
        <f>J10/J12</f>
        <v>0.52578868302453685</v>
      </c>
      <c r="M10" s="38" t="s">
        <v>174</v>
      </c>
      <c r="N10" s="23" t="s">
        <v>64</v>
      </c>
      <c r="O10" s="24" t="s">
        <v>77</v>
      </c>
      <c r="Q10" s="23" t="s">
        <v>310</v>
      </c>
      <c r="R10" s="112">
        <v>561</v>
      </c>
      <c r="S10" s="24">
        <f>R10/R14</f>
        <v>0.29713983050847459</v>
      </c>
      <c r="U10" s="23" t="s">
        <v>373</v>
      </c>
      <c r="V10" s="112">
        <v>290</v>
      </c>
      <c r="W10" s="24">
        <f>V10/V11</f>
        <v>0.35758323057953145</v>
      </c>
    </row>
    <row r="11" spans="1:23" x14ac:dyDescent="0.2">
      <c r="A11" s="23" t="s">
        <v>71</v>
      </c>
      <c r="B11" s="112">
        <v>599</v>
      </c>
      <c r="C11" s="24">
        <f>B11/B17</f>
        <v>0.19143496324704379</v>
      </c>
      <c r="E11" s="1" t="s">
        <v>107</v>
      </c>
      <c r="F11" s="1">
        <f>F9+F10</f>
        <v>28</v>
      </c>
      <c r="G11" s="10">
        <f>G9+G10</f>
        <v>1</v>
      </c>
      <c r="I11" s="152" t="s">
        <v>142</v>
      </c>
      <c r="J11" s="112">
        <v>508</v>
      </c>
      <c r="K11" s="10">
        <f>J11/J12</f>
        <v>0.25438157235853781</v>
      </c>
      <c r="M11" s="38" t="s">
        <v>176</v>
      </c>
      <c r="N11" s="112">
        <v>882</v>
      </c>
      <c r="O11" s="24">
        <f>N11/N13</f>
        <v>0.4679045092838196</v>
      </c>
      <c r="Q11" s="23" t="s">
        <v>311</v>
      </c>
      <c r="R11" s="112">
        <v>419</v>
      </c>
      <c r="S11" s="24">
        <f>R11/R14</f>
        <v>0.22192796610169491</v>
      </c>
      <c r="U11" s="23" t="s">
        <v>69</v>
      </c>
      <c r="V11" s="23">
        <f>V9+V10</f>
        <v>811</v>
      </c>
      <c r="W11" s="24">
        <f>W9+W10</f>
        <v>1</v>
      </c>
    </row>
    <row r="12" spans="1:23" x14ac:dyDescent="0.2">
      <c r="A12" s="23" t="s">
        <v>72</v>
      </c>
      <c r="B12" s="112">
        <v>40</v>
      </c>
      <c r="C12" s="24">
        <f>B12/B17</f>
        <v>1.2783636944710771E-2</v>
      </c>
      <c r="E12" s="13"/>
      <c r="F12" s="13"/>
      <c r="G12" s="14"/>
      <c r="I12" s="152" t="s">
        <v>69</v>
      </c>
      <c r="J12" s="1">
        <f>J9+J10+J11</f>
        <v>1997</v>
      </c>
      <c r="K12" s="10">
        <f>K9+K10+K11</f>
        <v>1</v>
      </c>
      <c r="M12" s="38" t="s">
        <v>175</v>
      </c>
      <c r="N12" s="112">
        <v>1003</v>
      </c>
      <c r="O12" s="24">
        <f>N12/N13</f>
        <v>0.53209549071618034</v>
      </c>
      <c r="Q12" s="23" t="s">
        <v>670</v>
      </c>
      <c r="R12" s="112">
        <v>644</v>
      </c>
      <c r="S12" s="24">
        <f>R12/R14</f>
        <v>0.34110169491525422</v>
      </c>
      <c r="U12" s="13"/>
      <c r="V12" s="13"/>
      <c r="W12" s="14"/>
    </row>
    <row r="13" spans="1:23" x14ac:dyDescent="0.2">
      <c r="A13" s="23" t="s">
        <v>73</v>
      </c>
      <c r="B13" s="112">
        <v>485</v>
      </c>
      <c r="C13" s="24">
        <f>B13/B17</f>
        <v>0.1550015979546181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1885</v>
      </c>
      <c r="O13" s="24">
        <f>O11+O12</f>
        <v>1</v>
      </c>
      <c r="Q13" s="23" t="s">
        <v>312</v>
      </c>
      <c r="R13" s="112">
        <v>264</v>
      </c>
      <c r="S13" s="24">
        <f>R13/R14</f>
        <v>0.13983050847457626</v>
      </c>
      <c r="U13" s="54" t="s">
        <v>357</v>
      </c>
      <c r="V13" s="54" t="s">
        <v>64</v>
      </c>
      <c r="W13" s="55" t="s">
        <v>94</v>
      </c>
    </row>
    <row r="14" spans="1:23" x14ac:dyDescent="0.2">
      <c r="A14" s="23" t="s">
        <v>74</v>
      </c>
      <c r="B14" s="112">
        <v>32</v>
      </c>
      <c r="C14" s="24">
        <f>B14/B17</f>
        <v>1.0226909555768616E-2</v>
      </c>
      <c r="E14" s="6" t="s">
        <v>111</v>
      </c>
      <c r="F14" s="112">
        <v>1396</v>
      </c>
      <c r="G14" s="27">
        <f>F14/F16</f>
        <v>0.64510166358595189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23" t="s">
        <v>69</v>
      </c>
      <c r="R14" s="23">
        <f>R10+R11+R12+R13</f>
        <v>1888</v>
      </c>
      <c r="S14" s="24">
        <f>S10+S11+S12+S13</f>
        <v>1</v>
      </c>
      <c r="U14" s="54" t="s">
        <v>374</v>
      </c>
      <c r="V14" s="112">
        <v>140</v>
      </c>
      <c r="W14" s="55">
        <f>V14/V18</f>
        <v>0.14537902388369678</v>
      </c>
    </row>
    <row r="15" spans="1:23" x14ac:dyDescent="0.2">
      <c r="A15" s="23" t="s">
        <v>75</v>
      </c>
      <c r="B15" s="112">
        <v>917</v>
      </c>
      <c r="C15" s="24">
        <f>B15/B17</f>
        <v>0.29306487695749439</v>
      </c>
      <c r="E15" s="6" t="s">
        <v>112</v>
      </c>
      <c r="F15" s="112">
        <v>768</v>
      </c>
      <c r="G15" s="27">
        <f>F15/F16</f>
        <v>0.35489833641404805</v>
      </c>
      <c r="I15" s="152" t="s">
        <v>144</v>
      </c>
      <c r="J15" s="112">
        <v>569</v>
      </c>
      <c r="K15" s="10">
        <f>J15/J19</f>
        <v>0.28780981284774909</v>
      </c>
      <c r="M15" s="38" t="s">
        <v>177</v>
      </c>
      <c r="N15" s="23" t="s">
        <v>64</v>
      </c>
      <c r="O15" s="24" t="s">
        <v>77</v>
      </c>
      <c r="Q15" s="13"/>
      <c r="R15" s="13"/>
      <c r="S15" s="14"/>
      <c r="U15" s="54" t="s">
        <v>375</v>
      </c>
      <c r="V15" s="112">
        <v>336</v>
      </c>
      <c r="W15" s="55">
        <f>V15/V18</f>
        <v>0.34890965732087226</v>
      </c>
    </row>
    <row r="16" spans="1:23" x14ac:dyDescent="0.2">
      <c r="A16" s="23" t="s">
        <v>76</v>
      </c>
      <c r="B16" s="112">
        <v>1003</v>
      </c>
      <c r="C16" s="24">
        <f>B16/B17</f>
        <v>0.32054969638862257</v>
      </c>
      <c r="E16" s="6" t="s">
        <v>107</v>
      </c>
      <c r="F16" s="7">
        <f>F14+F15</f>
        <v>2164</v>
      </c>
      <c r="G16" s="27">
        <f>G14+G15</f>
        <v>1</v>
      </c>
      <c r="I16" s="152" t="s">
        <v>145</v>
      </c>
      <c r="J16" s="112">
        <v>413</v>
      </c>
      <c r="K16" s="10">
        <f>J16/J19</f>
        <v>0.20890237733940314</v>
      </c>
      <c r="M16" s="38" t="s">
        <v>178</v>
      </c>
      <c r="N16" s="112">
        <v>833</v>
      </c>
      <c r="O16" s="24">
        <f>N16/N18</f>
        <v>0.44190981432360743</v>
      </c>
      <c r="Q16" s="23" t="s">
        <v>313</v>
      </c>
      <c r="R16" s="23" t="s">
        <v>64</v>
      </c>
      <c r="S16" s="24" t="s">
        <v>77</v>
      </c>
      <c r="U16" s="54" t="s">
        <v>376</v>
      </c>
      <c r="V16" s="112">
        <v>203</v>
      </c>
      <c r="W16" s="55">
        <f>V16/V18</f>
        <v>0.21079958463136034</v>
      </c>
    </row>
    <row r="17" spans="1:23" x14ac:dyDescent="0.2">
      <c r="A17" s="23" t="s">
        <v>69</v>
      </c>
      <c r="B17" s="23">
        <f>B10+B11+B12+B13+B14+B15+B16</f>
        <v>3129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324</v>
      </c>
      <c r="K17" s="10">
        <f>J17/J19</f>
        <v>0.1638846737481032</v>
      </c>
      <c r="M17" s="38" t="s">
        <v>179</v>
      </c>
      <c r="N17" s="112">
        <v>1052</v>
      </c>
      <c r="O17" s="24">
        <f>N17/N18</f>
        <v>0.55809018567639257</v>
      </c>
      <c r="Q17" s="23" t="s">
        <v>314</v>
      </c>
      <c r="R17" s="112">
        <v>605</v>
      </c>
      <c r="S17" s="24">
        <f>R17/R20</f>
        <v>0.32061473237943827</v>
      </c>
      <c r="U17" s="54" t="s">
        <v>377</v>
      </c>
      <c r="V17" s="112">
        <v>284</v>
      </c>
      <c r="W17" s="55">
        <f>V17/V18</f>
        <v>0.29491173416407063</v>
      </c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671</v>
      </c>
      <c r="K18" s="127">
        <f>J18/J19</f>
        <v>0.33940313606474454</v>
      </c>
      <c r="M18" s="38" t="s">
        <v>69</v>
      </c>
      <c r="N18" s="23">
        <f>N16+N17</f>
        <v>1885</v>
      </c>
      <c r="O18" s="24">
        <f>O16+O17</f>
        <v>1</v>
      </c>
      <c r="Q18" s="23" t="s">
        <v>315</v>
      </c>
      <c r="R18" s="112">
        <v>458</v>
      </c>
      <c r="S18" s="24">
        <f>R18/R20</f>
        <v>0.24271330153683096</v>
      </c>
      <c r="U18" s="54"/>
      <c r="V18" s="54">
        <f>V14+V15+V16+V17</f>
        <v>963</v>
      </c>
      <c r="W18" s="55">
        <f>W14+W15+W16+W17</f>
        <v>1</v>
      </c>
    </row>
    <row r="19" spans="1:23" x14ac:dyDescent="0.2">
      <c r="A19" s="43"/>
      <c r="B19" s="43"/>
      <c r="C19" s="44"/>
      <c r="E19" s="152" t="s">
        <v>114</v>
      </c>
      <c r="F19" s="112">
        <v>253</v>
      </c>
      <c r="G19" s="10">
        <f>F19/F22</f>
        <v>0.11761971176197118</v>
      </c>
      <c r="I19" s="152" t="s">
        <v>69</v>
      </c>
      <c r="J19" s="1">
        <f>J15+J16+J17+J18</f>
        <v>1977</v>
      </c>
      <c r="K19" s="10">
        <f>K15+K16+K17+K18</f>
        <v>1</v>
      </c>
      <c r="M19" s="13"/>
      <c r="N19" s="13"/>
      <c r="O19" s="14"/>
      <c r="Q19" s="23" t="s">
        <v>316</v>
      </c>
      <c r="R19" s="112">
        <v>824</v>
      </c>
      <c r="S19" s="24">
        <f>R19/R20</f>
        <v>0.43667196608373077</v>
      </c>
      <c r="U19" s="13"/>
      <c r="V19" s="13"/>
      <c r="W19" s="16"/>
    </row>
    <row r="20" spans="1:23" x14ac:dyDescent="0.2">
      <c r="A20" s="43"/>
      <c r="B20" s="43"/>
      <c r="C20" s="44"/>
      <c r="E20" s="152" t="s">
        <v>674</v>
      </c>
      <c r="F20" s="112">
        <v>957</v>
      </c>
      <c r="G20" s="10">
        <f>F20/F22</f>
        <v>0.44490934449093444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23" t="s">
        <v>69</v>
      </c>
      <c r="R20" s="23">
        <f>R17+R18+R19</f>
        <v>1887</v>
      </c>
      <c r="S20" s="24">
        <f>S17+S18+S19</f>
        <v>1</v>
      </c>
      <c r="U20" s="13"/>
      <c r="V20" s="13"/>
      <c r="W20" s="16"/>
    </row>
    <row r="21" spans="1:23" x14ac:dyDescent="0.2">
      <c r="A21" s="43"/>
      <c r="B21" s="43"/>
      <c r="C21" s="44"/>
      <c r="E21" s="152" t="s">
        <v>115</v>
      </c>
      <c r="F21" s="112">
        <v>941</v>
      </c>
      <c r="G21" s="10">
        <f>F21/F22</f>
        <v>0.43747094374709439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815</v>
      </c>
      <c r="O21" s="24">
        <f>N21/N25</f>
        <v>0.42670157068062825</v>
      </c>
      <c r="Q21" s="13"/>
      <c r="R21" s="13"/>
      <c r="S21" s="14"/>
      <c r="U21" s="13"/>
      <c r="V21" s="13"/>
      <c r="W21" s="16"/>
    </row>
    <row r="22" spans="1:23" x14ac:dyDescent="0.2">
      <c r="A22" s="43"/>
      <c r="B22" s="43"/>
      <c r="C22" s="44"/>
      <c r="E22" s="152" t="s">
        <v>107</v>
      </c>
      <c r="F22" s="1">
        <f>F19+F20+F21</f>
        <v>2151</v>
      </c>
      <c r="G22" s="10">
        <f>G19+G20+G21</f>
        <v>1</v>
      </c>
      <c r="I22" s="152" t="s">
        <v>148</v>
      </c>
      <c r="J22" s="112">
        <v>638</v>
      </c>
      <c r="K22" s="10">
        <f>J22/J25</f>
        <v>0.32303797468354428</v>
      </c>
      <c r="M22" s="38" t="s">
        <v>182</v>
      </c>
      <c r="N22" s="112">
        <v>475</v>
      </c>
      <c r="O22" s="24">
        <f>N22/N25</f>
        <v>0.2486910994764398</v>
      </c>
      <c r="Q22" s="13"/>
      <c r="R22" s="13"/>
      <c r="S22" s="14"/>
      <c r="U22" s="13"/>
      <c r="V22" s="13"/>
      <c r="W22" s="16"/>
    </row>
    <row r="23" spans="1:23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261</v>
      </c>
      <c r="K23" s="10">
        <f>J23/J25</f>
        <v>0.13215189873417721</v>
      </c>
      <c r="M23" s="38" t="s">
        <v>183</v>
      </c>
      <c r="N23" s="112">
        <v>349</v>
      </c>
      <c r="O23" s="24">
        <f>N23/N25</f>
        <v>0.18272251308900522</v>
      </c>
      <c r="Q23" s="13"/>
      <c r="R23" s="13"/>
      <c r="S23" s="14"/>
      <c r="U23" s="13"/>
      <c r="V23" s="13"/>
      <c r="W23" s="16"/>
    </row>
    <row r="24" spans="1:23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1076</v>
      </c>
      <c r="K24" s="10">
        <f>J24/J25</f>
        <v>0.54481012658227845</v>
      </c>
      <c r="M24" s="38" t="s">
        <v>184</v>
      </c>
      <c r="N24" s="112">
        <v>271</v>
      </c>
      <c r="O24" s="24">
        <f>N24/N25</f>
        <v>0.1418848167539267</v>
      </c>
      <c r="Q24" s="13"/>
      <c r="R24" s="13"/>
      <c r="S24" s="14"/>
      <c r="U24" s="13"/>
      <c r="V24" s="13"/>
      <c r="W24" s="16"/>
    </row>
    <row r="25" spans="1:23" x14ac:dyDescent="0.2">
      <c r="A25" s="43"/>
      <c r="B25" s="43"/>
      <c r="C25" s="44"/>
      <c r="E25" s="152" t="s">
        <v>117</v>
      </c>
      <c r="F25" s="112">
        <v>1169</v>
      </c>
      <c r="G25" s="10">
        <f>F25/F30</f>
        <v>0.53623853211009176</v>
      </c>
      <c r="I25" s="152" t="s">
        <v>69</v>
      </c>
      <c r="J25" s="1">
        <f>J22+J23+J24</f>
        <v>1975</v>
      </c>
      <c r="K25" s="10">
        <f>K22+K23+K24</f>
        <v>1</v>
      </c>
      <c r="M25" s="38" t="s">
        <v>69</v>
      </c>
      <c r="N25" s="23">
        <f>N21+N22+N23+N24</f>
        <v>1910</v>
      </c>
      <c r="O25" s="24">
        <f>O21+O22+O23+O24</f>
        <v>1</v>
      </c>
      <c r="Q25" s="13"/>
      <c r="R25" s="13"/>
      <c r="S25" s="14"/>
      <c r="U25" s="13"/>
      <c r="V25" s="13"/>
      <c r="W25" s="16"/>
    </row>
    <row r="26" spans="1:23" x14ac:dyDescent="0.2">
      <c r="A26" s="13"/>
      <c r="B26" s="13"/>
      <c r="C26" s="14"/>
      <c r="E26" s="152" t="s">
        <v>118</v>
      </c>
      <c r="F26" s="112">
        <v>211</v>
      </c>
      <c r="G26" s="10">
        <f>F26/F30</f>
        <v>9.6788990825688079E-2</v>
      </c>
      <c r="I26" s="13"/>
      <c r="J26" s="13"/>
      <c r="K26" s="14"/>
      <c r="M26" s="13"/>
      <c r="N26" s="13"/>
      <c r="O26" s="14"/>
      <c r="Q26" s="13"/>
      <c r="R26" s="13"/>
      <c r="S26" s="14"/>
      <c r="U26" s="13"/>
      <c r="V26" s="13"/>
      <c r="W26" s="16"/>
    </row>
    <row r="27" spans="1:23" x14ac:dyDescent="0.2">
      <c r="A27" s="43"/>
      <c r="B27" s="43"/>
      <c r="C27" s="44"/>
      <c r="E27" s="152" t="s">
        <v>119</v>
      </c>
      <c r="F27" s="112">
        <v>249</v>
      </c>
      <c r="G27" s="10">
        <f>F27/F30</f>
        <v>0.11422018348623854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6"/>
    </row>
    <row r="28" spans="1:23" x14ac:dyDescent="0.2">
      <c r="A28" s="43"/>
      <c r="B28" s="43"/>
      <c r="C28" s="44"/>
      <c r="E28" s="152" t="s">
        <v>120</v>
      </c>
      <c r="F28" s="112">
        <v>123</v>
      </c>
      <c r="G28" s="10">
        <f>F28/F30</f>
        <v>5.6422018348623856E-2</v>
      </c>
      <c r="I28" s="152" t="s">
        <v>644</v>
      </c>
      <c r="J28" s="112">
        <v>525</v>
      </c>
      <c r="K28" s="10">
        <f>J28/J33</f>
        <v>0.27033985581874359</v>
      </c>
      <c r="M28" s="38" t="s">
        <v>186</v>
      </c>
      <c r="N28" s="112">
        <v>540</v>
      </c>
      <c r="O28" s="24">
        <f>N28/N31</f>
        <v>0.2878464818763326</v>
      </c>
      <c r="Q28" s="13"/>
      <c r="R28" s="13"/>
      <c r="S28" s="14"/>
      <c r="U28" s="13"/>
      <c r="V28" s="13"/>
      <c r="W28" s="16"/>
    </row>
    <row r="29" spans="1:23" x14ac:dyDescent="0.2">
      <c r="A29" s="43"/>
      <c r="B29" s="43"/>
      <c r="C29" s="44"/>
      <c r="E29" s="152" t="s">
        <v>99</v>
      </c>
      <c r="F29" s="112">
        <v>428</v>
      </c>
      <c r="G29" s="10">
        <f>F29/F30</f>
        <v>0.19633027522935781</v>
      </c>
      <c r="I29" s="152" t="s">
        <v>151</v>
      </c>
      <c r="J29" s="112">
        <v>766</v>
      </c>
      <c r="K29" s="10">
        <f>J29/J33</f>
        <v>0.3944387229660144</v>
      </c>
      <c r="M29" s="38" t="s">
        <v>682</v>
      </c>
      <c r="N29" s="112">
        <v>738</v>
      </c>
      <c r="O29" s="24">
        <f>N29/N31</f>
        <v>0.39339019189765456</v>
      </c>
      <c r="Q29" s="13"/>
      <c r="R29" s="13"/>
      <c r="S29" s="14"/>
      <c r="U29" s="13"/>
      <c r="V29" s="13"/>
      <c r="W29" s="16"/>
    </row>
    <row r="30" spans="1:23" x14ac:dyDescent="0.2">
      <c r="A30" s="43"/>
      <c r="B30" s="43"/>
      <c r="C30" s="44"/>
      <c r="E30" s="152" t="s">
        <v>69</v>
      </c>
      <c r="F30" s="1">
        <f>F25+F26+F27+F28+F29</f>
        <v>2180</v>
      </c>
      <c r="G30" s="10">
        <f>G25+G26+G27+G28+G29</f>
        <v>1</v>
      </c>
      <c r="I30" s="152" t="s">
        <v>152</v>
      </c>
      <c r="J30" s="112">
        <v>131</v>
      </c>
      <c r="K30" s="10">
        <f>J30/J33</f>
        <v>6.7456230690010305E-2</v>
      </c>
      <c r="M30" s="38" t="s">
        <v>187</v>
      </c>
      <c r="N30" s="112">
        <v>598</v>
      </c>
      <c r="O30" s="24">
        <f>N30/N31</f>
        <v>0.31876332622601278</v>
      </c>
      <c r="Q30" s="13"/>
      <c r="R30" s="13"/>
      <c r="S30" s="14"/>
      <c r="U30" s="13"/>
      <c r="V30" s="13"/>
      <c r="W30" s="16"/>
    </row>
    <row r="31" spans="1:23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228</v>
      </c>
      <c r="K31" s="10">
        <f>J31/J33</f>
        <v>0.11740473738414006</v>
      </c>
      <c r="M31" s="38" t="s">
        <v>69</v>
      </c>
      <c r="N31" s="23">
        <f>N28+N29+N30</f>
        <v>1876</v>
      </c>
      <c r="O31" s="24">
        <f>O28+O29+O30</f>
        <v>1</v>
      </c>
      <c r="Q31" s="13"/>
      <c r="R31" s="13"/>
      <c r="S31" s="14"/>
      <c r="U31" s="13"/>
      <c r="V31" s="13"/>
      <c r="W31" s="16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292</v>
      </c>
      <c r="K32" s="10">
        <f>J32/J33</f>
        <v>0.15036045314109167</v>
      </c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43"/>
      <c r="B33" s="43"/>
      <c r="C33" s="44"/>
      <c r="E33" s="6" t="s">
        <v>112</v>
      </c>
      <c r="F33" s="112">
        <v>1255</v>
      </c>
      <c r="G33" s="27">
        <f>F33/F35</f>
        <v>0.61100292112950338</v>
      </c>
      <c r="I33" s="152" t="s">
        <v>69</v>
      </c>
      <c r="J33" s="1">
        <f>J28+J29+J30+J31+J32</f>
        <v>1942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3"/>
      <c r="B34" s="13"/>
      <c r="C34" s="14"/>
      <c r="E34" s="6" t="s">
        <v>122</v>
      </c>
      <c r="F34" s="112">
        <v>799</v>
      </c>
      <c r="G34" s="27">
        <f>F34/F35</f>
        <v>0.38899707887049662</v>
      </c>
      <c r="I34" s="13"/>
      <c r="J34" s="13"/>
      <c r="K34" s="14"/>
      <c r="M34" s="38" t="s">
        <v>189</v>
      </c>
      <c r="N34" s="112">
        <v>734</v>
      </c>
      <c r="O34" s="24">
        <f>N34/N38</f>
        <v>0.38815441565309361</v>
      </c>
      <c r="Q34" s="13"/>
      <c r="R34" s="13"/>
      <c r="S34" s="14"/>
      <c r="U34" s="13"/>
      <c r="V34" s="13"/>
      <c r="W34" s="14"/>
    </row>
    <row r="35" spans="1:23" x14ac:dyDescent="0.2">
      <c r="A35" s="13"/>
      <c r="B35" s="13"/>
      <c r="C35" s="14"/>
      <c r="E35" s="6" t="s">
        <v>107</v>
      </c>
      <c r="F35" s="7">
        <f>F33+F34</f>
        <v>2054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510</v>
      </c>
      <c r="O35" s="24">
        <f>N35/N38</f>
        <v>0.26969857218402959</v>
      </c>
      <c r="Q35" s="13"/>
      <c r="R35" s="13"/>
      <c r="S35" s="14"/>
      <c r="U35" s="13"/>
      <c r="V35" s="13"/>
      <c r="W35" s="14"/>
    </row>
    <row r="36" spans="1:23" x14ac:dyDescent="0.2">
      <c r="A36" s="13"/>
      <c r="B36" s="13"/>
      <c r="C36" s="14"/>
      <c r="E36" s="13"/>
      <c r="F36" s="13"/>
      <c r="G36" s="14"/>
      <c r="I36" s="38" t="s">
        <v>156</v>
      </c>
      <c r="J36" s="112">
        <v>960</v>
      </c>
      <c r="K36" s="24">
        <f>J36/J38</f>
        <v>0.49180327868852458</v>
      </c>
      <c r="M36" s="38" t="s">
        <v>191</v>
      </c>
      <c r="N36" s="112">
        <v>339</v>
      </c>
      <c r="O36" s="24">
        <f>N36/N38</f>
        <v>0.17927022739291379</v>
      </c>
      <c r="Q36" s="13"/>
      <c r="R36" s="13"/>
      <c r="S36" s="14"/>
      <c r="U36" s="13"/>
      <c r="V36" s="13"/>
      <c r="W36" s="14"/>
    </row>
    <row r="37" spans="1:23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992</v>
      </c>
      <c r="K37" s="24">
        <f>J37/J38</f>
        <v>0.50819672131147542</v>
      </c>
      <c r="M37" s="38" t="s">
        <v>192</v>
      </c>
      <c r="N37" s="112">
        <v>308</v>
      </c>
      <c r="O37" s="24">
        <f>N37/N38</f>
        <v>0.16287678476996298</v>
      </c>
      <c r="Q37" s="13"/>
      <c r="R37" s="13"/>
      <c r="S37" s="14"/>
      <c r="U37" s="13"/>
      <c r="V37" s="13"/>
      <c r="W37" s="14"/>
    </row>
    <row r="38" spans="1:23" x14ac:dyDescent="0.2">
      <c r="A38" s="13"/>
      <c r="B38" s="13"/>
      <c r="C38" s="14"/>
      <c r="E38" s="6" t="s">
        <v>124</v>
      </c>
      <c r="F38" s="112">
        <v>5</v>
      </c>
      <c r="G38" s="27">
        <f>F38/F40</f>
        <v>0.5</v>
      </c>
      <c r="I38" s="38" t="s">
        <v>69</v>
      </c>
      <c r="J38" s="23">
        <f>J36+J37</f>
        <v>1952</v>
      </c>
      <c r="K38" s="24">
        <f>K36+K37</f>
        <v>1</v>
      </c>
      <c r="M38" s="38" t="s">
        <v>107</v>
      </c>
      <c r="N38" s="23">
        <f>N34+N35+N36+N37</f>
        <v>1891</v>
      </c>
      <c r="O38" s="24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13"/>
      <c r="B39" s="13"/>
      <c r="C39" s="14"/>
      <c r="E39" s="6" t="s">
        <v>125</v>
      </c>
      <c r="F39" s="112">
        <v>5</v>
      </c>
      <c r="G39" s="27">
        <f>F39/F40</f>
        <v>0.5</v>
      </c>
      <c r="I39" s="13"/>
      <c r="J39" s="13"/>
      <c r="K39" s="14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10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231</v>
      </c>
      <c r="K41" s="24">
        <f>J41/J45</f>
        <v>0.11981327800829876</v>
      </c>
      <c r="M41" s="38" t="s">
        <v>194</v>
      </c>
      <c r="N41" s="112">
        <v>378</v>
      </c>
      <c r="O41" s="24">
        <f>N41/N45</f>
        <v>0.19749216300940439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1620</v>
      </c>
      <c r="C42" s="10">
        <f>B42/B44</f>
        <v>0.66721581548599673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646</v>
      </c>
      <c r="K42" s="24">
        <f>J42/J45</f>
        <v>0.33506224066390039</v>
      </c>
      <c r="M42" s="38" t="s">
        <v>195</v>
      </c>
      <c r="N42" s="112">
        <v>1054</v>
      </c>
      <c r="O42" s="24">
        <f>N42/N45</f>
        <v>0.55067920585161967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808</v>
      </c>
      <c r="C43" s="10">
        <f>B43/B44</f>
        <v>0.33278418451400327</v>
      </c>
      <c r="E43" s="153" t="s">
        <v>127</v>
      </c>
      <c r="F43" s="125">
        <v>453</v>
      </c>
      <c r="G43" s="127">
        <f>F43/F49</f>
        <v>0.22638680659670166</v>
      </c>
      <c r="I43" s="38" t="s">
        <v>159</v>
      </c>
      <c r="J43" s="112">
        <v>528</v>
      </c>
      <c r="K43" s="24">
        <f>J43/J45</f>
        <v>0.27385892116182575</v>
      </c>
      <c r="M43" s="38" t="s">
        <v>196</v>
      </c>
      <c r="N43" s="112">
        <v>261</v>
      </c>
      <c r="O43" s="24">
        <f>N43/N45</f>
        <v>0.13636363636363635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2428</v>
      </c>
      <c r="C44" s="10">
        <f>C42+C43</f>
        <v>1</v>
      </c>
      <c r="E44" s="152" t="s">
        <v>128</v>
      </c>
      <c r="F44" s="112">
        <v>247</v>
      </c>
      <c r="G44" s="10">
        <f>F44/F49</f>
        <v>0.12343828085957022</v>
      </c>
      <c r="I44" s="38" t="s">
        <v>160</v>
      </c>
      <c r="J44" s="112">
        <v>523</v>
      </c>
      <c r="K44" s="24">
        <f>J44/J45</f>
        <v>0.27126556016597508</v>
      </c>
      <c r="M44" s="38" t="s">
        <v>197</v>
      </c>
      <c r="N44" s="112">
        <v>221</v>
      </c>
      <c r="O44" s="24">
        <f>N44/N45</f>
        <v>0.1154649947753396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52" t="s">
        <v>129</v>
      </c>
      <c r="F45" s="112">
        <v>529</v>
      </c>
      <c r="G45" s="10">
        <f>F45/F49</f>
        <v>0.26436781609195403</v>
      </c>
      <c r="I45" s="38" t="s">
        <v>69</v>
      </c>
      <c r="J45" s="23">
        <f>J41+J42+J43+J44</f>
        <v>1928</v>
      </c>
      <c r="K45" s="24">
        <f>K41+K42+K43+K44</f>
        <v>1</v>
      </c>
      <c r="M45" s="38" t="s">
        <v>69</v>
      </c>
      <c r="N45" s="23">
        <f>N41+N42+N43+N44</f>
        <v>1914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393</v>
      </c>
      <c r="G46" s="10">
        <f>F46/F49</f>
        <v>0.19640179910044978</v>
      </c>
      <c r="I46" s="13"/>
      <c r="J46" s="13"/>
      <c r="K46" s="14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692</v>
      </c>
      <c r="C47" s="10">
        <f>B47/B49</f>
        <v>0.30975828111011638</v>
      </c>
      <c r="E47" s="152" t="s">
        <v>131</v>
      </c>
      <c r="F47" s="112">
        <v>335</v>
      </c>
      <c r="G47" s="10">
        <f>F47/F49</f>
        <v>0.16741629185407297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1542</v>
      </c>
      <c r="C48" s="10">
        <f>B48/B49</f>
        <v>0.69024171888988362</v>
      </c>
      <c r="E48" s="152" t="s">
        <v>673</v>
      </c>
      <c r="F48" s="112">
        <v>44</v>
      </c>
      <c r="G48" s="10">
        <f>F48/F49</f>
        <v>2.1989005497251374E-2</v>
      </c>
      <c r="I48" s="38" t="s">
        <v>162</v>
      </c>
      <c r="J48" s="112">
        <v>981</v>
      </c>
      <c r="K48" s="24">
        <f>J48/J51</f>
        <v>0.50855365474339032</v>
      </c>
      <c r="M48" s="38" t="s">
        <v>199</v>
      </c>
      <c r="N48" s="112">
        <v>558</v>
      </c>
      <c r="O48" s="24">
        <f>N48/N51</f>
        <v>0.29508196721311475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2234</v>
      </c>
      <c r="C49" s="10">
        <f>C47+C48</f>
        <v>1</v>
      </c>
      <c r="E49" s="152" t="s">
        <v>69</v>
      </c>
      <c r="F49" s="1">
        <f>F43+F44+F45+F46+F47+F48</f>
        <v>2001</v>
      </c>
      <c r="G49" s="10">
        <f>G43+G44+G45+G46+G47+G48</f>
        <v>1</v>
      </c>
      <c r="I49" s="38" t="s">
        <v>163</v>
      </c>
      <c r="J49" s="112">
        <v>579</v>
      </c>
      <c r="K49" s="24">
        <f>J49/J51</f>
        <v>0.30015552099533438</v>
      </c>
      <c r="M49" s="38" t="s">
        <v>200</v>
      </c>
      <c r="N49" s="112">
        <v>733</v>
      </c>
      <c r="O49" s="24">
        <f>N49/N51</f>
        <v>0.38762559492332099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369</v>
      </c>
      <c r="K50" s="24">
        <f>J50/J51</f>
        <v>0.19129082426127528</v>
      </c>
      <c r="M50" s="38" t="s">
        <v>201</v>
      </c>
      <c r="N50" s="112">
        <v>600</v>
      </c>
      <c r="O50" s="24">
        <f>N50/N51</f>
        <v>0.31729243786356426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1929</v>
      </c>
      <c r="K51" s="24">
        <f>K48+K49+K50</f>
        <v>1</v>
      </c>
      <c r="M51" s="38" t="s">
        <v>69</v>
      </c>
      <c r="N51" s="23">
        <f>N48+N49+N50</f>
        <v>1891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899</v>
      </c>
      <c r="C52" s="10">
        <f>B52/B54</f>
        <v>0.40008900756564308</v>
      </c>
      <c r="E52" s="152" t="s">
        <v>133</v>
      </c>
      <c r="F52" s="112">
        <v>831</v>
      </c>
      <c r="G52" s="10">
        <f>F52/F55</f>
        <v>0.41016781836130306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1348</v>
      </c>
      <c r="C53" s="10">
        <f>B53/B54</f>
        <v>0.59991099243435697</v>
      </c>
      <c r="E53" s="152" t="s">
        <v>134</v>
      </c>
      <c r="F53" s="112">
        <v>533</v>
      </c>
      <c r="G53" s="10">
        <f>F53/F55</f>
        <v>0.26307996051332677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2247</v>
      </c>
      <c r="C54" s="10">
        <f>C52+C53</f>
        <v>1</v>
      </c>
      <c r="E54" s="152" t="s">
        <v>135</v>
      </c>
      <c r="F54" s="112">
        <v>662</v>
      </c>
      <c r="G54" s="10">
        <f>F54/F55</f>
        <v>0.32675222112537017</v>
      </c>
      <c r="I54" s="38" t="s">
        <v>166</v>
      </c>
      <c r="J54" s="112">
        <v>908</v>
      </c>
      <c r="K54" s="24">
        <f>J54/J57</f>
        <v>0.47739221871713983</v>
      </c>
      <c r="M54" s="38" t="s">
        <v>203</v>
      </c>
      <c r="N54" s="112">
        <v>1287</v>
      </c>
      <c r="O54" s="24">
        <f>N54/N56</f>
        <v>0.67594537815126055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52" t="s">
        <v>69</v>
      </c>
      <c r="F55" s="1">
        <f>F52+F53+F54</f>
        <v>2026</v>
      </c>
      <c r="G55" s="10">
        <f>G52+G53+G54</f>
        <v>1</v>
      </c>
      <c r="I55" s="38" t="s">
        <v>167</v>
      </c>
      <c r="J55" s="112">
        <v>638</v>
      </c>
      <c r="K55" s="24">
        <f>J55/J57</f>
        <v>0.33543638275499477</v>
      </c>
      <c r="M55" s="38" t="s">
        <v>204</v>
      </c>
      <c r="N55" s="112">
        <v>617</v>
      </c>
      <c r="O55" s="24">
        <f>N55/N56</f>
        <v>0.32405462184873951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356</v>
      </c>
      <c r="K56" s="24">
        <f>J56/J57</f>
        <v>0.18717139852786541</v>
      </c>
      <c r="M56" s="38" t="s">
        <v>69</v>
      </c>
      <c r="N56" s="23">
        <f>N54+N55</f>
        <v>1904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339</v>
      </c>
      <c r="C57" s="10">
        <f>B57/B60</f>
        <v>0.15388107126645484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1902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967</v>
      </c>
      <c r="C58" s="10">
        <f>B58/B60</f>
        <v>0.43894689060372222</v>
      </c>
      <c r="E58" s="152" t="s">
        <v>137</v>
      </c>
      <c r="F58" s="112">
        <v>1127</v>
      </c>
      <c r="G58" s="10">
        <f>F58/F60</f>
        <v>0.56013916500994032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897</v>
      </c>
      <c r="C59" s="10">
        <f>B59/B60</f>
        <v>0.40717203812982294</v>
      </c>
      <c r="E59" s="154" t="s">
        <v>72</v>
      </c>
      <c r="F59" s="112">
        <v>885</v>
      </c>
      <c r="G59" s="31">
        <f>F59/F60</f>
        <v>0.43986083499005962</v>
      </c>
      <c r="I59" s="50"/>
      <c r="J59" s="13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2203</v>
      </c>
      <c r="C60" s="10">
        <f>C57+C58+C59</f>
        <v>1</v>
      </c>
      <c r="E60" s="38" t="s">
        <v>69</v>
      </c>
      <c r="F60" s="23">
        <f>F58+F59</f>
        <v>2012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1878</v>
      </c>
      <c r="C63" s="10">
        <f>B63/B65</f>
        <v>0.72453703703703709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714</v>
      </c>
      <c r="C64" s="10">
        <f>B64/B65</f>
        <v>0.27546296296296297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1" t="s">
        <v>69</v>
      </c>
      <c r="B65" s="1">
        <f>B63+B64</f>
        <v>2592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50"/>
      <c r="K66" s="16"/>
      <c r="S66" s="14"/>
      <c r="W66" s="14"/>
    </row>
    <row r="67" spans="1:23" s="13" customFormat="1" x14ac:dyDescent="0.2">
      <c r="C67" s="14"/>
      <c r="E67" s="50"/>
      <c r="G67" s="16"/>
      <c r="I67" s="50"/>
      <c r="K67" s="16"/>
      <c r="S67" s="14"/>
      <c r="W67" s="14"/>
    </row>
    <row r="68" spans="1:23" s="13" customFormat="1" x14ac:dyDescent="0.2">
      <c r="C68" s="14"/>
      <c r="E68" s="50"/>
      <c r="G68" s="16"/>
      <c r="I68" s="50"/>
      <c r="K68" s="16"/>
      <c r="S68" s="14"/>
      <c r="W68" s="14"/>
    </row>
    <row r="69" spans="1:23" s="13" customFormat="1" x14ac:dyDescent="0.2">
      <c r="C69" s="14"/>
      <c r="E69" s="50"/>
      <c r="G69" s="16"/>
      <c r="I69" s="50"/>
      <c r="K69" s="16"/>
      <c r="S69" s="14"/>
      <c r="W69" s="14"/>
    </row>
    <row r="70" spans="1:23" s="13" customFormat="1" x14ac:dyDescent="0.2">
      <c r="C70" s="14"/>
      <c r="E70" s="50"/>
      <c r="G70" s="16"/>
      <c r="K70" s="16"/>
      <c r="S70" s="14"/>
      <c r="W70" s="14"/>
    </row>
    <row r="71" spans="1:23" s="13" customFormat="1" x14ac:dyDescent="0.2">
      <c r="C71" s="14"/>
      <c r="E71" s="50"/>
      <c r="G71" s="16"/>
      <c r="I71" s="50"/>
      <c r="K71" s="16"/>
      <c r="S71" s="14"/>
      <c r="W71" s="14"/>
    </row>
    <row r="72" spans="1:23" s="13" customFormat="1" x14ac:dyDescent="0.2">
      <c r="C72" s="14"/>
      <c r="G72" s="16"/>
      <c r="I72" s="50"/>
      <c r="K72" s="16"/>
      <c r="S72" s="14"/>
      <c r="W72" s="14"/>
    </row>
    <row r="73" spans="1:23" s="13" customFormat="1" x14ac:dyDescent="0.2">
      <c r="C73" s="14"/>
      <c r="E73" s="50"/>
      <c r="G73" s="16"/>
      <c r="I73" s="50"/>
      <c r="K73" s="16"/>
      <c r="S73" s="14"/>
      <c r="W73" s="14"/>
    </row>
    <row r="74" spans="1:23" s="13" customFormat="1" x14ac:dyDescent="0.2">
      <c r="C74" s="14"/>
      <c r="E74" s="50"/>
      <c r="G74" s="16"/>
      <c r="I74" s="50"/>
      <c r="K74" s="16"/>
      <c r="S74" s="14"/>
      <c r="W74" s="14"/>
    </row>
    <row r="75" spans="1:23" s="13" customFormat="1" x14ac:dyDescent="0.2">
      <c r="C75" s="14"/>
      <c r="E75" s="50"/>
      <c r="G75" s="16"/>
      <c r="I75" s="50"/>
      <c r="K75" s="16"/>
      <c r="S75" s="14"/>
      <c r="W75" s="14"/>
    </row>
    <row r="76" spans="1:23" s="13" customFormat="1" x14ac:dyDescent="0.2">
      <c r="C76" s="14"/>
      <c r="E76" s="50"/>
      <c r="G76" s="16"/>
      <c r="I76" s="50"/>
      <c r="K76" s="16"/>
      <c r="S76" s="14"/>
      <c r="W76" s="14"/>
    </row>
    <row r="77" spans="1:23" s="13" customFormat="1" x14ac:dyDescent="0.2">
      <c r="C77" s="14"/>
      <c r="E77" s="50"/>
      <c r="G77" s="16"/>
      <c r="K77" s="16"/>
      <c r="S77" s="14"/>
      <c r="W77" s="14"/>
    </row>
    <row r="78" spans="1:23" s="13" customFormat="1" x14ac:dyDescent="0.2">
      <c r="C78" s="14"/>
      <c r="E78" s="50"/>
      <c r="G78" s="16"/>
      <c r="I78" s="50"/>
      <c r="K78" s="16"/>
      <c r="S78" s="14"/>
      <c r="W78" s="14"/>
    </row>
    <row r="79" spans="1:23" s="13" customFormat="1" x14ac:dyDescent="0.2">
      <c r="C79" s="14"/>
      <c r="G79" s="16"/>
      <c r="I79" s="50"/>
      <c r="K79" s="16"/>
      <c r="S79" s="14"/>
      <c r="W79" s="14"/>
    </row>
    <row r="80" spans="1:23" s="13" customFormat="1" x14ac:dyDescent="0.2">
      <c r="C80" s="14"/>
      <c r="E80" s="50"/>
      <c r="G80" s="16"/>
      <c r="I80" s="50"/>
      <c r="K80" s="16"/>
      <c r="S80" s="14"/>
      <c r="W80" s="14"/>
    </row>
    <row r="81" spans="3:23" s="13" customFormat="1" x14ac:dyDescent="0.2">
      <c r="C81" s="14"/>
      <c r="E81" s="50"/>
      <c r="G81" s="16"/>
      <c r="I81" s="50"/>
      <c r="K81" s="16"/>
      <c r="S81" s="14"/>
      <c r="W81" s="14"/>
    </row>
    <row r="82" spans="3:23" s="13" customFormat="1" x14ac:dyDescent="0.2">
      <c r="C82" s="14"/>
      <c r="E82" s="50"/>
      <c r="G82" s="16"/>
      <c r="I82" s="50"/>
      <c r="K82" s="16"/>
      <c r="S82" s="14"/>
      <c r="W82" s="14"/>
    </row>
    <row r="83" spans="3:23" s="13" customFormat="1" x14ac:dyDescent="0.2">
      <c r="C83" s="14"/>
      <c r="E83" s="50"/>
      <c r="G83" s="16"/>
      <c r="K83" s="16"/>
      <c r="S83" s="14"/>
      <c r="W83" s="14"/>
    </row>
    <row r="84" spans="3:23" s="13" customFormat="1" x14ac:dyDescent="0.2">
      <c r="C84" s="14"/>
      <c r="E84" s="50"/>
      <c r="G84" s="16"/>
      <c r="I84" s="50"/>
      <c r="K84" s="16"/>
      <c r="S84" s="14"/>
      <c r="W84" s="14"/>
    </row>
    <row r="85" spans="3:23" s="13" customFormat="1" x14ac:dyDescent="0.2">
      <c r="C85" s="14"/>
      <c r="G85" s="16"/>
      <c r="I85" s="50"/>
      <c r="K85" s="16"/>
      <c r="S85" s="14"/>
      <c r="W85" s="14"/>
    </row>
    <row r="86" spans="3:23" s="13" customFormat="1" x14ac:dyDescent="0.2">
      <c r="C86" s="14"/>
      <c r="E86" s="50"/>
      <c r="G86" s="16"/>
      <c r="I86" s="50"/>
      <c r="K86" s="16"/>
      <c r="S86" s="14"/>
      <c r="W86" s="14"/>
    </row>
    <row r="87" spans="3:23" s="13" customFormat="1" x14ac:dyDescent="0.2">
      <c r="C87" s="14"/>
      <c r="E87" s="50"/>
      <c r="G87" s="16"/>
      <c r="I87" s="50"/>
      <c r="K87" s="16"/>
      <c r="S87" s="14"/>
      <c r="W87" s="14"/>
    </row>
    <row r="88" spans="3:23" s="13" customFormat="1" x14ac:dyDescent="0.2">
      <c r="C88" s="14"/>
      <c r="E88" s="50"/>
      <c r="G88" s="16"/>
      <c r="I88" s="50"/>
      <c r="K88" s="16"/>
      <c r="S88" s="14"/>
      <c r="W88" s="14"/>
    </row>
    <row r="89" spans="3:23" s="13" customFormat="1" x14ac:dyDescent="0.2">
      <c r="C89" s="14"/>
      <c r="E89" s="50"/>
      <c r="G89" s="16"/>
      <c r="I89" s="50"/>
      <c r="K89" s="16"/>
      <c r="S89" s="14"/>
      <c r="W89" s="14"/>
    </row>
    <row r="90" spans="3:23" s="13" customFormat="1" x14ac:dyDescent="0.2">
      <c r="C90" s="14"/>
      <c r="E90" s="50"/>
      <c r="G90" s="16"/>
      <c r="K90" s="16"/>
      <c r="S90" s="14"/>
      <c r="W90" s="14"/>
    </row>
    <row r="91" spans="3:23" s="13" customFormat="1" x14ac:dyDescent="0.2">
      <c r="C91" s="14"/>
      <c r="E91" s="50"/>
      <c r="G91" s="16"/>
      <c r="I91" s="50"/>
      <c r="K91" s="16"/>
      <c r="S91" s="14"/>
      <c r="W91" s="14"/>
    </row>
    <row r="92" spans="3:23" s="13" customFormat="1" x14ac:dyDescent="0.2">
      <c r="C92" s="14"/>
      <c r="E92" s="50"/>
      <c r="G92" s="16"/>
      <c r="I92" s="50"/>
      <c r="K92" s="16"/>
      <c r="S92" s="14"/>
      <c r="W92" s="14"/>
    </row>
    <row r="93" spans="3:23" s="13" customFormat="1" x14ac:dyDescent="0.2">
      <c r="C93" s="14"/>
      <c r="G93" s="16"/>
      <c r="I93" s="50"/>
      <c r="K93" s="16"/>
      <c r="S93" s="14"/>
      <c r="W93" s="14"/>
    </row>
    <row r="94" spans="3:23" s="13" customFormat="1" x14ac:dyDescent="0.2">
      <c r="C94" s="14"/>
      <c r="E94" s="50"/>
      <c r="G94" s="16"/>
      <c r="I94" s="50"/>
      <c r="K94" s="16"/>
      <c r="S94" s="14"/>
      <c r="W94" s="14"/>
    </row>
    <row r="95" spans="3:23" s="13" customFormat="1" x14ac:dyDescent="0.2">
      <c r="C95" s="14"/>
      <c r="E95" s="50"/>
      <c r="G95" s="16"/>
      <c r="I95" s="50"/>
      <c r="K95" s="16"/>
      <c r="S95" s="14"/>
      <c r="W95" s="14"/>
    </row>
    <row r="96" spans="3:23" s="13" customFormat="1" x14ac:dyDescent="0.2">
      <c r="C96" s="14"/>
      <c r="E96" s="50"/>
      <c r="G96" s="16"/>
      <c r="I96" s="50"/>
      <c r="K96" s="16"/>
      <c r="S96" s="14"/>
      <c r="W96" s="14"/>
    </row>
    <row r="97" spans="3:23" s="13" customFormat="1" x14ac:dyDescent="0.2">
      <c r="C97" s="14"/>
      <c r="E97" s="50"/>
      <c r="G97" s="16"/>
      <c r="K97" s="16"/>
      <c r="S97" s="14"/>
      <c r="W97" s="14"/>
    </row>
    <row r="98" spans="3:23" s="13" customFormat="1" x14ac:dyDescent="0.2">
      <c r="C98" s="14"/>
      <c r="G98" s="16"/>
      <c r="I98" s="50"/>
      <c r="K98" s="16"/>
      <c r="S98" s="14"/>
      <c r="W98" s="14"/>
    </row>
    <row r="99" spans="3:23" s="13" customFormat="1" x14ac:dyDescent="0.2">
      <c r="C99" s="14"/>
      <c r="E99" s="50"/>
      <c r="G99" s="16"/>
      <c r="I99" s="50"/>
      <c r="K99" s="16"/>
      <c r="S99" s="14"/>
      <c r="W99" s="14"/>
    </row>
    <row r="100" spans="3:23" s="13" customFormat="1" x14ac:dyDescent="0.2">
      <c r="C100" s="14"/>
      <c r="E100" s="50"/>
      <c r="G100" s="16"/>
      <c r="I100" s="50"/>
      <c r="K100" s="16"/>
      <c r="M100"/>
      <c r="N100"/>
      <c r="O100"/>
      <c r="Q100"/>
      <c r="R100"/>
      <c r="S100" s="9"/>
      <c r="W100" s="14"/>
    </row>
    <row r="101" spans="3:23" x14ac:dyDescent="0.2">
      <c r="E101" s="45"/>
      <c r="G101" s="28"/>
      <c r="I101" s="45"/>
      <c r="K101" s="28"/>
    </row>
    <row r="102" spans="3:23" x14ac:dyDescent="0.2">
      <c r="E102" s="45"/>
      <c r="G102" s="28"/>
      <c r="I102" s="45"/>
      <c r="K102" s="28"/>
    </row>
    <row r="103" spans="3:23" x14ac:dyDescent="0.2">
      <c r="E103" s="45"/>
      <c r="G103" s="28"/>
      <c r="K103" s="28"/>
    </row>
    <row r="104" spans="3:23" x14ac:dyDescent="0.2">
      <c r="E104" s="45"/>
      <c r="G104" s="28"/>
      <c r="I104" s="45"/>
      <c r="K104" s="28"/>
    </row>
    <row r="105" spans="3:23" x14ac:dyDescent="0.2">
      <c r="G105" s="28"/>
      <c r="I105" s="45"/>
      <c r="K105" s="28"/>
    </row>
    <row r="106" spans="3:23" x14ac:dyDescent="0.2">
      <c r="E106" s="45"/>
      <c r="G106" s="28"/>
      <c r="I106" s="45"/>
      <c r="K106" s="28"/>
    </row>
    <row r="107" spans="3:23" x14ac:dyDescent="0.2">
      <c r="E107" s="45"/>
      <c r="G107" s="28"/>
      <c r="I107" s="45"/>
      <c r="K107" s="28"/>
    </row>
    <row r="108" spans="3:23" x14ac:dyDescent="0.2">
      <c r="E108" s="45"/>
      <c r="G108" s="28"/>
      <c r="K108" s="28"/>
    </row>
    <row r="109" spans="3:23" x14ac:dyDescent="0.2">
      <c r="E109" s="45"/>
      <c r="G109" s="28"/>
    </row>
    <row r="110" spans="3:23" x14ac:dyDescent="0.2">
      <c r="E110" s="45"/>
      <c r="G110" s="28"/>
    </row>
    <row r="111" spans="3:23" x14ac:dyDescent="0.2">
      <c r="G111" s="28"/>
    </row>
    <row r="112" spans="3:23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C423-3EC5-FE46-A8CF-F943A56E25D0}">
  <sheetPr codeName="Sheet17"/>
  <dimension ref="A1:X198"/>
  <sheetViews>
    <sheetView topLeftCell="N1" workbookViewId="0">
      <selection activeCell="R20" sqref="R20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0.6640625" style="13" customWidth="1"/>
  </cols>
  <sheetData>
    <row r="1" spans="1:23" x14ac:dyDescent="0.2">
      <c r="A1" s="8" t="s">
        <v>15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632</v>
      </c>
      <c r="R3" s="23" t="s">
        <v>64</v>
      </c>
      <c r="S3" s="24" t="s">
        <v>77</v>
      </c>
      <c r="U3" s="23" t="s">
        <v>357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9270</v>
      </c>
      <c r="C4" s="10">
        <f>B4/B7</f>
        <v>0.96855083063420755</v>
      </c>
      <c r="E4" s="3" t="s">
        <v>104</v>
      </c>
      <c r="F4" s="112">
        <v>6349</v>
      </c>
      <c r="G4" s="10">
        <f>F4/F6</f>
        <v>0.75556348923003691</v>
      </c>
      <c r="I4" s="17" t="s">
        <v>139</v>
      </c>
      <c r="J4" s="112">
        <v>2389</v>
      </c>
      <c r="K4" s="10">
        <f>J4/J6</f>
        <v>0.36708666256914568</v>
      </c>
      <c r="M4" s="22" t="s">
        <v>170</v>
      </c>
      <c r="N4" s="112">
        <v>1740</v>
      </c>
      <c r="O4" s="24">
        <f>N4/N8</f>
        <v>0.30005173305742372</v>
      </c>
      <c r="Q4" s="23" t="s">
        <v>233</v>
      </c>
      <c r="R4" s="112">
        <v>2786</v>
      </c>
      <c r="S4" s="24">
        <f>R4/R7</f>
        <v>0.48242424242424242</v>
      </c>
      <c r="U4" s="23" t="s">
        <v>378</v>
      </c>
      <c r="V4" s="112">
        <v>448</v>
      </c>
      <c r="W4" s="24">
        <f>V4/V6</f>
        <v>0.40764331210191085</v>
      </c>
    </row>
    <row r="5" spans="1:23" x14ac:dyDescent="0.2">
      <c r="A5" s="1" t="s">
        <v>67</v>
      </c>
      <c r="B5" s="112">
        <v>123</v>
      </c>
      <c r="C5" s="10">
        <f>B5/B7</f>
        <v>1.2851321700971686E-2</v>
      </c>
      <c r="E5" s="3" t="s">
        <v>105</v>
      </c>
      <c r="F5" s="112">
        <v>2054</v>
      </c>
      <c r="G5" s="10">
        <f>F5/F6</f>
        <v>0.24443651076996312</v>
      </c>
      <c r="I5" s="17" t="s">
        <v>88</v>
      </c>
      <c r="J5" s="112">
        <v>4119</v>
      </c>
      <c r="K5" s="10">
        <f>J5/J6</f>
        <v>0.63291333743085432</v>
      </c>
      <c r="L5" s="15"/>
      <c r="M5" s="22" t="s">
        <v>171</v>
      </c>
      <c r="N5" s="112">
        <v>903</v>
      </c>
      <c r="O5" s="24">
        <f>N5/N8</f>
        <v>0.15571650284531816</v>
      </c>
      <c r="Q5" s="23" t="s">
        <v>234</v>
      </c>
      <c r="R5" s="112">
        <v>1339</v>
      </c>
      <c r="S5" s="24">
        <f>R5/R7</f>
        <v>0.23186147186147185</v>
      </c>
      <c r="U5" s="23" t="s">
        <v>379</v>
      </c>
      <c r="V5" s="112">
        <v>651</v>
      </c>
      <c r="W5" s="24">
        <f>V5/V6</f>
        <v>0.59235668789808915</v>
      </c>
    </row>
    <row r="6" spans="1:23" x14ac:dyDescent="0.2">
      <c r="A6" s="2" t="s">
        <v>68</v>
      </c>
      <c r="B6" s="112">
        <v>178</v>
      </c>
      <c r="C6" s="11">
        <f>B6/B7</f>
        <v>1.8597847664820814E-2</v>
      </c>
      <c r="E6" s="3" t="s">
        <v>107</v>
      </c>
      <c r="F6" s="1">
        <f>F4+F5</f>
        <v>8403</v>
      </c>
      <c r="G6" s="10">
        <f>G4+G5</f>
        <v>1</v>
      </c>
      <c r="I6" s="17" t="s">
        <v>69</v>
      </c>
      <c r="J6" s="1">
        <f>J4+J5</f>
        <v>6508</v>
      </c>
      <c r="K6" s="10">
        <f>K4+K5</f>
        <v>1</v>
      </c>
      <c r="L6" s="15"/>
      <c r="M6" s="22" t="s">
        <v>172</v>
      </c>
      <c r="N6" s="112">
        <v>1757</v>
      </c>
      <c r="O6" s="24">
        <f>N6/N8</f>
        <v>0.30298327297809968</v>
      </c>
      <c r="Q6" s="23" t="s">
        <v>235</v>
      </c>
      <c r="R6" s="112">
        <v>1650</v>
      </c>
      <c r="S6" s="24">
        <f>R6/R7</f>
        <v>0.2857142857142857</v>
      </c>
      <c r="U6" s="23" t="s">
        <v>69</v>
      </c>
      <c r="V6" s="23">
        <f>V4+V5</f>
        <v>1099</v>
      </c>
      <c r="W6" s="24">
        <f>W4+W5</f>
        <v>1</v>
      </c>
    </row>
    <row r="7" spans="1:23" x14ac:dyDescent="0.2">
      <c r="A7" s="3" t="s">
        <v>69</v>
      </c>
      <c r="B7" s="1">
        <f>B4+B5+B6</f>
        <v>9571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1399</v>
      </c>
      <c r="O7" s="24">
        <f>N7/N8</f>
        <v>0.24124849111915847</v>
      </c>
      <c r="Q7" s="23" t="s">
        <v>69</v>
      </c>
      <c r="R7" s="23">
        <f>R4+R5+R6</f>
        <v>5775</v>
      </c>
      <c r="S7" s="24">
        <f>S4+S5+S6</f>
        <v>1</v>
      </c>
      <c r="U7" s="13"/>
      <c r="V7" s="13"/>
      <c r="W7" s="14"/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5799</v>
      </c>
      <c r="O8" s="24">
        <f>O4+O5+O6+O7</f>
        <v>1</v>
      </c>
      <c r="Q8" s="13"/>
      <c r="R8" s="13"/>
      <c r="S8" s="14"/>
      <c r="U8" s="15"/>
      <c r="V8" s="15"/>
      <c r="W8" s="16"/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37</v>
      </c>
      <c r="G9" s="10">
        <f>F9/F11</f>
        <v>0.40659340659340659</v>
      </c>
      <c r="I9" s="17" t="s">
        <v>671</v>
      </c>
      <c r="J9" s="112">
        <v>1425</v>
      </c>
      <c r="K9" s="10">
        <f>J9/J12</f>
        <v>0.22730898069867603</v>
      </c>
      <c r="L9" s="15"/>
      <c r="M9" s="13"/>
      <c r="N9" s="13"/>
      <c r="O9" s="14"/>
      <c r="Q9" s="23" t="s">
        <v>236</v>
      </c>
      <c r="R9" s="23" t="s">
        <v>64</v>
      </c>
      <c r="S9" s="24" t="s">
        <v>77</v>
      </c>
      <c r="U9" s="15"/>
      <c r="V9" s="15"/>
      <c r="W9" s="16"/>
    </row>
    <row r="10" spans="1:23" x14ac:dyDescent="0.2">
      <c r="A10" s="23" t="s">
        <v>70</v>
      </c>
      <c r="B10" s="112">
        <v>105</v>
      </c>
      <c r="C10" s="24">
        <f>B10/B17</f>
        <v>1.1165461505742238E-2</v>
      </c>
      <c r="E10" s="3" t="s">
        <v>109</v>
      </c>
      <c r="F10" s="112">
        <v>54</v>
      </c>
      <c r="G10" s="10">
        <f>F10/F11</f>
        <v>0.59340659340659341</v>
      </c>
      <c r="I10" s="17" t="s">
        <v>141</v>
      </c>
      <c r="J10" s="112">
        <v>2858</v>
      </c>
      <c r="K10" s="10">
        <f>J10/J12</f>
        <v>0.4558940819907481</v>
      </c>
      <c r="L10" s="15"/>
      <c r="M10" s="22" t="s">
        <v>174</v>
      </c>
      <c r="N10" s="23" t="s">
        <v>64</v>
      </c>
      <c r="O10" s="24" t="s">
        <v>77</v>
      </c>
      <c r="Q10" s="23" t="s">
        <v>237</v>
      </c>
      <c r="R10" s="112">
        <v>1846</v>
      </c>
      <c r="S10" s="24">
        <f>R10/R13</f>
        <v>0.31040860938288212</v>
      </c>
      <c r="U10" s="15"/>
      <c r="V10" s="15"/>
      <c r="W10" s="16"/>
    </row>
    <row r="11" spans="1:23" x14ac:dyDescent="0.2">
      <c r="A11" s="23" t="s">
        <v>71</v>
      </c>
      <c r="B11" s="112">
        <v>1862</v>
      </c>
      <c r="C11" s="24">
        <f>B11/B17</f>
        <v>0.19800085070182902</v>
      </c>
      <c r="E11" s="3" t="s">
        <v>107</v>
      </c>
      <c r="F11" s="1">
        <f>F9+F10</f>
        <v>91</v>
      </c>
      <c r="G11" s="10">
        <f>G9+G10</f>
        <v>1</v>
      </c>
      <c r="I11" s="17" t="s">
        <v>142</v>
      </c>
      <c r="J11" s="112">
        <v>1986</v>
      </c>
      <c r="K11" s="10">
        <f>J11/J12</f>
        <v>0.31679693731057584</v>
      </c>
      <c r="L11" s="15"/>
      <c r="M11" s="22" t="s">
        <v>176</v>
      </c>
      <c r="N11" s="112">
        <v>2645</v>
      </c>
      <c r="O11" s="24">
        <f>N11/N13</f>
        <v>0.46096200766817708</v>
      </c>
      <c r="Q11" s="23" t="s">
        <v>238</v>
      </c>
      <c r="R11" s="112">
        <v>1475</v>
      </c>
      <c r="S11" s="24">
        <f>R11/R13</f>
        <v>0.24802421388935597</v>
      </c>
      <c r="U11" s="15"/>
      <c r="V11" s="15"/>
      <c r="W11" s="16"/>
    </row>
    <row r="12" spans="1:23" x14ac:dyDescent="0.2">
      <c r="A12" s="23" t="s">
        <v>72</v>
      </c>
      <c r="B12" s="112">
        <v>77</v>
      </c>
      <c r="C12" s="24">
        <f>B12/B17</f>
        <v>8.1880051042109749E-3</v>
      </c>
      <c r="E12" s="13"/>
      <c r="F12" s="13"/>
      <c r="G12" s="14"/>
      <c r="I12" s="17" t="s">
        <v>69</v>
      </c>
      <c r="J12" s="1">
        <f>J9+J10+J11</f>
        <v>6269</v>
      </c>
      <c r="K12" s="10">
        <f>K9+K10+K11</f>
        <v>1</v>
      </c>
      <c r="L12" s="15"/>
      <c r="M12" s="22" t="s">
        <v>175</v>
      </c>
      <c r="N12" s="112">
        <v>3093</v>
      </c>
      <c r="O12" s="24">
        <f>N12/N13</f>
        <v>0.53903799233182292</v>
      </c>
      <c r="Q12" s="23" t="s">
        <v>239</v>
      </c>
      <c r="R12" s="112">
        <v>2626</v>
      </c>
      <c r="S12" s="24">
        <f>R12/R13</f>
        <v>0.44156717672776191</v>
      </c>
      <c r="U12" s="15"/>
      <c r="V12" s="15"/>
      <c r="W12" s="16"/>
    </row>
    <row r="13" spans="1:23" x14ac:dyDescent="0.2">
      <c r="A13" s="23" t="s">
        <v>73</v>
      </c>
      <c r="B13" s="112">
        <v>1415</v>
      </c>
      <c r="C13" s="24">
        <f>B13/B17</f>
        <v>0.15046788600595493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5738</v>
      </c>
      <c r="O13" s="24">
        <f>O11+O12</f>
        <v>1</v>
      </c>
      <c r="Q13" s="23" t="s">
        <v>69</v>
      </c>
      <c r="R13" s="23">
        <f>R10+R11+R12</f>
        <v>5947</v>
      </c>
      <c r="S13" s="24">
        <f>S10+S11+S12</f>
        <v>1</v>
      </c>
      <c r="U13" s="15"/>
      <c r="V13" s="15"/>
      <c r="W13" s="16"/>
    </row>
    <row r="14" spans="1:23" x14ac:dyDescent="0.2">
      <c r="A14" s="23" t="s">
        <v>74</v>
      </c>
      <c r="B14" s="112">
        <v>183</v>
      </c>
      <c r="C14" s="24">
        <f>B14/B17</f>
        <v>1.9459804338579328E-2</v>
      </c>
      <c r="E14" s="6" t="s">
        <v>111</v>
      </c>
      <c r="F14" s="112">
        <v>3292</v>
      </c>
      <c r="G14" s="27">
        <f>F14/F16</f>
        <v>0.49266686620772226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4"/>
      <c r="U14" s="15"/>
      <c r="V14" s="15"/>
      <c r="W14" s="16"/>
    </row>
    <row r="15" spans="1:23" x14ac:dyDescent="0.2">
      <c r="A15" s="23" t="s">
        <v>75</v>
      </c>
      <c r="B15" s="112">
        <v>3335</v>
      </c>
      <c r="C15" s="24">
        <f>B15/B17</f>
        <v>0.35463632496809866</v>
      </c>
      <c r="E15" s="6" t="s">
        <v>112</v>
      </c>
      <c r="F15" s="112">
        <v>3390</v>
      </c>
      <c r="G15" s="27">
        <f>F15/F16</f>
        <v>0.50733313379227774</v>
      </c>
      <c r="I15" s="17" t="s">
        <v>144</v>
      </c>
      <c r="J15" s="112">
        <v>1556</v>
      </c>
      <c r="K15" s="10">
        <f>J15/J19</f>
        <v>0.25885875894193977</v>
      </c>
      <c r="L15" s="15"/>
      <c r="M15" s="22" t="s">
        <v>177</v>
      </c>
      <c r="N15" s="23" t="s">
        <v>64</v>
      </c>
      <c r="O15" s="24" t="s">
        <v>77</v>
      </c>
      <c r="Q15" s="23" t="s">
        <v>240</v>
      </c>
      <c r="R15" s="23" t="s">
        <v>64</v>
      </c>
      <c r="S15" s="24" t="s">
        <v>77</v>
      </c>
      <c r="U15" s="15"/>
      <c r="V15" s="15"/>
      <c r="W15" s="16"/>
    </row>
    <row r="16" spans="1:23" x14ac:dyDescent="0.2">
      <c r="A16" s="23" t="s">
        <v>76</v>
      </c>
      <c r="B16" s="112">
        <v>2427</v>
      </c>
      <c r="C16" s="24">
        <f>B16/B17</f>
        <v>0.25808166737558486</v>
      </c>
      <c r="E16" s="6" t="s">
        <v>107</v>
      </c>
      <c r="F16" s="7">
        <f>F14+F15</f>
        <v>6682</v>
      </c>
      <c r="G16" s="27">
        <f>G14+G15</f>
        <v>1</v>
      </c>
      <c r="I16" s="17" t="s">
        <v>145</v>
      </c>
      <c r="J16" s="112">
        <v>1200</v>
      </c>
      <c r="K16" s="10">
        <f>J16/J19</f>
        <v>0.19963400432540343</v>
      </c>
      <c r="L16" s="15"/>
      <c r="M16" s="22" t="s">
        <v>178</v>
      </c>
      <c r="N16" s="112">
        <v>2258</v>
      </c>
      <c r="O16" s="24">
        <f>N16/N18</f>
        <v>0.39496239286338991</v>
      </c>
      <c r="Q16" s="23" t="s">
        <v>241</v>
      </c>
      <c r="R16" s="112">
        <v>2296</v>
      </c>
      <c r="S16" s="24">
        <f>R16/R18</f>
        <v>0.40287769784172661</v>
      </c>
      <c r="U16" s="15"/>
      <c r="V16" s="15"/>
      <c r="W16" s="16"/>
    </row>
    <row r="17" spans="1:23" x14ac:dyDescent="0.2">
      <c r="A17" s="23" t="s">
        <v>69</v>
      </c>
      <c r="B17" s="23">
        <f>B10+B11+B12+B13+B14+B15+B16</f>
        <v>9404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1544</v>
      </c>
      <c r="K17" s="10">
        <f>J17/J19</f>
        <v>0.25686241889868572</v>
      </c>
      <c r="L17" s="15"/>
      <c r="M17" s="22" t="s">
        <v>179</v>
      </c>
      <c r="N17" s="112">
        <v>3459</v>
      </c>
      <c r="O17" s="24">
        <f>N17/N18</f>
        <v>0.60503760713661014</v>
      </c>
      <c r="Q17" s="23" t="s">
        <v>242</v>
      </c>
      <c r="R17" s="112">
        <v>3403</v>
      </c>
      <c r="S17" s="24">
        <f>R17/R18</f>
        <v>0.59712230215827333</v>
      </c>
      <c r="U17" s="15"/>
      <c r="V17" s="15"/>
      <c r="W17" s="16"/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1711</v>
      </c>
      <c r="K18" s="127">
        <f>J18/J19</f>
        <v>0.28464481783397105</v>
      </c>
      <c r="L18" s="15"/>
      <c r="M18" s="22" t="s">
        <v>69</v>
      </c>
      <c r="N18" s="23">
        <f>N16+N17</f>
        <v>5717</v>
      </c>
      <c r="O18" s="24">
        <f>O16+O17</f>
        <v>1</v>
      </c>
      <c r="Q18" s="23" t="s">
        <v>107</v>
      </c>
      <c r="R18" s="23">
        <f>R16+R17</f>
        <v>5699</v>
      </c>
      <c r="S18" s="24">
        <f>S16+S17</f>
        <v>1</v>
      </c>
      <c r="U18" s="15"/>
      <c r="V18" s="15"/>
      <c r="W18" s="16"/>
    </row>
    <row r="19" spans="1:23" x14ac:dyDescent="0.2">
      <c r="A19" s="43"/>
      <c r="B19" s="43"/>
      <c r="C19" s="44"/>
      <c r="E19" s="17" t="s">
        <v>114</v>
      </c>
      <c r="F19" s="112">
        <v>679</v>
      </c>
      <c r="G19" s="10">
        <f>F19/F22</f>
        <v>0.10425303239674497</v>
      </c>
      <c r="I19" s="17" t="s">
        <v>69</v>
      </c>
      <c r="J19" s="1">
        <f>J15+J16+J17+J18</f>
        <v>6011</v>
      </c>
      <c r="K19" s="10">
        <f>K15+K16+K17+K18</f>
        <v>1</v>
      </c>
      <c r="L19" s="15"/>
      <c r="M19" s="13"/>
      <c r="N19" s="13"/>
      <c r="O19" s="14"/>
      <c r="Q19" s="13"/>
      <c r="R19" s="13"/>
      <c r="S19" s="14"/>
      <c r="U19" s="15"/>
      <c r="V19" s="15"/>
      <c r="W19" s="16"/>
    </row>
    <row r="20" spans="1:23" x14ac:dyDescent="0.2">
      <c r="A20" s="43"/>
      <c r="B20" s="43"/>
      <c r="C20" s="44"/>
      <c r="E20" s="17" t="s">
        <v>674</v>
      </c>
      <c r="F20" s="112">
        <v>2327</v>
      </c>
      <c r="G20" s="10">
        <f>F20/F22</f>
        <v>0.35728542914171657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4"/>
      <c r="U20" s="15"/>
      <c r="V20" s="15"/>
      <c r="W20" s="16"/>
    </row>
    <row r="21" spans="1:23" x14ac:dyDescent="0.2">
      <c r="A21" s="43"/>
      <c r="B21" s="43"/>
      <c r="C21" s="44"/>
      <c r="E21" s="17" t="s">
        <v>115</v>
      </c>
      <c r="F21" s="112">
        <v>3507</v>
      </c>
      <c r="G21" s="10">
        <f>F21/F22</f>
        <v>0.53846153846153844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2359</v>
      </c>
      <c r="O21" s="24">
        <f>N21/N25</f>
        <v>0.41277340332458445</v>
      </c>
      <c r="Q21" s="13"/>
      <c r="R21" s="13"/>
      <c r="S21" s="14"/>
      <c r="U21" s="15"/>
      <c r="V21" s="15"/>
      <c r="W21" s="16"/>
    </row>
    <row r="22" spans="1:23" x14ac:dyDescent="0.2">
      <c r="A22" s="43"/>
      <c r="B22" s="43"/>
      <c r="C22" s="44"/>
      <c r="E22" s="17" t="s">
        <v>107</v>
      </c>
      <c r="F22" s="1">
        <f>F19+F20+F21</f>
        <v>6513</v>
      </c>
      <c r="G22" s="10">
        <f>G19+G20+G21</f>
        <v>1</v>
      </c>
      <c r="I22" s="17" t="s">
        <v>148</v>
      </c>
      <c r="J22" s="112">
        <v>2187</v>
      </c>
      <c r="K22" s="10">
        <f>J22/J25</f>
        <v>0.36443926012331279</v>
      </c>
      <c r="L22" s="15"/>
      <c r="M22" s="22" t="s">
        <v>182</v>
      </c>
      <c r="N22" s="112">
        <v>1748</v>
      </c>
      <c r="O22" s="24">
        <f>N22/N25</f>
        <v>0.30586176727909009</v>
      </c>
      <c r="Q22" s="13"/>
      <c r="R22" s="13"/>
      <c r="S22" s="14"/>
      <c r="U22" s="15"/>
      <c r="V22" s="15"/>
      <c r="W22" s="16"/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1088</v>
      </c>
      <c r="K23" s="10">
        <f>J23/J25</f>
        <v>0.18130311614730879</v>
      </c>
      <c r="L23" s="15"/>
      <c r="M23" s="22" t="s">
        <v>183</v>
      </c>
      <c r="N23" s="112">
        <v>998</v>
      </c>
      <c r="O23" s="24">
        <f>N23/N25</f>
        <v>0.17462817147856519</v>
      </c>
      <c r="Q23" s="13"/>
      <c r="R23" s="13"/>
      <c r="S23" s="14"/>
      <c r="U23" s="13"/>
      <c r="V23" s="13"/>
      <c r="W23" s="14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2726</v>
      </c>
      <c r="K24" s="10">
        <f>J24/J25</f>
        <v>0.45425762372937845</v>
      </c>
      <c r="L24" s="15"/>
      <c r="M24" s="22" t="s">
        <v>184</v>
      </c>
      <c r="N24" s="112">
        <v>610</v>
      </c>
      <c r="O24" s="24">
        <f>N24/N25</f>
        <v>0.10673665791776028</v>
      </c>
      <c r="Q24" s="13"/>
      <c r="R24" s="13"/>
      <c r="S24" s="14"/>
      <c r="U24" s="13"/>
      <c r="V24" s="13"/>
      <c r="W24" s="14"/>
    </row>
    <row r="25" spans="1:23" x14ac:dyDescent="0.2">
      <c r="A25" s="43"/>
      <c r="B25" s="43"/>
      <c r="C25" s="44"/>
      <c r="E25" s="17" t="s">
        <v>117</v>
      </c>
      <c r="F25" s="112">
        <v>2175</v>
      </c>
      <c r="G25" s="10">
        <f>F25/F30</f>
        <v>0.34192736991039147</v>
      </c>
      <c r="I25" s="17" t="s">
        <v>69</v>
      </c>
      <c r="J25" s="1">
        <f>J22+J23+J24</f>
        <v>6001</v>
      </c>
      <c r="K25" s="10">
        <f>K22+K23+K24</f>
        <v>1</v>
      </c>
      <c r="L25" s="15"/>
      <c r="M25" s="22" t="s">
        <v>69</v>
      </c>
      <c r="N25" s="23">
        <f>N21+N22+N23+N24</f>
        <v>5715</v>
      </c>
      <c r="O25" s="24">
        <f>O21+O22+O23+O24</f>
        <v>1</v>
      </c>
      <c r="Q25" s="13"/>
      <c r="R25" s="13"/>
      <c r="S25" s="14"/>
      <c r="U25" s="13"/>
      <c r="V25" s="13"/>
      <c r="W25" s="14"/>
    </row>
    <row r="26" spans="1:23" x14ac:dyDescent="0.2">
      <c r="A26" s="13"/>
      <c r="B26" s="13"/>
      <c r="C26" s="14"/>
      <c r="E26" s="17" t="s">
        <v>118</v>
      </c>
      <c r="F26" s="112">
        <v>1207</v>
      </c>
      <c r="G26" s="10">
        <f>F26/F30</f>
        <v>0.18975003930199655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  <c r="U26" s="13"/>
      <c r="V26" s="13"/>
      <c r="W26" s="14"/>
    </row>
    <row r="27" spans="1:23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560</v>
      </c>
      <c r="G27" s="10">
        <f>F27/F30</f>
        <v>8.8036472252790446E-2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4"/>
    </row>
    <row r="28" spans="1:23" x14ac:dyDescent="0.2">
      <c r="A28" s="1" t="s">
        <v>79</v>
      </c>
      <c r="B28" s="112">
        <v>97</v>
      </c>
      <c r="C28" s="10">
        <f>B28/B35</f>
        <v>1.0193358554014292E-2</v>
      </c>
      <c r="E28" s="17" t="s">
        <v>120</v>
      </c>
      <c r="F28" s="112">
        <v>303</v>
      </c>
      <c r="G28" s="10">
        <f>F28/F30</f>
        <v>4.7634019808206259E-2</v>
      </c>
      <c r="I28" s="17" t="s">
        <v>644</v>
      </c>
      <c r="J28" s="112">
        <v>1873</v>
      </c>
      <c r="K28" s="10">
        <f>J28/J33</f>
        <v>0.31886278515492</v>
      </c>
      <c r="L28" s="15"/>
      <c r="M28" s="22" t="s">
        <v>186</v>
      </c>
      <c r="N28" s="112">
        <v>1298</v>
      </c>
      <c r="O28" s="24">
        <f>N28/N31</f>
        <v>0.21683929168058805</v>
      </c>
      <c r="Q28" s="13"/>
      <c r="R28" s="13"/>
      <c r="S28" s="14"/>
      <c r="U28" s="13"/>
      <c r="V28" s="13"/>
      <c r="W28" s="14"/>
    </row>
    <row r="29" spans="1:23" x14ac:dyDescent="0.2">
      <c r="A29" s="1" t="s">
        <v>80</v>
      </c>
      <c r="B29" s="112">
        <v>2162</v>
      </c>
      <c r="C29" s="10">
        <f>B29/B35</f>
        <v>0.22719630096679277</v>
      </c>
      <c r="E29" s="17" t="s">
        <v>99</v>
      </c>
      <c r="F29" s="112">
        <v>2116</v>
      </c>
      <c r="G29" s="10">
        <f>F29/F30</f>
        <v>0.33265209872661533</v>
      </c>
      <c r="I29" s="17" t="s">
        <v>151</v>
      </c>
      <c r="J29" s="112">
        <v>1818</v>
      </c>
      <c r="K29" s="10">
        <f>J29/J33</f>
        <v>0.30949948927477017</v>
      </c>
      <c r="L29" s="15"/>
      <c r="M29" s="22" t="s">
        <v>682</v>
      </c>
      <c r="N29" s="112">
        <v>3278</v>
      </c>
      <c r="O29" s="24">
        <f>N29/N31</f>
        <v>0.54761109254928164</v>
      </c>
      <c r="Q29" s="13"/>
      <c r="R29" s="13"/>
      <c r="S29" s="14"/>
      <c r="U29" s="13"/>
      <c r="V29" s="13"/>
      <c r="W29" s="14"/>
    </row>
    <row r="30" spans="1:23" x14ac:dyDescent="0.2">
      <c r="A30" s="1" t="s">
        <v>81</v>
      </c>
      <c r="B30" s="112">
        <v>198</v>
      </c>
      <c r="C30" s="10">
        <f>B30/B35</f>
        <v>2.0807061790668348E-2</v>
      </c>
      <c r="E30" s="17" t="s">
        <v>69</v>
      </c>
      <c r="F30" s="1">
        <f>F25+F26+F27+F28+F29</f>
        <v>6361</v>
      </c>
      <c r="G30" s="10">
        <f>G25+G26+G27+G28+G29</f>
        <v>1</v>
      </c>
      <c r="I30" s="17" t="s">
        <v>152</v>
      </c>
      <c r="J30" s="112">
        <v>556</v>
      </c>
      <c r="K30" s="10">
        <f>J30/J33</f>
        <v>9.4654409261150832E-2</v>
      </c>
      <c r="L30" s="15"/>
      <c r="M30" s="22" t="s">
        <v>187</v>
      </c>
      <c r="N30" s="112">
        <v>1410</v>
      </c>
      <c r="O30" s="24">
        <f>N30/N31</f>
        <v>0.23554961577013031</v>
      </c>
      <c r="Q30" s="13"/>
      <c r="R30" s="13"/>
      <c r="S30" s="14"/>
      <c r="U30" s="13"/>
      <c r="V30" s="13"/>
      <c r="W30" s="14"/>
    </row>
    <row r="31" spans="1:23" x14ac:dyDescent="0.2">
      <c r="A31" s="1" t="s">
        <v>82</v>
      </c>
      <c r="B31" s="112">
        <v>1074</v>
      </c>
      <c r="C31" s="10">
        <f>B31/B35</f>
        <v>0.1128625472887768</v>
      </c>
      <c r="E31" s="13"/>
      <c r="F31" s="13"/>
      <c r="G31" s="14"/>
      <c r="I31" s="17" t="s">
        <v>153</v>
      </c>
      <c r="J31" s="112">
        <v>680</v>
      </c>
      <c r="K31" s="10">
        <f>J31/J33</f>
        <v>0.11576438542730677</v>
      </c>
      <c r="L31" s="15"/>
      <c r="M31" s="22" t="s">
        <v>69</v>
      </c>
      <c r="N31" s="23">
        <f>N28+N29+N30</f>
        <v>5986</v>
      </c>
      <c r="O31" s="24">
        <f>O28+O29+O30</f>
        <v>1</v>
      </c>
      <c r="Q31" s="13"/>
      <c r="R31" s="13"/>
      <c r="S31" s="14"/>
      <c r="U31" s="13"/>
      <c r="V31" s="13"/>
      <c r="W31" s="14"/>
    </row>
    <row r="32" spans="1:23" x14ac:dyDescent="0.2">
      <c r="A32" s="1" t="s">
        <v>83</v>
      </c>
      <c r="B32" s="112">
        <v>4667</v>
      </c>
      <c r="C32" s="10">
        <f>B32/B35</f>
        <v>0.49043715846994534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947</v>
      </c>
      <c r="K32" s="10">
        <f>J32/J33</f>
        <v>0.16121893088185224</v>
      </c>
      <c r="L32" s="15"/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1" t="s">
        <v>84</v>
      </c>
      <c r="B33" s="112">
        <v>27</v>
      </c>
      <c r="C33" s="10">
        <f>B33/B35</f>
        <v>2.8373266078184113E-3</v>
      </c>
      <c r="E33" s="6" t="s">
        <v>112</v>
      </c>
      <c r="F33" s="112">
        <v>4712</v>
      </c>
      <c r="G33" s="27">
        <f>F33/F35</f>
        <v>0.74064759509588185</v>
      </c>
      <c r="I33" s="17" t="s">
        <v>69</v>
      </c>
      <c r="J33" s="1">
        <f>J28+J29+J30+J31+J32</f>
        <v>5874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" t="s">
        <v>85</v>
      </c>
      <c r="B34" s="112">
        <v>1291</v>
      </c>
      <c r="C34" s="10">
        <f>B34/B35</f>
        <v>0.13566624632198401</v>
      </c>
      <c r="E34" s="6" t="s">
        <v>122</v>
      </c>
      <c r="F34" s="112">
        <v>1650</v>
      </c>
      <c r="G34" s="27">
        <f>F34/F35</f>
        <v>0.25935240490411821</v>
      </c>
      <c r="I34" s="13"/>
      <c r="J34" s="13"/>
      <c r="K34" s="14"/>
      <c r="L34" s="15"/>
      <c r="M34" s="22" t="s">
        <v>189</v>
      </c>
      <c r="N34" s="112">
        <v>1969</v>
      </c>
      <c r="O34" s="24">
        <f>N34/N38</f>
        <v>0.34616736990154712</v>
      </c>
      <c r="Q34" s="13"/>
      <c r="R34" s="13"/>
      <c r="S34" s="14"/>
      <c r="U34" s="13"/>
      <c r="V34" s="13"/>
      <c r="W34" s="14"/>
    </row>
    <row r="35" spans="1:23" x14ac:dyDescent="0.2">
      <c r="A35" s="41" t="s">
        <v>69</v>
      </c>
      <c r="B35" s="23">
        <f>B28+B29+B30+B31+B32+B33+B34</f>
        <v>9516</v>
      </c>
      <c r="C35" s="84">
        <f>C28+C29+C30+C31+C32+C33+C34</f>
        <v>1</v>
      </c>
      <c r="E35" s="6" t="s">
        <v>107</v>
      </c>
      <c r="F35" s="7">
        <f>F33+F34</f>
        <v>6362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1989</v>
      </c>
      <c r="O35" s="24">
        <f>N35/N38</f>
        <v>0.34968354430379744</v>
      </c>
      <c r="Q35" s="13"/>
      <c r="R35" s="13"/>
      <c r="S35" s="14"/>
      <c r="U35" s="13"/>
      <c r="V35" s="13"/>
      <c r="W35" s="14"/>
    </row>
    <row r="36" spans="1:23" x14ac:dyDescent="0.2">
      <c r="A36" s="13"/>
      <c r="B36" s="13"/>
      <c r="C36" s="14"/>
      <c r="E36" s="13"/>
      <c r="F36" s="13"/>
      <c r="G36" s="14"/>
      <c r="I36" s="22" t="s">
        <v>156</v>
      </c>
      <c r="J36" s="112">
        <v>3199</v>
      </c>
      <c r="K36" s="24">
        <f>J36/J38</f>
        <v>0.5434007134363853</v>
      </c>
      <c r="L36" s="15"/>
      <c r="M36" s="22" t="s">
        <v>191</v>
      </c>
      <c r="N36" s="112">
        <v>827</v>
      </c>
      <c r="O36" s="24">
        <f>N36/N38</f>
        <v>0.14539381153305203</v>
      </c>
      <c r="Q36" s="13"/>
      <c r="R36" s="13"/>
      <c r="S36" s="14"/>
      <c r="U36" s="13"/>
      <c r="V36" s="13"/>
      <c r="W36" s="14"/>
    </row>
    <row r="37" spans="1:23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2688</v>
      </c>
      <c r="K37" s="24">
        <f>J37/J38</f>
        <v>0.45659928656361476</v>
      </c>
      <c r="L37" s="15"/>
      <c r="M37" s="22" t="s">
        <v>192</v>
      </c>
      <c r="N37" s="112">
        <v>903</v>
      </c>
      <c r="O37" s="24">
        <f>N37/N38</f>
        <v>0.15875527426160338</v>
      </c>
      <c r="Q37" s="13"/>
      <c r="R37" s="13"/>
      <c r="S37" s="14"/>
      <c r="U37" s="13"/>
      <c r="V37" s="13"/>
      <c r="W37" s="14"/>
    </row>
    <row r="38" spans="1:23" x14ac:dyDescent="0.2">
      <c r="A38" s="13"/>
      <c r="B38" s="13"/>
      <c r="C38" s="14"/>
      <c r="E38" s="6" t="s">
        <v>124</v>
      </c>
      <c r="F38" s="112">
        <v>32</v>
      </c>
      <c r="G38" s="27">
        <f>F38/F40</f>
        <v>0.36363636363636365</v>
      </c>
      <c r="I38" s="22" t="s">
        <v>69</v>
      </c>
      <c r="J38" s="23">
        <f>J36+J37</f>
        <v>5887</v>
      </c>
      <c r="K38" s="24">
        <f>K36+K37</f>
        <v>1</v>
      </c>
      <c r="L38" s="15"/>
      <c r="M38" s="22" t="s">
        <v>107</v>
      </c>
      <c r="N38" s="23">
        <f>N34+N35+N36+N37</f>
        <v>5688</v>
      </c>
      <c r="O38" s="24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13"/>
      <c r="B39" s="13"/>
      <c r="C39" s="14"/>
      <c r="E39" s="6" t="s">
        <v>125</v>
      </c>
      <c r="F39" s="112">
        <v>56</v>
      </c>
      <c r="G39" s="27">
        <f>F39/F40</f>
        <v>0.63636363636363635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88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742</v>
      </c>
      <c r="K41" s="24">
        <f>J41/J45</f>
        <v>0.12664277180406214</v>
      </c>
      <c r="L41" s="15"/>
      <c r="M41" s="22" t="s">
        <v>194</v>
      </c>
      <c r="N41" s="112">
        <v>1479</v>
      </c>
      <c r="O41" s="24">
        <f>N41/N45</f>
        <v>0.26126126126126126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3758</v>
      </c>
      <c r="C42" s="10">
        <f>B42/B44</f>
        <v>0.49551687763713081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1517</v>
      </c>
      <c r="K42" s="24">
        <f>J42/J45</f>
        <v>0.25891790407919441</v>
      </c>
      <c r="L42" s="15"/>
      <c r="M42" s="22" t="s">
        <v>195</v>
      </c>
      <c r="N42" s="112">
        <v>1709</v>
      </c>
      <c r="O42" s="24">
        <f>N42/N45</f>
        <v>0.30189012541953719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3826</v>
      </c>
      <c r="C43" s="10">
        <f>B43/B44</f>
        <v>0.50448312236286919</v>
      </c>
      <c r="E43" s="124" t="s">
        <v>127</v>
      </c>
      <c r="F43" s="125">
        <v>1333</v>
      </c>
      <c r="G43" s="127">
        <f>F43/F49</f>
        <v>0.21899129291933628</v>
      </c>
      <c r="I43" s="22" t="s">
        <v>159</v>
      </c>
      <c r="J43" s="112">
        <v>2144</v>
      </c>
      <c r="K43" s="24">
        <f>J43/J45</f>
        <v>0.36593275302952721</v>
      </c>
      <c r="L43" s="15"/>
      <c r="M43" s="22" t="s">
        <v>196</v>
      </c>
      <c r="N43" s="112">
        <v>1199</v>
      </c>
      <c r="O43" s="24">
        <f>N43/N45</f>
        <v>0.21180003532944711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7584</v>
      </c>
      <c r="C44" s="10">
        <f>C42+C43</f>
        <v>1</v>
      </c>
      <c r="E44" s="17" t="s">
        <v>128</v>
      </c>
      <c r="F44" s="112">
        <v>722</v>
      </c>
      <c r="G44" s="10">
        <f>F44/F49</f>
        <v>0.11861343847543947</v>
      </c>
      <c r="I44" s="22" t="s">
        <v>160</v>
      </c>
      <c r="J44" s="112">
        <v>1456</v>
      </c>
      <c r="K44" s="24">
        <f>J44/J45</f>
        <v>0.24850657108721624</v>
      </c>
      <c r="L44" s="15"/>
      <c r="M44" s="22" t="s">
        <v>197</v>
      </c>
      <c r="N44" s="112">
        <v>1274</v>
      </c>
      <c r="O44" s="24">
        <f>N44/N45</f>
        <v>0.22504857798975447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7" t="s">
        <v>129</v>
      </c>
      <c r="F45" s="112">
        <v>1435</v>
      </c>
      <c r="G45" s="10">
        <f>F45/F49</f>
        <v>0.23574831608345656</v>
      </c>
      <c r="I45" s="22" t="s">
        <v>69</v>
      </c>
      <c r="J45" s="23">
        <f>J41+J42+J43+J44</f>
        <v>5859</v>
      </c>
      <c r="K45" s="24">
        <f>K41+K42+K43+K44</f>
        <v>1</v>
      </c>
      <c r="L45" s="15"/>
      <c r="M45" s="22" t="s">
        <v>69</v>
      </c>
      <c r="N45" s="23">
        <f>N41+N42+N43+N44</f>
        <v>5661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1309</v>
      </c>
      <c r="G46" s="10">
        <f>F46/F49</f>
        <v>0.2150484639395433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2322</v>
      </c>
      <c r="C47" s="10">
        <f>B47/B49</f>
        <v>0.34661889834303627</v>
      </c>
      <c r="E47" s="17" t="s">
        <v>131</v>
      </c>
      <c r="F47" s="112">
        <v>1096</v>
      </c>
      <c r="G47" s="10">
        <f>F47/F49</f>
        <v>0.18005585674388039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4377</v>
      </c>
      <c r="C48" s="10">
        <f>B48/B49</f>
        <v>0.65338110165696373</v>
      </c>
      <c r="E48" s="17" t="s">
        <v>673</v>
      </c>
      <c r="F48" s="112">
        <v>192</v>
      </c>
      <c r="G48" s="10">
        <f>F48/F49</f>
        <v>3.1542631838344014E-2</v>
      </c>
      <c r="I48" s="22" t="s">
        <v>162</v>
      </c>
      <c r="J48" s="112">
        <v>2114</v>
      </c>
      <c r="K48" s="24">
        <f>J48/J51</f>
        <v>0.35806233062330622</v>
      </c>
      <c r="M48" s="22" t="s">
        <v>199</v>
      </c>
      <c r="N48" s="112">
        <v>2121</v>
      </c>
      <c r="O48" s="24">
        <f>N48/N51</f>
        <v>0.3753982300884956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6699</v>
      </c>
      <c r="C49" s="10">
        <f>C47+C48</f>
        <v>1</v>
      </c>
      <c r="E49" s="17" t="s">
        <v>69</v>
      </c>
      <c r="F49" s="1">
        <f>F43+F44+F45+F46+F47+F48</f>
        <v>6087</v>
      </c>
      <c r="G49" s="10">
        <f>G43+G44+G45+G46+G47+G48</f>
        <v>1</v>
      </c>
      <c r="I49" s="22" t="s">
        <v>163</v>
      </c>
      <c r="J49" s="112">
        <v>2612</v>
      </c>
      <c r="K49" s="24">
        <f>J49/J51</f>
        <v>0.44241192411924118</v>
      </c>
      <c r="M49" s="22" t="s">
        <v>200</v>
      </c>
      <c r="N49" s="112">
        <v>1926</v>
      </c>
      <c r="O49" s="24">
        <f>N49/N51</f>
        <v>0.34088495575221239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1178</v>
      </c>
      <c r="K50" s="24">
        <f>J50/J51</f>
        <v>0.19952574525745256</v>
      </c>
      <c r="M50" s="22" t="s">
        <v>201</v>
      </c>
      <c r="N50" s="112">
        <v>1603</v>
      </c>
      <c r="O50" s="24">
        <f>N50/N51</f>
        <v>0.28371681415929201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5904</v>
      </c>
      <c r="K51" s="24">
        <f>K48+K49+K50</f>
        <v>1</v>
      </c>
      <c r="M51" s="22" t="s">
        <v>69</v>
      </c>
      <c r="N51" s="23">
        <f>N48+N49+N50</f>
        <v>5650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1833</v>
      </c>
      <c r="C52" s="10">
        <f>B52/B54</f>
        <v>0.24901507947289769</v>
      </c>
      <c r="E52" s="17" t="s">
        <v>133</v>
      </c>
      <c r="F52" s="112">
        <v>2747</v>
      </c>
      <c r="G52" s="10">
        <f>F52/F55</f>
        <v>0.45025405671201441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5528</v>
      </c>
      <c r="C53" s="10">
        <f>B53/B54</f>
        <v>0.75098492052710231</v>
      </c>
      <c r="E53" s="17" t="s">
        <v>134</v>
      </c>
      <c r="F53" s="112">
        <v>2789</v>
      </c>
      <c r="G53" s="10">
        <f>F53/F55</f>
        <v>0.4571381740698246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7361</v>
      </c>
      <c r="C54" s="10">
        <f>C52+C53</f>
        <v>1</v>
      </c>
      <c r="E54" s="17" t="s">
        <v>135</v>
      </c>
      <c r="F54" s="112">
        <v>565</v>
      </c>
      <c r="G54" s="10">
        <f>F54/F55</f>
        <v>9.2607769218160954E-2</v>
      </c>
      <c r="I54" s="22" t="s">
        <v>166</v>
      </c>
      <c r="J54" s="112">
        <v>3029</v>
      </c>
      <c r="K54" s="24">
        <f>J54/J57</f>
        <v>0.52678260869565219</v>
      </c>
      <c r="M54" s="22" t="s">
        <v>203</v>
      </c>
      <c r="N54" s="112">
        <v>3221</v>
      </c>
      <c r="O54" s="24">
        <f>N54/N56</f>
        <v>0.56677811015308821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7" t="s">
        <v>69</v>
      </c>
      <c r="F55" s="1">
        <f>F52+F53+F54</f>
        <v>6101</v>
      </c>
      <c r="G55" s="10">
        <f>G52+G53+G54</f>
        <v>0.99999999999999989</v>
      </c>
      <c r="I55" s="22" t="s">
        <v>167</v>
      </c>
      <c r="J55" s="112">
        <v>1637</v>
      </c>
      <c r="K55" s="24">
        <f>J55/J57</f>
        <v>0.28469565217391302</v>
      </c>
      <c r="M55" s="22" t="s">
        <v>204</v>
      </c>
      <c r="N55" s="112">
        <v>2462</v>
      </c>
      <c r="O55" s="24">
        <f>N55/N56</f>
        <v>0.43322188984691185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1084</v>
      </c>
      <c r="K56" s="24">
        <f>J56/J57</f>
        <v>0.1885217391304348</v>
      </c>
      <c r="M56" s="22" t="s">
        <v>69</v>
      </c>
      <c r="N56" s="23">
        <f>N54+N55</f>
        <v>5683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1105</v>
      </c>
      <c r="C57" s="10">
        <f>B57/B60</f>
        <v>0.15508771929824561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5750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3566</v>
      </c>
      <c r="C58" s="10">
        <f>B58/B60</f>
        <v>0.50049122807017543</v>
      </c>
      <c r="E58" s="17" t="s">
        <v>137</v>
      </c>
      <c r="F58" s="112">
        <v>3406</v>
      </c>
      <c r="G58" s="10">
        <f>F58/F60</f>
        <v>0.55836065573770488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2454</v>
      </c>
      <c r="C59" s="10">
        <f>B59/B60</f>
        <v>0.34442105263157896</v>
      </c>
      <c r="E59" s="29" t="s">
        <v>72</v>
      </c>
      <c r="F59" s="112">
        <v>2694</v>
      </c>
      <c r="G59" s="31">
        <f>F59/F60</f>
        <v>0.44163934426229506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7125</v>
      </c>
      <c r="C60" s="10">
        <f>C57+C58+C59</f>
        <v>1</v>
      </c>
      <c r="E60" s="22" t="s">
        <v>69</v>
      </c>
      <c r="F60" s="23">
        <f>F58+F59</f>
        <v>6100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5622</v>
      </c>
      <c r="C63" s="10">
        <f>B63/B65</f>
        <v>0.69777832940300355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2435</v>
      </c>
      <c r="C64" s="10">
        <f>B64/B65</f>
        <v>0.30222167059699639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3" t="s">
        <v>69</v>
      </c>
      <c r="B65" s="1">
        <f>B63+B64</f>
        <v>8057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30"/>
      <c r="J66" s="15"/>
      <c r="K66" s="16"/>
      <c r="S66" s="14"/>
      <c r="W66" s="1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W67" s="1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W68" s="1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W69" s="1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W70" s="1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W71" s="1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W72" s="1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W73" s="1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W74" s="1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W75" s="1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W76" s="1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W77" s="1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W78" s="1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W79" s="1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W80" s="1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W81" s="1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W82" s="1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W83" s="1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W84" s="1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W85" s="1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W86" s="1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W87" s="1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W88" s="1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W89" s="1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W90" s="1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W91" s="1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W92" s="1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W93" s="1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W94" s="1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W95" s="1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W96" s="1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W97" s="1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W98" s="1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W99" s="1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W100" s="1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</row>
    <row r="109" spans="3:23" x14ac:dyDescent="0.2">
      <c r="D109" s="15"/>
      <c r="E109" s="21"/>
      <c r="F109" s="20"/>
      <c r="G109" s="28"/>
      <c r="H109" s="15"/>
    </row>
    <row r="110" spans="3:23" x14ac:dyDescent="0.2">
      <c r="D110" s="15"/>
      <c r="E110" s="21"/>
      <c r="F110" s="20"/>
      <c r="G110" s="28"/>
      <c r="H110" s="15"/>
    </row>
    <row r="111" spans="3:23" x14ac:dyDescent="0.2">
      <c r="D111" s="15"/>
      <c r="E111" s="20"/>
      <c r="F111" s="20"/>
      <c r="G111" s="28"/>
      <c r="H111" s="15"/>
    </row>
    <row r="112" spans="3:23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B6EF5-BA1A-5848-A79D-E791EDA45574}">
  <sheetPr codeName="Sheet18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2" customWidth="1"/>
  </cols>
  <sheetData>
    <row r="1" spans="1:24" x14ac:dyDescent="0.2">
      <c r="A1" s="8" t="s">
        <v>17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43"/>
      <c r="V1" s="43"/>
      <c r="W1" s="48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43"/>
      <c r="V2" s="43"/>
      <c r="W2" s="48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268</v>
      </c>
      <c r="R3" s="23" t="s">
        <v>64</v>
      </c>
      <c r="S3" s="24" t="s">
        <v>77</v>
      </c>
      <c r="U3" s="58" t="s">
        <v>357</v>
      </c>
      <c r="V3" s="54" t="s">
        <v>64</v>
      </c>
      <c r="W3" s="55" t="s">
        <v>77</v>
      </c>
      <c r="X3" s="43"/>
    </row>
    <row r="4" spans="1:24" x14ac:dyDescent="0.2">
      <c r="A4" s="1" t="s">
        <v>66</v>
      </c>
      <c r="B4" s="112">
        <v>8598</v>
      </c>
      <c r="C4" s="10">
        <f>B4/B7</f>
        <v>0.97130591956619972</v>
      </c>
      <c r="E4" s="1" t="s">
        <v>104</v>
      </c>
      <c r="F4" s="112">
        <v>5980</v>
      </c>
      <c r="G4" s="10">
        <f>F4/F6</f>
        <v>0.76120162932790225</v>
      </c>
      <c r="I4" s="152" t="s">
        <v>139</v>
      </c>
      <c r="J4" s="112">
        <v>2124</v>
      </c>
      <c r="K4" s="10">
        <f>J4/J6</f>
        <v>0.3583600472414375</v>
      </c>
      <c r="M4" s="38" t="s">
        <v>170</v>
      </c>
      <c r="N4" s="112">
        <v>1475</v>
      </c>
      <c r="O4" s="24">
        <f>N4/N8</f>
        <v>0.27925028398333962</v>
      </c>
      <c r="Q4" s="23" t="s">
        <v>269</v>
      </c>
      <c r="R4" s="112">
        <v>1693</v>
      </c>
      <c r="S4" s="24">
        <f>R4/R7</f>
        <v>0.32340019102196754</v>
      </c>
      <c r="U4" s="58" t="s">
        <v>381</v>
      </c>
      <c r="V4" s="112">
        <v>868</v>
      </c>
      <c r="W4" s="59">
        <f>V4/V6</f>
        <v>0.42507345739471109</v>
      </c>
      <c r="X4" s="43"/>
    </row>
    <row r="5" spans="1:24" x14ac:dyDescent="0.2">
      <c r="A5" s="1" t="s">
        <v>67</v>
      </c>
      <c r="B5" s="112">
        <v>101</v>
      </c>
      <c r="C5" s="10">
        <f>B5/B7</f>
        <v>1.1409850881156801E-2</v>
      </c>
      <c r="E5" s="1" t="s">
        <v>105</v>
      </c>
      <c r="F5" s="112">
        <v>1876</v>
      </c>
      <c r="G5" s="10">
        <f>F5/F6</f>
        <v>0.23879837067209775</v>
      </c>
      <c r="I5" s="152" t="s">
        <v>88</v>
      </c>
      <c r="J5" s="112">
        <v>3803</v>
      </c>
      <c r="K5" s="10">
        <f>J5/J6</f>
        <v>0.64163995275856256</v>
      </c>
      <c r="M5" s="38" t="s">
        <v>171</v>
      </c>
      <c r="N5" s="112">
        <v>727</v>
      </c>
      <c r="O5" s="24">
        <f>N5/N8</f>
        <v>0.13763725861416129</v>
      </c>
      <c r="Q5" s="23" t="s">
        <v>270</v>
      </c>
      <c r="R5" s="112">
        <v>992</v>
      </c>
      <c r="S5" s="24">
        <f>R5/R7</f>
        <v>0.18949379178605541</v>
      </c>
      <c r="U5" s="58" t="s">
        <v>380</v>
      </c>
      <c r="V5" s="112">
        <v>1174</v>
      </c>
      <c r="W5" s="59">
        <f>V5/V6</f>
        <v>0.57492654260528897</v>
      </c>
      <c r="X5" s="43"/>
    </row>
    <row r="6" spans="1:24" x14ac:dyDescent="0.2">
      <c r="A6" s="2" t="s">
        <v>68</v>
      </c>
      <c r="B6" s="112">
        <v>153</v>
      </c>
      <c r="C6" s="11">
        <f>B6/B7</f>
        <v>1.7284229552643471E-2</v>
      </c>
      <c r="E6" s="1" t="s">
        <v>107</v>
      </c>
      <c r="F6" s="1">
        <f>F4+F5</f>
        <v>7856</v>
      </c>
      <c r="G6" s="10">
        <f>G4+G5</f>
        <v>1</v>
      </c>
      <c r="I6" s="152" t="s">
        <v>69</v>
      </c>
      <c r="J6" s="1">
        <f>J4+J5</f>
        <v>5927</v>
      </c>
      <c r="K6" s="10">
        <f>K4+K5</f>
        <v>1</v>
      </c>
      <c r="M6" s="38" t="s">
        <v>172</v>
      </c>
      <c r="N6" s="112">
        <v>2137</v>
      </c>
      <c r="O6" s="24">
        <f>N6/N8</f>
        <v>0.40458159787959108</v>
      </c>
      <c r="Q6" s="23" t="s">
        <v>271</v>
      </c>
      <c r="R6" s="112">
        <v>2550</v>
      </c>
      <c r="S6" s="24">
        <f>R6/R7</f>
        <v>0.4871060171919771</v>
      </c>
      <c r="U6" s="58" t="s">
        <v>69</v>
      </c>
      <c r="V6" s="58">
        <f>V4+V5</f>
        <v>2042</v>
      </c>
      <c r="W6" s="59">
        <f>W4+W5</f>
        <v>1</v>
      </c>
      <c r="X6" s="43"/>
    </row>
    <row r="7" spans="1:24" x14ac:dyDescent="0.2">
      <c r="A7" s="1" t="s">
        <v>69</v>
      </c>
      <c r="B7" s="1">
        <f>B4+B5+B6</f>
        <v>8852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943</v>
      </c>
      <c r="O7" s="24">
        <f>N7/N8</f>
        <v>0.17853085952290798</v>
      </c>
      <c r="Q7" s="23" t="s">
        <v>69</v>
      </c>
      <c r="R7" s="23">
        <f>R4+R5+R6</f>
        <v>5235</v>
      </c>
      <c r="S7" s="24">
        <f>S4+S5+S6</f>
        <v>1</v>
      </c>
      <c r="U7" s="50"/>
      <c r="V7" s="50"/>
      <c r="W7" s="53"/>
      <c r="X7" s="43"/>
    </row>
    <row r="8" spans="1:24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5282</v>
      </c>
      <c r="O8" s="24">
        <f>O4+O5+O6+O7</f>
        <v>1</v>
      </c>
      <c r="Q8" s="13"/>
      <c r="R8" s="13"/>
      <c r="S8" s="14"/>
      <c r="U8" s="58" t="s">
        <v>479</v>
      </c>
      <c r="V8" s="58" t="s">
        <v>64</v>
      </c>
      <c r="W8" s="59" t="s">
        <v>94</v>
      </c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18</v>
      </c>
      <c r="G9" s="10">
        <f>F9/F11</f>
        <v>0.23376623376623376</v>
      </c>
      <c r="I9" s="152" t="s">
        <v>671</v>
      </c>
      <c r="J9" s="112">
        <v>1181</v>
      </c>
      <c r="K9" s="10">
        <f>J9/J12</f>
        <v>0.21104360257326663</v>
      </c>
      <c r="M9" s="13"/>
      <c r="N9" s="13"/>
      <c r="O9" s="14"/>
      <c r="Q9" s="23" t="s">
        <v>272</v>
      </c>
      <c r="R9" s="23" t="s">
        <v>64</v>
      </c>
      <c r="S9" s="24" t="s">
        <v>77</v>
      </c>
      <c r="U9" s="58" t="s">
        <v>383</v>
      </c>
      <c r="V9" s="112">
        <v>401</v>
      </c>
      <c r="W9" s="59">
        <f>V9/V11</f>
        <v>0.23854848304580606</v>
      </c>
      <c r="X9" s="43"/>
    </row>
    <row r="10" spans="1:24" x14ac:dyDescent="0.2">
      <c r="A10" s="23" t="s">
        <v>70</v>
      </c>
      <c r="B10" s="112">
        <v>86</v>
      </c>
      <c r="C10" s="24">
        <f>B10/B17</f>
        <v>9.7972203235361134E-3</v>
      </c>
      <c r="E10" s="1" t="s">
        <v>109</v>
      </c>
      <c r="F10" s="112">
        <v>59</v>
      </c>
      <c r="G10" s="10">
        <f>F10/F11</f>
        <v>0.76623376623376627</v>
      </c>
      <c r="I10" s="152" t="s">
        <v>141</v>
      </c>
      <c r="J10" s="112">
        <v>2885</v>
      </c>
      <c r="K10" s="10">
        <f>J10/J12</f>
        <v>0.51554681915654044</v>
      </c>
      <c r="M10" s="38" t="s">
        <v>174</v>
      </c>
      <c r="N10" s="23" t="s">
        <v>64</v>
      </c>
      <c r="O10" s="24" t="s">
        <v>77</v>
      </c>
      <c r="Q10" s="23" t="s">
        <v>273</v>
      </c>
      <c r="R10" s="112">
        <v>1459</v>
      </c>
      <c r="S10" s="24">
        <f>R10/R14</f>
        <v>0.27769318614389038</v>
      </c>
      <c r="U10" s="58" t="s">
        <v>384</v>
      </c>
      <c r="V10" s="112">
        <v>1280</v>
      </c>
      <c r="W10" s="55">
        <f>V10/V11</f>
        <v>0.76145151695419389</v>
      </c>
      <c r="X10" s="43"/>
    </row>
    <row r="11" spans="1:24" x14ac:dyDescent="0.2">
      <c r="A11" s="23" t="s">
        <v>71</v>
      </c>
      <c r="B11" s="112">
        <v>1561</v>
      </c>
      <c r="C11" s="24">
        <f>B11/B17</f>
        <v>0.17783094098883573</v>
      </c>
      <c r="E11" s="1" t="s">
        <v>107</v>
      </c>
      <c r="F11" s="1">
        <f>F9+F10</f>
        <v>77</v>
      </c>
      <c r="G11" s="10">
        <f>G9+G10</f>
        <v>1</v>
      </c>
      <c r="I11" s="152" t="s">
        <v>142</v>
      </c>
      <c r="J11" s="112">
        <v>1530</v>
      </c>
      <c r="K11" s="10">
        <f>J11/J12</f>
        <v>0.27340957827019302</v>
      </c>
      <c r="M11" s="38" t="s">
        <v>176</v>
      </c>
      <c r="N11" s="112">
        <v>2102</v>
      </c>
      <c r="O11" s="24">
        <f>N11/N13</f>
        <v>0.40407535563244906</v>
      </c>
      <c r="Q11" s="23" t="s">
        <v>274</v>
      </c>
      <c r="R11" s="112">
        <v>364</v>
      </c>
      <c r="S11" s="24">
        <f>R11/R14</f>
        <v>6.9280548153787591E-2</v>
      </c>
      <c r="U11" s="58" t="s">
        <v>69</v>
      </c>
      <c r="V11" s="58">
        <f>V9+V10</f>
        <v>1681</v>
      </c>
      <c r="W11" s="59">
        <f>W9+W10</f>
        <v>1</v>
      </c>
      <c r="X11" s="43"/>
    </row>
    <row r="12" spans="1:24" x14ac:dyDescent="0.2">
      <c r="A12" s="23" t="s">
        <v>72</v>
      </c>
      <c r="B12" s="112">
        <v>60</v>
      </c>
      <c r="C12" s="24">
        <f>B12/B17</f>
        <v>6.8352699931647299E-3</v>
      </c>
      <c r="E12" s="13"/>
      <c r="F12" s="13"/>
      <c r="G12" s="14"/>
      <c r="I12" s="152" t="s">
        <v>69</v>
      </c>
      <c r="J12" s="1">
        <f>J9+J10+J11</f>
        <v>5596</v>
      </c>
      <c r="K12" s="10">
        <f>K9+K10+K11</f>
        <v>1</v>
      </c>
      <c r="M12" s="38" t="s">
        <v>175</v>
      </c>
      <c r="N12" s="112">
        <v>3100</v>
      </c>
      <c r="O12" s="24">
        <f>N12/N13</f>
        <v>0.59592464436755099</v>
      </c>
      <c r="Q12" s="23" t="s">
        <v>275</v>
      </c>
      <c r="R12" s="112">
        <v>1716</v>
      </c>
      <c r="S12" s="24">
        <f>R12/R14</f>
        <v>0.32660829843928435</v>
      </c>
      <c r="U12" s="50"/>
      <c r="V12" s="50"/>
      <c r="W12" s="53"/>
      <c r="X12" s="43"/>
    </row>
    <row r="13" spans="1:24" x14ac:dyDescent="0.2">
      <c r="A13" s="23" t="s">
        <v>73</v>
      </c>
      <c r="B13" s="112">
        <v>679</v>
      </c>
      <c r="C13" s="24">
        <f>B13/B17</f>
        <v>7.73524720893142E-2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5202</v>
      </c>
      <c r="O13" s="24">
        <f>O11+O12</f>
        <v>1</v>
      </c>
      <c r="Q13" s="23" t="s">
        <v>276</v>
      </c>
      <c r="R13" s="112">
        <v>1715</v>
      </c>
      <c r="S13" s="24">
        <f>R13/R14</f>
        <v>0.32641796726303768</v>
      </c>
      <c r="U13" s="50"/>
      <c r="V13" s="50"/>
      <c r="W13" s="53"/>
      <c r="X13" s="43"/>
    </row>
    <row r="14" spans="1:24" x14ac:dyDescent="0.2">
      <c r="A14" s="23" t="s">
        <v>74</v>
      </c>
      <c r="B14" s="112">
        <v>67</v>
      </c>
      <c r="C14" s="24">
        <f>B14/B17</f>
        <v>7.6327181590339485E-3</v>
      </c>
      <c r="E14" s="6" t="s">
        <v>111</v>
      </c>
      <c r="F14" s="112">
        <v>3351</v>
      </c>
      <c r="G14" s="27">
        <f>F14/F16</f>
        <v>0.56357214934409683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23" t="s">
        <v>69</v>
      </c>
      <c r="R14" s="23">
        <f>R10+R11+R12+R13</f>
        <v>5254</v>
      </c>
      <c r="S14" s="24">
        <f>S10+S11+S12+S13</f>
        <v>1</v>
      </c>
      <c r="U14" s="50"/>
      <c r="V14" s="50"/>
      <c r="W14" s="51"/>
      <c r="X14" s="43"/>
    </row>
    <row r="15" spans="1:24" x14ac:dyDescent="0.2">
      <c r="A15" s="23" t="s">
        <v>75</v>
      </c>
      <c r="B15" s="112">
        <v>2602</v>
      </c>
      <c r="C15" s="24">
        <f>B15/B17</f>
        <v>0.29642287537024381</v>
      </c>
      <c r="E15" s="6" t="s">
        <v>112</v>
      </c>
      <c r="F15" s="112">
        <v>2595</v>
      </c>
      <c r="G15" s="27">
        <f>F15/F16</f>
        <v>0.43642785065590312</v>
      </c>
      <c r="I15" s="152" t="s">
        <v>144</v>
      </c>
      <c r="J15" s="112">
        <v>1540</v>
      </c>
      <c r="K15" s="10">
        <f>J15/J19</f>
        <v>0.28010185522008002</v>
      </c>
      <c r="M15" s="38" t="s">
        <v>177</v>
      </c>
      <c r="N15" s="23" t="s">
        <v>64</v>
      </c>
      <c r="O15" s="24" t="s">
        <v>77</v>
      </c>
      <c r="Q15" s="13"/>
      <c r="R15" s="13"/>
      <c r="S15" s="14"/>
      <c r="U15" s="50"/>
      <c r="V15" s="13"/>
      <c r="W15" s="16"/>
      <c r="X15" s="43"/>
    </row>
    <row r="16" spans="1:24" x14ac:dyDescent="0.2">
      <c r="A16" s="23" t="s">
        <v>76</v>
      </c>
      <c r="B16" s="112">
        <v>3723</v>
      </c>
      <c r="C16" s="24">
        <f>B16/B17</f>
        <v>0.42412850307587152</v>
      </c>
      <c r="E16" s="6" t="s">
        <v>107</v>
      </c>
      <c r="F16" s="7">
        <f>F14+F15</f>
        <v>5946</v>
      </c>
      <c r="G16" s="27">
        <f>G14+G15</f>
        <v>1</v>
      </c>
      <c r="I16" s="152" t="s">
        <v>145</v>
      </c>
      <c r="J16" s="112">
        <v>840</v>
      </c>
      <c r="K16" s="10">
        <f>J16/J19</f>
        <v>0.15278283012004365</v>
      </c>
      <c r="M16" s="38" t="s">
        <v>178</v>
      </c>
      <c r="N16" s="112">
        <v>1709</v>
      </c>
      <c r="O16" s="24">
        <f>N16/N18</f>
        <v>0.29521506305061324</v>
      </c>
      <c r="Q16" s="23" t="s">
        <v>277</v>
      </c>
      <c r="R16" s="23" t="s">
        <v>64</v>
      </c>
      <c r="S16" s="24" t="s">
        <v>77</v>
      </c>
      <c r="U16" s="50"/>
      <c r="V16" s="50"/>
      <c r="W16" s="53"/>
      <c r="X16" s="43"/>
    </row>
    <row r="17" spans="1:24" x14ac:dyDescent="0.2">
      <c r="A17" s="23" t="s">
        <v>69</v>
      </c>
      <c r="B17" s="23">
        <f>B10+B11+B12+B13+B14+B15+B16</f>
        <v>8778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1140</v>
      </c>
      <c r="K17" s="10">
        <f>J17/J19</f>
        <v>0.20734812659148782</v>
      </c>
      <c r="M17" s="38" t="s">
        <v>179</v>
      </c>
      <c r="N17" s="112">
        <v>4080</v>
      </c>
      <c r="O17" s="24">
        <f>N17/N18</f>
        <v>0.70478493694938682</v>
      </c>
      <c r="Q17" s="23" t="s">
        <v>278</v>
      </c>
      <c r="R17" s="112">
        <v>984</v>
      </c>
      <c r="S17" s="24">
        <f>R17/R20</f>
        <v>0.15315175097276265</v>
      </c>
      <c r="U17" s="50"/>
      <c r="V17" s="50"/>
      <c r="W17" s="53"/>
      <c r="X17" s="43"/>
    </row>
    <row r="18" spans="1:24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1978</v>
      </c>
      <c r="K18" s="127">
        <f>J18/J19</f>
        <v>0.35976718806838853</v>
      </c>
      <c r="M18" s="38" t="s">
        <v>69</v>
      </c>
      <c r="N18" s="23">
        <f>N16+N17</f>
        <v>5789</v>
      </c>
      <c r="O18" s="24">
        <f>O16+O17</f>
        <v>1</v>
      </c>
      <c r="Q18" s="23" t="s">
        <v>279</v>
      </c>
      <c r="R18" s="112">
        <v>385</v>
      </c>
      <c r="S18" s="24">
        <f>R18/R20</f>
        <v>5.992217898832685E-2</v>
      </c>
      <c r="U18" s="50"/>
      <c r="V18" s="50"/>
      <c r="W18" s="53"/>
      <c r="X18" s="43"/>
    </row>
    <row r="19" spans="1:24" x14ac:dyDescent="0.2">
      <c r="A19" s="43"/>
      <c r="B19" s="43"/>
      <c r="C19" s="44"/>
      <c r="E19" s="152" t="s">
        <v>114</v>
      </c>
      <c r="F19" s="112">
        <v>554</v>
      </c>
      <c r="G19" s="10">
        <f>F19/F22</f>
        <v>9.0037380139769224E-2</v>
      </c>
      <c r="I19" s="152" t="s">
        <v>69</v>
      </c>
      <c r="J19" s="1">
        <f>J15+J16+J17+J18</f>
        <v>5498</v>
      </c>
      <c r="K19" s="10">
        <f>K15+K16+K17+K18</f>
        <v>1</v>
      </c>
      <c r="M19" s="13"/>
      <c r="N19" s="13"/>
      <c r="O19" s="14"/>
      <c r="Q19" s="23" t="s">
        <v>280</v>
      </c>
      <c r="R19" s="112">
        <v>5056</v>
      </c>
      <c r="S19" s="24">
        <f>R19/R20</f>
        <v>0.78692607003891046</v>
      </c>
      <c r="U19" s="50"/>
      <c r="V19" s="50"/>
      <c r="W19" s="51"/>
      <c r="X19" s="43"/>
    </row>
    <row r="20" spans="1:24" x14ac:dyDescent="0.2">
      <c r="A20" s="43"/>
      <c r="B20" s="43"/>
      <c r="C20" s="44"/>
      <c r="E20" s="152" t="s">
        <v>674</v>
      </c>
      <c r="F20" s="112">
        <v>1608</v>
      </c>
      <c r="G20" s="10">
        <f>F20/F22</f>
        <v>0.26133593369088248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23" t="s">
        <v>107</v>
      </c>
      <c r="R20" s="23">
        <f>R17+R18+R19</f>
        <v>6425</v>
      </c>
      <c r="S20" s="24">
        <f>S17+S18+S19</f>
        <v>1</v>
      </c>
      <c r="U20" s="50"/>
      <c r="V20" s="50"/>
      <c r="W20" s="51"/>
      <c r="X20" s="43"/>
    </row>
    <row r="21" spans="1:24" x14ac:dyDescent="0.2">
      <c r="A21" s="43"/>
      <c r="B21" s="43"/>
      <c r="C21" s="44"/>
      <c r="E21" s="152" t="s">
        <v>115</v>
      </c>
      <c r="F21" s="112">
        <v>3991</v>
      </c>
      <c r="G21" s="10">
        <f>F21/F22</f>
        <v>0.64862668616934827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2359</v>
      </c>
      <c r="O21" s="24">
        <f>N21/N25</f>
        <v>0.45062082139446036</v>
      </c>
      <c r="Q21" s="43"/>
      <c r="R21" s="43"/>
      <c r="S21" s="48"/>
      <c r="U21" s="50"/>
      <c r="V21" s="50"/>
      <c r="W21" s="51"/>
      <c r="X21" s="43"/>
    </row>
    <row r="22" spans="1:24" x14ac:dyDescent="0.2">
      <c r="A22" s="43"/>
      <c r="B22" s="43"/>
      <c r="C22" s="44"/>
      <c r="E22" s="152" t="s">
        <v>107</v>
      </c>
      <c r="F22" s="1">
        <f>F19+F20+F21</f>
        <v>6153</v>
      </c>
      <c r="G22" s="10">
        <f>G19+G20+G21</f>
        <v>1</v>
      </c>
      <c r="I22" s="152" t="s">
        <v>148</v>
      </c>
      <c r="J22" s="112">
        <v>1756</v>
      </c>
      <c r="K22" s="10">
        <f>J22/J25</f>
        <v>0.31985428051001824</v>
      </c>
      <c r="M22" s="38" t="s">
        <v>182</v>
      </c>
      <c r="N22" s="112">
        <v>1196</v>
      </c>
      <c r="O22" s="24">
        <f>N22/N25</f>
        <v>0.22846227316141357</v>
      </c>
      <c r="Q22" s="50"/>
      <c r="R22" s="13"/>
      <c r="S22" s="16"/>
      <c r="U22" s="50"/>
      <c r="V22" s="50"/>
      <c r="W22" s="51"/>
      <c r="X22" s="43"/>
    </row>
    <row r="23" spans="1:24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654</v>
      </c>
      <c r="K23" s="10">
        <f>J23/J25</f>
        <v>0.11912568306010929</v>
      </c>
      <c r="M23" s="38" t="s">
        <v>183</v>
      </c>
      <c r="N23" s="112">
        <v>1034</v>
      </c>
      <c r="O23" s="24">
        <f>N23/N25</f>
        <v>0.19751671442215854</v>
      </c>
      <c r="Q23" s="50"/>
      <c r="R23" s="50"/>
      <c r="S23" s="53"/>
      <c r="U23" s="50"/>
      <c r="V23" s="50"/>
      <c r="W23" s="51"/>
      <c r="X23" s="43"/>
    </row>
    <row r="24" spans="1:24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3080</v>
      </c>
      <c r="K24" s="10">
        <f>J24/J25</f>
        <v>0.56102003642987253</v>
      </c>
      <c r="M24" s="38" t="s">
        <v>184</v>
      </c>
      <c r="N24" s="112">
        <v>646</v>
      </c>
      <c r="O24" s="24">
        <f>N24/N25</f>
        <v>0.12340019102196753</v>
      </c>
      <c r="Q24" s="50"/>
      <c r="R24" s="50"/>
      <c r="S24" s="53"/>
      <c r="U24" s="50"/>
      <c r="V24" s="50"/>
      <c r="W24" s="51"/>
      <c r="X24" s="43"/>
    </row>
    <row r="25" spans="1:24" x14ac:dyDescent="0.2">
      <c r="A25" s="43"/>
      <c r="B25" s="43"/>
      <c r="C25" s="44"/>
      <c r="E25" s="152" t="s">
        <v>117</v>
      </c>
      <c r="F25" s="112">
        <v>1678</v>
      </c>
      <c r="G25" s="10">
        <f>F25/F30</f>
        <v>0.28064893794948986</v>
      </c>
      <c r="I25" s="152" t="s">
        <v>69</v>
      </c>
      <c r="J25" s="1">
        <f>J22+J23+J24</f>
        <v>5490</v>
      </c>
      <c r="K25" s="10">
        <f>K22+K23+K24</f>
        <v>1</v>
      </c>
      <c r="M25" s="38" t="s">
        <v>69</v>
      </c>
      <c r="N25" s="23">
        <f>N21+N22+N23+N24</f>
        <v>5235</v>
      </c>
      <c r="O25" s="24">
        <f>O21+O22+O23+O24</f>
        <v>1</v>
      </c>
      <c r="Q25" s="50"/>
      <c r="R25" s="50"/>
      <c r="S25" s="53"/>
      <c r="U25" s="50"/>
      <c r="V25" s="50"/>
      <c r="W25" s="51"/>
      <c r="X25" s="43"/>
    </row>
    <row r="26" spans="1:24" x14ac:dyDescent="0.2">
      <c r="A26" s="13"/>
      <c r="B26" s="13"/>
      <c r="C26" s="14"/>
      <c r="E26" s="152" t="s">
        <v>118</v>
      </c>
      <c r="F26" s="112">
        <v>758</v>
      </c>
      <c r="G26" s="10">
        <f>F26/F30</f>
        <v>0.12677705301889949</v>
      </c>
      <c r="I26" s="13"/>
      <c r="J26" s="13"/>
      <c r="K26" s="14"/>
      <c r="M26" s="13"/>
      <c r="N26" s="13"/>
      <c r="O26" s="14"/>
      <c r="Q26" s="50"/>
      <c r="R26" s="50"/>
      <c r="S26" s="53"/>
      <c r="U26" s="50"/>
      <c r="V26" s="50"/>
      <c r="W26" s="51"/>
      <c r="X26" s="43"/>
    </row>
    <row r="27" spans="1:24" x14ac:dyDescent="0.2">
      <c r="A27" s="43"/>
      <c r="B27" s="43"/>
      <c r="C27" s="44"/>
      <c r="E27" s="152" t="s">
        <v>119</v>
      </c>
      <c r="F27" s="112">
        <v>703</v>
      </c>
      <c r="G27" s="10">
        <f>F27/F30</f>
        <v>0.11757819033283158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43"/>
      <c r="R27" s="43"/>
      <c r="S27" s="57"/>
      <c r="U27" s="50"/>
      <c r="V27" s="50"/>
      <c r="W27" s="51"/>
      <c r="X27" s="43"/>
    </row>
    <row r="28" spans="1:24" x14ac:dyDescent="0.2">
      <c r="A28" s="43"/>
      <c r="B28" s="43"/>
      <c r="C28" s="44"/>
      <c r="E28" s="152" t="s">
        <v>120</v>
      </c>
      <c r="F28" s="112">
        <v>295</v>
      </c>
      <c r="G28" s="10">
        <f>F28/F30</f>
        <v>4.9339354407091487E-2</v>
      </c>
      <c r="I28" s="152" t="s">
        <v>644</v>
      </c>
      <c r="J28" s="112">
        <v>1364</v>
      </c>
      <c r="K28" s="10">
        <f>J28/J33</f>
        <v>0.25663217309501413</v>
      </c>
      <c r="M28" s="38" t="s">
        <v>186</v>
      </c>
      <c r="N28" s="112">
        <v>1392</v>
      </c>
      <c r="O28" s="24">
        <f>N28/N31</f>
        <v>0.26955848179705655</v>
      </c>
      <c r="Q28" s="50"/>
      <c r="R28" s="13"/>
      <c r="S28" s="16"/>
      <c r="U28" s="50"/>
      <c r="V28" s="50"/>
      <c r="W28" s="51"/>
      <c r="X28" s="43"/>
    </row>
    <row r="29" spans="1:24" x14ac:dyDescent="0.2">
      <c r="A29" s="43"/>
      <c r="B29" s="43"/>
      <c r="C29" s="44"/>
      <c r="E29" s="152" t="s">
        <v>99</v>
      </c>
      <c r="F29" s="112">
        <v>2545</v>
      </c>
      <c r="G29" s="10">
        <f>F29/F30</f>
        <v>0.42565646429168758</v>
      </c>
      <c r="I29" s="152" t="s">
        <v>151</v>
      </c>
      <c r="J29" s="112">
        <v>1968</v>
      </c>
      <c r="K29" s="10">
        <f>J29/J33</f>
        <v>0.37027281279397928</v>
      </c>
      <c r="M29" s="38" t="s">
        <v>682</v>
      </c>
      <c r="N29" s="112">
        <v>2018</v>
      </c>
      <c r="O29" s="24">
        <f>N29/N31</f>
        <v>0.39078233927188227</v>
      </c>
      <c r="Q29" s="50"/>
      <c r="R29" s="50"/>
      <c r="S29" s="53"/>
      <c r="U29" s="50"/>
      <c r="V29" s="50"/>
      <c r="W29" s="51"/>
      <c r="X29" s="43"/>
    </row>
    <row r="30" spans="1:24" x14ac:dyDescent="0.2">
      <c r="A30" s="43"/>
      <c r="B30" s="43"/>
      <c r="C30" s="44"/>
      <c r="E30" s="152" t="s">
        <v>69</v>
      </c>
      <c r="F30" s="1">
        <f>F25+F26+F27+F28+F29</f>
        <v>5979</v>
      </c>
      <c r="G30" s="10">
        <f>G25+G26+G27+G28+G29</f>
        <v>1</v>
      </c>
      <c r="I30" s="152" t="s">
        <v>152</v>
      </c>
      <c r="J30" s="112">
        <v>408</v>
      </c>
      <c r="K30" s="10">
        <f>J30/J33</f>
        <v>7.676387582314205E-2</v>
      </c>
      <c r="M30" s="38" t="s">
        <v>187</v>
      </c>
      <c r="N30" s="112">
        <v>1754</v>
      </c>
      <c r="O30" s="24">
        <f>N30/N31</f>
        <v>0.33965917893106118</v>
      </c>
      <c r="Q30" s="50"/>
      <c r="R30" s="50"/>
      <c r="S30" s="53"/>
      <c r="U30" s="50"/>
      <c r="V30" s="50"/>
      <c r="W30" s="51"/>
      <c r="X30" s="43"/>
    </row>
    <row r="31" spans="1:24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499</v>
      </c>
      <c r="K31" s="10">
        <f>J31/J33</f>
        <v>9.388523047977422E-2</v>
      </c>
      <c r="M31" s="38" t="s">
        <v>69</v>
      </c>
      <c r="N31" s="23">
        <f>N28+N29+N30</f>
        <v>5164</v>
      </c>
      <c r="O31" s="24">
        <f>O28+O29+O30</f>
        <v>1</v>
      </c>
      <c r="Q31" s="50"/>
      <c r="R31" s="50"/>
      <c r="S31" s="53"/>
      <c r="U31" s="50"/>
      <c r="V31" s="50"/>
      <c r="W31" s="51"/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1076</v>
      </c>
      <c r="K32" s="10">
        <f>J32/J33</f>
        <v>0.2024459078080903</v>
      </c>
      <c r="M32" s="13"/>
      <c r="N32" s="13"/>
      <c r="O32" s="14"/>
      <c r="Q32" s="13"/>
      <c r="R32" s="13"/>
      <c r="S32" s="14"/>
      <c r="U32" s="50"/>
      <c r="V32" s="50"/>
      <c r="W32" s="51"/>
      <c r="X32" s="43"/>
    </row>
    <row r="33" spans="1:24" x14ac:dyDescent="0.2">
      <c r="A33" s="43"/>
      <c r="B33" s="43"/>
      <c r="C33" s="44"/>
      <c r="E33" s="6" t="s">
        <v>112</v>
      </c>
      <c r="F33" s="112">
        <v>3863</v>
      </c>
      <c r="G33" s="27">
        <f>F33/F35</f>
        <v>0.66249356885611388</v>
      </c>
      <c r="I33" s="152" t="s">
        <v>69</v>
      </c>
      <c r="J33" s="1">
        <f>J28+J29+J30+J31+J32</f>
        <v>5315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  <c r="U33" s="50"/>
      <c r="V33" s="50"/>
      <c r="W33" s="51"/>
      <c r="X33" s="43"/>
    </row>
    <row r="34" spans="1:24" x14ac:dyDescent="0.2">
      <c r="A34" s="13"/>
      <c r="B34" s="13"/>
      <c r="C34" s="14"/>
      <c r="E34" s="6" t="s">
        <v>122</v>
      </c>
      <c r="F34" s="112">
        <v>1968</v>
      </c>
      <c r="G34" s="27">
        <f>F34/F35</f>
        <v>0.33750643114388612</v>
      </c>
      <c r="I34" s="13"/>
      <c r="J34" s="13"/>
      <c r="K34" s="14"/>
      <c r="M34" s="38" t="s">
        <v>189</v>
      </c>
      <c r="N34" s="112">
        <v>1645</v>
      </c>
      <c r="O34" s="24">
        <f>N34/N38</f>
        <v>0.31665062560153995</v>
      </c>
      <c r="Q34" s="13"/>
      <c r="R34" s="13"/>
      <c r="S34" s="14"/>
      <c r="U34" s="50"/>
      <c r="V34" s="50"/>
      <c r="W34" s="51"/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5831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1761</v>
      </c>
      <c r="O35" s="24">
        <f>N35/N38</f>
        <v>0.33897978825794034</v>
      </c>
      <c r="Q35" s="13"/>
      <c r="R35" s="13"/>
      <c r="S35" s="14"/>
      <c r="U35" s="50"/>
      <c r="V35" s="50"/>
      <c r="W35" s="51"/>
      <c r="X35" s="43"/>
    </row>
    <row r="36" spans="1:24" x14ac:dyDescent="0.2">
      <c r="A36" s="13"/>
      <c r="B36" s="13"/>
      <c r="C36" s="14"/>
      <c r="E36" s="13"/>
      <c r="F36" s="13"/>
      <c r="G36" s="14"/>
      <c r="I36" s="38" t="s">
        <v>156</v>
      </c>
      <c r="J36" s="112">
        <v>2494</v>
      </c>
      <c r="K36" s="24">
        <f>J36/J38</f>
        <v>0.46651702207257761</v>
      </c>
      <c r="M36" s="38" t="s">
        <v>191</v>
      </c>
      <c r="N36" s="112">
        <v>652</v>
      </c>
      <c r="O36" s="24">
        <f>N36/N38</f>
        <v>0.12550529355149181</v>
      </c>
      <c r="Q36" s="13"/>
      <c r="R36" s="13"/>
      <c r="S36" s="14"/>
      <c r="U36" s="50"/>
      <c r="V36" s="50"/>
      <c r="W36" s="51"/>
      <c r="X36" s="43"/>
    </row>
    <row r="37" spans="1:24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2852</v>
      </c>
      <c r="K37" s="24">
        <f>J37/J38</f>
        <v>0.53348297792742239</v>
      </c>
      <c r="M37" s="38" t="s">
        <v>192</v>
      </c>
      <c r="N37" s="112">
        <v>1137</v>
      </c>
      <c r="O37" s="24">
        <f>N37/N38</f>
        <v>0.2188642925890279</v>
      </c>
      <c r="Q37" s="13"/>
      <c r="R37" s="13"/>
      <c r="S37" s="14"/>
      <c r="U37" s="50"/>
      <c r="V37" s="50"/>
      <c r="W37" s="51"/>
      <c r="X37" s="43"/>
    </row>
    <row r="38" spans="1:24" x14ac:dyDescent="0.2">
      <c r="A38" s="13"/>
      <c r="B38" s="13"/>
      <c r="C38" s="14"/>
      <c r="E38" s="6" t="s">
        <v>124</v>
      </c>
      <c r="F38" s="112">
        <v>28</v>
      </c>
      <c r="G38" s="27">
        <f>F38/F40</f>
        <v>0.41791044776119401</v>
      </c>
      <c r="I38" s="38" t="s">
        <v>69</v>
      </c>
      <c r="J38" s="23">
        <f>J36+J37</f>
        <v>5346</v>
      </c>
      <c r="K38" s="24">
        <f>K36+K37</f>
        <v>1</v>
      </c>
      <c r="M38" s="38" t="s">
        <v>107</v>
      </c>
      <c r="N38" s="23">
        <f>N34+N35+N36+N37</f>
        <v>5195</v>
      </c>
      <c r="O38" s="24">
        <f>O34+O35+O36+O37</f>
        <v>1</v>
      </c>
      <c r="Q38" s="13"/>
      <c r="R38" s="13"/>
      <c r="S38" s="14"/>
      <c r="U38" s="50"/>
      <c r="V38" s="50"/>
      <c r="W38" s="51"/>
      <c r="X38" s="43"/>
    </row>
    <row r="39" spans="1:24" x14ac:dyDescent="0.2">
      <c r="A39" s="13"/>
      <c r="B39" s="13"/>
      <c r="C39" s="14"/>
      <c r="E39" s="6" t="s">
        <v>125</v>
      </c>
      <c r="F39" s="112">
        <v>39</v>
      </c>
      <c r="G39" s="27">
        <f>F39/F40</f>
        <v>0.58208955223880599</v>
      </c>
      <c r="I39" s="13"/>
      <c r="J39" s="13"/>
      <c r="K39" s="14"/>
      <c r="M39" s="13"/>
      <c r="N39" s="13"/>
      <c r="O39" s="14"/>
      <c r="Q39" s="13"/>
      <c r="R39" s="13"/>
      <c r="S39" s="14"/>
      <c r="U39" s="50"/>
      <c r="V39" s="50"/>
      <c r="W39" s="51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67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  <c r="U40" s="50"/>
      <c r="V40" s="50"/>
      <c r="W40" s="51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570</v>
      </c>
      <c r="K41" s="24">
        <f>J41/J45</f>
        <v>0.10768940109578688</v>
      </c>
      <c r="M41" s="38" t="s">
        <v>194</v>
      </c>
      <c r="N41" s="112">
        <v>997</v>
      </c>
      <c r="O41" s="24">
        <f>N41/N45</f>
        <v>0.19187836797536567</v>
      </c>
      <c r="Q41" s="13"/>
      <c r="R41" s="13"/>
      <c r="S41" s="14"/>
      <c r="U41" s="50"/>
      <c r="V41" s="50"/>
      <c r="W41" s="51"/>
      <c r="X41" s="43"/>
    </row>
    <row r="42" spans="1:24" x14ac:dyDescent="0.2">
      <c r="A42" s="1" t="s">
        <v>87</v>
      </c>
      <c r="B42" s="112">
        <v>4525</v>
      </c>
      <c r="C42" s="10">
        <f>B42/B44</f>
        <v>0.63894380118610561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1478</v>
      </c>
      <c r="K42" s="24">
        <f>J42/J45</f>
        <v>0.27923672775363689</v>
      </c>
      <c r="M42" s="38" t="s">
        <v>195</v>
      </c>
      <c r="N42" s="112">
        <v>2205</v>
      </c>
      <c r="O42" s="24">
        <f>N42/N45</f>
        <v>0.42436489607390299</v>
      </c>
      <c r="Q42" s="13"/>
      <c r="R42" s="13"/>
      <c r="S42" s="14"/>
      <c r="U42" s="50"/>
      <c r="V42" s="50"/>
      <c r="W42" s="51"/>
      <c r="X42" s="43"/>
    </row>
    <row r="43" spans="1:24" x14ac:dyDescent="0.2">
      <c r="A43" s="1" t="s">
        <v>88</v>
      </c>
      <c r="B43" s="112">
        <v>2557</v>
      </c>
      <c r="C43" s="10">
        <f>B43/B44</f>
        <v>0.36105619881389439</v>
      </c>
      <c r="E43" s="153" t="s">
        <v>127</v>
      </c>
      <c r="F43" s="125">
        <v>1139</v>
      </c>
      <c r="G43" s="127">
        <f>F43/F49</f>
        <v>0.20408528937466403</v>
      </c>
      <c r="I43" s="38" t="s">
        <v>159</v>
      </c>
      <c r="J43" s="112">
        <v>1695</v>
      </c>
      <c r="K43" s="24">
        <f>J43/J45</f>
        <v>0.3202342716795768</v>
      </c>
      <c r="M43" s="38" t="s">
        <v>196</v>
      </c>
      <c r="N43" s="112">
        <v>1132</v>
      </c>
      <c r="O43" s="24">
        <f>N43/N45</f>
        <v>0.2178598922247883</v>
      </c>
      <c r="Q43" s="13"/>
      <c r="R43" s="13"/>
      <c r="S43" s="14"/>
      <c r="U43" s="50"/>
      <c r="V43" s="50"/>
      <c r="W43" s="51"/>
      <c r="X43" s="43"/>
    </row>
    <row r="44" spans="1:24" x14ac:dyDescent="0.2">
      <c r="A44" s="1" t="s">
        <v>69</v>
      </c>
      <c r="B44" s="1">
        <f>B42+B43</f>
        <v>7082</v>
      </c>
      <c r="C44" s="10">
        <f>C42+C43</f>
        <v>1</v>
      </c>
      <c r="E44" s="152" t="s">
        <v>128</v>
      </c>
      <c r="F44" s="112">
        <v>717</v>
      </c>
      <c r="G44" s="10">
        <f>F44/F49</f>
        <v>0.12847160007167174</v>
      </c>
      <c r="I44" s="38" t="s">
        <v>160</v>
      </c>
      <c r="J44" s="112">
        <v>1550</v>
      </c>
      <c r="K44" s="24">
        <f>J44/J45</f>
        <v>0.29283959947099941</v>
      </c>
      <c r="M44" s="38" t="s">
        <v>197</v>
      </c>
      <c r="N44" s="112">
        <v>862</v>
      </c>
      <c r="O44" s="24">
        <f>N44/N45</f>
        <v>0.16589684372594304</v>
      </c>
      <c r="Q44" s="13"/>
      <c r="R44" s="13"/>
      <c r="S44" s="14"/>
      <c r="U44" s="50"/>
      <c r="V44" s="50"/>
      <c r="W44" s="51"/>
      <c r="X44" s="43"/>
    </row>
    <row r="45" spans="1:24" x14ac:dyDescent="0.2">
      <c r="A45" s="13"/>
      <c r="B45" s="13"/>
      <c r="C45" s="14"/>
      <c r="E45" s="152" t="s">
        <v>129</v>
      </c>
      <c r="F45" s="112">
        <v>1470</v>
      </c>
      <c r="G45" s="10">
        <f>F45/F49</f>
        <v>0.26339365705070777</v>
      </c>
      <c r="I45" s="38" t="s">
        <v>69</v>
      </c>
      <c r="J45" s="23">
        <f>J41+J42+J43+J44</f>
        <v>5293</v>
      </c>
      <c r="K45" s="24">
        <f>K41+K42+K43+K44</f>
        <v>1</v>
      </c>
      <c r="M45" s="38" t="s">
        <v>69</v>
      </c>
      <c r="N45" s="23">
        <f>N41+N42+N43+N44</f>
        <v>5196</v>
      </c>
      <c r="O45" s="24">
        <f>O41+O42+O43+O44</f>
        <v>1</v>
      </c>
      <c r="Q45" s="13"/>
      <c r="R45" s="13"/>
      <c r="S45" s="14"/>
      <c r="U45" s="50"/>
      <c r="V45" s="50"/>
      <c r="W45" s="51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1214</v>
      </c>
      <c r="G46" s="10">
        <f>F46/F49</f>
        <v>0.21752374126500626</v>
      </c>
      <c r="I46" s="13"/>
      <c r="J46" s="13"/>
      <c r="K46" s="14"/>
      <c r="M46" s="13"/>
      <c r="N46" s="13"/>
      <c r="O46" s="14"/>
      <c r="Q46" s="13"/>
      <c r="R46" s="13"/>
      <c r="S46" s="14"/>
      <c r="U46" s="50"/>
      <c r="V46" s="50"/>
      <c r="W46" s="51"/>
      <c r="X46" s="43"/>
    </row>
    <row r="47" spans="1:24" x14ac:dyDescent="0.2">
      <c r="A47" s="1" t="s">
        <v>90</v>
      </c>
      <c r="B47" s="112">
        <v>1963</v>
      </c>
      <c r="C47" s="10">
        <f>B47/B49</f>
        <v>0.31702196382428943</v>
      </c>
      <c r="E47" s="152" t="s">
        <v>131</v>
      </c>
      <c r="F47" s="112">
        <v>911</v>
      </c>
      <c r="G47" s="10">
        <f>F47/F49</f>
        <v>0.16323239562802366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  <c r="U47" s="50"/>
      <c r="V47" s="50"/>
      <c r="W47" s="51"/>
      <c r="X47" s="43"/>
    </row>
    <row r="48" spans="1:24" x14ac:dyDescent="0.2">
      <c r="A48" s="1" t="s">
        <v>91</v>
      </c>
      <c r="B48" s="112">
        <v>4229</v>
      </c>
      <c r="C48" s="10">
        <f>B48/B49</f>
        <v>0.68297803617571062</v>
      </c>
      <c r="E48" s="152" t="s">
        <v>673</v>
      </c>
      <c r="F48" s="112">
        <v>130</v>
      </c>
      <c r="G48" s="10">
        <f>F48/F49</f>
        <v>2.3293316609926538E-2</v>
      </c>
      <c r="I48" s="38" t="s">
        <v>162</v>
      </c>
      <c r="J48" s="112">
        <v>2127</v>
      </c>
      <c r="K48" s="24">
        <f>J48/J51</f>
        <v>0.40653669724770641</v>
      </c>
      <c r="M48" s="38" t="s">
        <v>199</v>
      </c>
      <c r="N48" s="112">
        <v>1535</v>
      </c>
      <c r="O48" s="24">
        <f>N48/N51</f>
        <v>0.29260388867708731</v>
      </c>
      <c r="Q48" s="13"/>
      <c r="R48" s="13"/>
      <c r="S48" s="14"/>
      <c r="U48" s="50"/>
      <c r="V48" s="50"/>
      <c r="W48" s="51"/>
      <c r="X48" s="43"/>
    </row>
    <row r="49" spans="1:24" x14ac:dyDescent="0.2">
      <c r="A49" s="1" t="s">
        <v>69</v>
      </c>
      <c r="B49" s="1">
        <f>B47+B48</f>
        <v>6192</v>
      </c>
      <c r="C49" s="10">
        <f>C47+C48</f>
        <v>1</v>
      </c>
      <c r="E49" s="152" t="s">
        <v>69</v>
      </c>
      <c r="F49" s="1">
        <f>F43+F44+F45+F46+F47+F48</f>
        <v>5581</v>
      </c>
      <c r="G49" s="10">
        <f>G43+G44+G45+G46+G47+G48</f>
        <v>1</v>
      </c>
      <c r="I49" s="38" t="s">
        <v>163</v>
      </c>
      <c r="J49" s="112">
        <v>2040</v>
      </c>
      <c r="K49" s="24">
        <f>J49/J51</f>
        <v>0.38990825688073394</v>
      </c>
      <c r="M49" s="38" t="s">
        <v>200</v>
      </c>
      <c r="N49" s="112">
        <v>1852</v>
      </c>
      <c r="O49" s="24">
        <f>N49/N51</f>
        <v>0.35303088067098742</v>
      </c>
      <c r="Q49" s="13"/>
      <c r="R49" s="13"/>
      <c r="S49" s="14"/>
      <c r="U49" s="50"/>
      <c r="V49" s="50"/>
      <c r="W49" s="51"/>
      <c r="X49" s="43"/>
    </row>
    <row r="50" spans="1:24" x14ac:dyDescent="0.2">
      <c r="A50" s="13"/>
      <c r="B50" s="13"/>
      <c r="C50" s="14"/>
      <c r="E50" s="13"/>
      <c r="F50" s="13"/>
      <c r="G50" s="14"/>
      <c r="I50" s="38" t="s">
        <v>164</v>
      </c>
      <c r="J50" s="112">
        <v>1065</v>
      </c>
      <c r="K50" s="24">
        <f>J50/J51</f>
        <v>0.20355504587155962</v>
      </c>
      <c r="M50" s="38" t="s">
        <v>201</v>
      </c>
      <c r="N50" s="112">
        <v>1859</v>
      </c>
      <c r="O50" s="24">
        <f>N50/N51</f>
        <v>0.35436523065192527</v>
      </c>
      <c r="Q50" s="13"/>
      <c r="R50" s="13"/>
      <c r="S50" s="14"/>
      <c r="U50" s="50"/>
      <c r="V50" s="50"/>
      <c r="W50" s="51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5232</v>
      </c>
      <c r="K51" s="24">
        <f>K48+K49+K50</f>
        <v>1</v>
      </c>
      <c r="M51" s="38" t="s">
        <v>69</v>
      </c>
      <c r="N51" s="23">
        <f>N48+N49+N50</f>
        <v>5246</v>
      </c>
      <c r="O51" s="24">
        <f>O48+O49+O50</f>
        <v>1</v>
      </c>
      <c r="Q51" s="13"/>
      <c r="R51" s="13"/>
      <c r="S51" s="14"/>
      <c r="U51" s="50"/>
      <c r="V51" s="50"/>
      <c r="W51" s="51"/>
      <c r="X51" s="43"/>
    </row>
    <row r="52" spans="1:24" x14ac:dyDescent="0.2">
      <c r="A52" s="1" t="s">
        <v>92</v>
      </c>
      <c r="B52" s="112">
        <v>2116</v>
      </c>
      <c r="C52" s="10">
        <f>B52/B54</f>
        <v>0.31530323349724332</v>
      </c>
      <c r="E52" s="152" t="s">
        <v>133</v>
      </c>
      <c r="F52" s="112">
        <v>3166</v>
      </c>
      <c r="G52" s="10">
        <f>F52/F55</f>
        <v>0.56314478833155457</v>
      </c>
      <c r="I52" s="13"/>
      <c r="J52" s="13"/>
      <c r="K52" s="14"/>
      <c r="M52" s="13"/>
      <c r="N52" s="13"/>
      <c r="O52" s="14"/>
      <c r="Q52" s="13"/>
      <c r="R52" s="13"/>
      <c r="S52" s="14"/>
      <c r="U52" s="50"/>
      <c r="V52" s="50"/>
      <c r="W52" s="51"/>
      <c r="X52" s="43"/>
    </row>
    <row r="53" spans="1:24" x14ac:dyDescent="0.2">
      <c r="A53" s="1" t="s">
        <v>93</v>
      </c>
      <c r="B53" s="112">
        <v>4595</v>
      </c>
      <c r="C53" s="10">
        <f>B53/B54</f>
        <v>0.68469676650275668</v>
      </c>
      <c r="E53" s="152" t="s">
        <v>134</v>
      </c>
      <c r="F53" s="112">
        <v>1774</v>
      </c>
      <c r="G53" s="10">
        <f>F53/F55</f>
        <v>0.31554606901458554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  <c r="U53" s="50"/>
      <c r="V53" s="50"/>
      <c r="W53" s="51"/>
      <c r="X53" s="43"/>
    </row>
    <row r="54" spans="1:24" x14ac:dyDescent="0.2">
      <c r="A54" s="1" t="s">
        <v>69</v>
      </c>
      <c r="B54" s="1">
        <f>B52+B53</f>
        <v>6711</v>
      </c>
      <c r="C54" s="10">
        <f>C52+C53</f>
        <v>1</v>
      </c>
      <c r="E54" s="152" t="s">
        <v>135</v>
      </c>
      <c r="F54" s="112">
        <v>682</v>
      </c>
      <c r="G54" s="10">
        <f>F54/F55</f>
        <v>0.12130914265385984</v>
      </c>
      <c r="I54" s="38" t="s">
        <v>166</v>
      </c>
      <c r="J54" s="112">
        <v>1740</v>
      </c>
      <c r="K54" s="24">
        <f>J54/J57</f>
        <v>0.312275664034458</v>
      </c>
      <c r="M54" s="38" t="s">
        <v>203</v>
      </c>
      <c r="N54" s="112">
        <v>3243</v>
      </c>
      <c r="O54" s="24">
        <f>N54/N56</f>
        <v>0.62269585253456217</v>
      </c>
      <c r="Q54" s="13"/>
      <c r="R54" s="13"/>
      <c r="S54" s="14"/>
      <c r="U54" s="50"/>
      <c r="V54" s="50"/>
      <c r="W54" s="51"/>
      <c r="X54" s="43"/>
    </row>
    <row r="55" spans="1:24" x14ac:dyDescent="0.2">
      <c r="A55" s="13"/>
      <c r="B55" s="13"/>
      <c r="C55" s="14"/>
      <c r="E55" s="152" t="s">
        <v>69</v>
      </c>
      <c r="F55" s="1">
        <f>F52+F53+F54</f>
        <v>5622</v>
      </c>
      <c r="G55" s="10">
        <f>G52+G53+G54</f>
        <v>0.99999999999999989</v>
      </c>
      <c r="I55" s="38" t="s">
        <v>167</v>
      </c>
      <c r="J55" s="112">
        <v>3166</v>
      </c>
      <c r="K55" s="24">
        <f>J55/J57</f>
        <v>0.56819813352476667</v>
      </c>
      <c r="M55" s="38" t="s">
        <v>204</v>
      </c>
      <c r="N55" s="112">
        <v>1965</v>
      </c>
      <c r="O55" s="24">
        <f>N55/N56</f>
        <v>0.37730414746543778</v>
      </c>
      <c r="Q55" s="13"/>
      <c r="R55" s="13"/>
      <c r="S55" s="14"/>
      <c r="U55" s="50"/>
      <c r="V55" s="50"/>
      <c r="W55" s="51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666</v>
      </c>
      <c r="K56" s="24">
        <f>J56/J57</f>
        <v>0.1195262024407753</v>
      </c>
      <c r="M56" s="38" t="s">
        <v>69</v>
      </c>
      <c r="N56" s="23">
        <f>N54+N55</f>
        <v>5208</v>
      </c>
      <c r="O56" s="24">
        <f>O54+O55</f>
        <v>1</v>
      </c>
      <c r="Q56" s="13"/>
      <c r="R56" s="13"/>
      <c r="S56" s="14"/>
      <c r="U56" s="50"/>
      <c r="V56" s="50"/>
      <c r="W56" s="51"/>
      <c r="X56" s="43"/>
    </row>
    <row r="57" spans="1:24" x14ac:dyDescent="0.2">
      <c r="A57" s="1" t="s">
        <v>97</v>
      </c>
      <c r="B57" s="112">
        <v>818</v>
      </c>
      <c r="C57" s="10">
        <f>B57/B60</f>
        <v>0.1269594909203787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5572</v>
      </c>
      <c r="K57" s="24">
        <f>K54+K55+K56</f>
        <v>1</v>
      </c>
      <c r="M57" s="13"/>
      <c r="N57" s="13"/>
      <c r="O57" s="13"/>
      <c r="Q57" s="13"/>
      <c r="R57" s="13"/>
      <c r="S57" s="14"/>
      <c r="U57" s="50"/>
      <c r="V57" s="50"/>
      <c r="W57" s="51"/>
      <c r="X57" s="43"/>
    </row>
    <row r="58" spans="1:24" x14ac:dyDescent="0.2">
      <c r="A58" s="1" t="s">
        <v>98</v>
      </c>
      <c r="B58" s="112">
        <v>2126</v>
      </c>
      <c r="C58" s="10">
        <f>B58/B60</f>
        <v>0.3299705106316933</v>
      </c>
      <c r="E58" s="152" t="s">
        <v>137</v>
      </c>
      <c r="F58" s="112">
        <v>3263</v>
      </c>
      <c r="G58" s="10">
        <f>F58/F60</f>
        <v>0.57660364021912003</v>
      </c>
      <c r="I58" s="13"/>
      <c r="J58" s="13"/>
      <c r="K58" s="14"/>
      <c r="M58" s="13"/>
      <c r="N58" s="13"/>
      <c r="O58" s="13"/>
      <c r="Q58" s="13"/>
      <c r="R58" s="13"/>
      <c r="S58" s="14"/>
      <c r="U58" s="50"/>
      <c r="V58" s="50"/>
      <c r="W58" s="51"/>
      <c r="X58" s="43"/>
    </row>
    <row r="59" spans="1:24" x14ac:dyDescent="0.2">
      <c r="A59" s="1" t="s">
        <v>99</v>
      </c>
      <c r="B59" s="112">
        <v>3499</v>
      </c>
      <c r="C59" s="10">
        <f>B59/B60</f>
        <v>0.54306999844792803</v>
      </c>
      <c r="E59" s="154" t="s">
        <v>72</v>
      </c>
      <c r="F59" s="112">
        <v>2396</v>
      </c>
      <c r="G59" s="31">
        <f>F59/F60</f>
        <v>0.42339635978088003</v>
      </c>
      <c r="I59" s="50"/>
      <c r="J59" s="13"/>
      <c r="K59" s="16"/>
      <c r="M59" s="13"/>
      <c r="N59" s="13"/>
      <c r="O59" s="13"/>
      <c r="Q59" s="13"/>
      <c r="R59" s="13"/>
      <c r="S59" s="14"/>
      <c r="U59" s="50"/>
      <c r="V59" s="50"/>
      <c r="W59" s="51"/>
      <c r="X59" s="43"/>
    </row>
    <row r="60" spans="1:24" x14ac:dyDescent="0.2">
      <c r="A60" s="1" t="s">
        <v>69</v>
      </c>
      <c r="B60" s="1">
        <f>B57+B58+B59</f>
        <v>6443</v>
      </c>
      <c r="C60" s="10">
        <f>C57+C58+C59</f>
        <v>1</v>
      </c>
      <c r="E60" s="38" t="s">
        <v>69</v>
      </c>
      <c r="F60" s="23">
        <f>F58+F59</f>
        <v>5659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  <c r="U60" s="50"/>
      <c r="V60" s="50"/>
      <c r="W60" s="51"/>
      <c r="X60" s="43"/>
    </row>
    <row r="61" spans="1:24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  <c r="U61" s="50"/>
      <c r="V61" s="50"/>
      <c r="W61" s="51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  <c r="U62" s="50"/>
      <c r="V62" s="50"/>
      <c r="W62" s="51"/>
      <c r="X62" s="43"/>
    </row>
    <row r="63" spans="1:24" x14ac:dyDescent="0.2">
      <c r="A63" s="1" t="s">
        <v>101</v>
      </c>
      <c r="B63" s="112">
        <v>5316</v>
      </c>
      <c r="C63" s="10">
        <f>B63/B65</f>
        <v>0.72583287820862918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  <c r="U63" s="50"/>
      <c r="V63" s="50"/>
      <c r="W63" s="51"/>
      <c r="X63" s="43"/>
    </row>
    <row r="64" spans="1:24" x14ac:dyDescent="0.2">
      <c r="A64" s="1" t="s">
        <v>102</v>
      </c>
      <c r="B64" s="112">
        <v>2008</v>
      </c>
      <c r="C64" s="10">
        <f>B64/B65</f>
        <v>0.27416712179137082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  <c r="U64" s="50"/>
      <c r="V64" s="50"/>
      <c r="W64" s="51"/>
      <c r="X64" s="43"/>
    </row>
    <row r="65" spans="1:24" x14ac:dyDescent="0.2">
      <c r="A65" s="1" t="s">
        <v>69</v>
      </c>
      <c r="B65" s="1">
        <f>B63+B64</f>
        <v>7324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50"/>
      <c r="V65" s="50"/>
      <c r="W65" s="51"/>
      <c r="X65" s="43"/>
    </row>
    <row r="66" spans="1:24" s="13" customFormat="1" x14ac:dyDescent="0.2">
      <c r="C66" s="14"/>
      <c r="G66" s="14"/>
      <c r="I66" s="50"/>
      <c r="K66" s="16"/>
      <c r="S66" s="14"/>
      <c r="U66" s="43"/>
      <c r="V66" s="43"/>
      <c r="W66" s="48"/>
      <c r="X66" s="43"/>
    </row>
    <row r="67" spans="1:24" s="13" customFormat="1" x14ac:dyDescent="0.2">
      <c r="C67" s="14"/>
      <c r="E67" s="50"/>
      <c r="G67" s="16"/>
      <c r="I67" s="50"/>
      <c r="K67" s="16"/>
      <c r="S67" s="14"/>
      <c r="U67" s="43"/>
      <c r="V67" s="43"/>
      <c r="W67" s="48"/>
      <c r="X67" s="43"/>
    </row>
    <row r="68" spans="1:24" s="13" customFormat="1" x14ac:dyDescent="0.2">
      <c r="C68" s="14"/>
      <c r="E68" s="50"/>
      <c r="G68" s="16"/>
      <c r="I68" s="50"/>
      <c r="K68" s="16"/>
      <c r="S68" s="14"/>
      <c r="U68" s="43"/>
      <c r="V68" s="43"/>
      <c r="W68" s="48"/>
      <c r="X68" s="43"/>
    </row>
    <row r="69" spans="1:24" s="13" customFormat="1" x14ac:dyDescent="0.2">
      <c r="C69" s="14"/>
      <c r="E69" s="50"/>
      <c r="G69" s="16"/>
      <c r="I69" s="50"/>
      <c r="K69" s="16"/>
      <c r="S69" s="14"/>
      <c r="U69" s="43"/>
      <c r="V69" s="43"/>
      <c r="W69" s="48"/>
      <c r="X69" s="43"/>
    </row>
    <row r="70" spans="1:24" s="13" customFormat="1" x14ac:dyDescent="0.2">
      <c r="C70" s="14"/>
      <c r="E70" s="50"/>
      <c r="G70" s="16"/>
      <c r="K70" s="16"/>
      <c r="S70" s="14"/>
      <c r="U70" s="43"/>
      <c r="V70" s="43"/>
      <c r="W70" s="48"/>
      <c r="X70" s="43"/>
    </row>
    <row r="71" spans="1:24" s="13" customFormat="1" x14ac:dyDescent="0.2">
      <c r="C71" s="14"/>
      <c r="E71" s="50"/>
      <c r="G71" s="16"/>
      <c r="I71" s="50"/>
      <c r="K71" s="16"/>
      <c r="S71" s="14"/>
      <c r="U71" s="43"/>
      <c r="V71" s="43"/>
      <c r="W71" s="48"/>
      <c r="X71" s="43"/>
    </row>
    <row r="72" spans="1:24" s="13" customFormat="1" x14ac:dyDescent="0.2">
      <c r="C72" s="14"/>
      <c r="G72" s="16"/>
      <c r="I72" s="50"/>
      <c r="K72" s="16"/>
      <c r="S72" s="14"/>
      <c r="U72" s="43"/>
      <c r="V72" s="43"/>
      <c r="W72" s="48"/>
      <c r="X72" s="43"/>
    </row>
    <row r="73" spans="1:24" s="13" customFormat="1" x14ac:dyDescent="0.2">
      <c r="C73" s="14"/>
      <c r="E73" s="50"/>
      <c r="G73" s="16"/>
      <c r="I73" s="50"/>
      <c r="K73" s="16"/>
      <c r="S73" s="14"/>
      <c r="U73" s="43"/>
      <c r="V73" s="43"/>
      <c r="W73" s="48"/>
      <c r="X73" s="43"/>
    </row>
    <row r="74" spans="1:24" s="13" customFormat="1" x14ac:dyDescent="0.2">
      <c r="C74" s="14"/>
      <c r="E74" s="50"/>
      <c r="G74" s="16"/>
      <c r="I74" s="50"/>
      <c r="K74" s="16"/>
      <c r="S74" s="14"/>
      <c r="U74" s="43"/>
      <c r="V74" s="43"/>
      <c r="W74" s="48"/>
      <c r="X74" s="43"/>
    </row>
    <row r="75" spans="1:24" s="13" customFormat="1" x14ac:dyDescent="0.2">
      <c r="C75" s="14"/>
      <c r="E75" s="50"/>
      <c r="G75" s="16"/>
      <c r="I75" s="50"/>
      <c r="K75" s="16"/>
      <c r="S75" s="14"/>
      <c r="U75" s="43"/>
      <c r="V75" s="43"/>
      <c r="W75" s="48"/>
      <c r="X75" s="43"/>
    </row>
    <row r="76" spans="1:24" s="13" customFormat="1" x14ac:dyDescent="0.2">
      <c r="C76" s="14"/>
      <c r="E76" s="50"/>
      <c r="G76" s="16"/>
      <c r="I76" s="50"/>
      <c r="K76" s="16"/>
      <c r="S76" s="14"/>
      <c r="U76" s="43"/>
      <c r="V76" s="43"/>
      <c r="W76" s="48"/>
      <c r="X76" s="43"/>
    </row>
    <row r="77" spans="1:24" s="13" customFormat="1" x14ac:dyDescent="0.2">
      <c r="C77" s="14"/>
      <c r="E77" s="50"/>
      <c r="G77" s="16"/>
      <c r="K77" s="16"/>
      <c r="S77" s="14"/>
      <c r="U77" s="43"/>
      <c r="V77" s="43"/>
      <c r="W77" s="48"/>
      <c r="X77" s="43"/>
    </row>
    <row r="78" spans="1:24" s="13" customFormat="1" x14ac:dyDescent="0.2">
      <c r="C78" s="14"/>
      <c r="E78" s="50"/>
      <c r="G78" s="16"/>
      <c r="I78" s="50"/>
      <c r="K78" s="16"/>
      <c r="S78" s="14"/>
      <c r="U78" s="43"/>
      <c r="V78" s="43"/>
      <c r="W78" s="48"/>
      <c r="X78" s="43"/>
    </row>
    <row r="79" spans="1:24" s="13" customFormat="1" x14ac:dyDescent="0.2">
      <c r="C79" s="14"/>
      <c r="G79" s="16"/>
      <c r="I79" s="50"/>
      <c r="K79" s="16"/>
      <c r="S79" s="14"/>
      <c r="U79" s="43"/>
      <c r="V79" s="43"/>
      <c r="W79" s="48"/>
      <c r="X79" s="43"/>
    </row>
    <row r="80" spans="1:24" s="13" customFormat="1" x14ac:dyDescent="0.2">
      <c r="C80" s="14"/>
      <c r="E80" s="50"/>
      <c r="G80" s="16"/>
      <c r="I80" s="50"/>
      <c r="K80" s="16"/>
      <c r="S80" s="14"/>
      <c r="U80" s="43"/>
      <c r="V80" s="43"/>
      <c r="W80" s="48"/>
      <c r="X80" s="43"/>
    </row>
    <row r="81" spans="3:24" s="13" customFormat="1" x14ac:dyDescent="0.2">
      <c r="C81" s="14"/>
      <c r="E81" s="50"/>
      <c r="G81" s="16"/>
      <c r="I81" s="50"/>
      <c r="K81" s="16"/>
      <c r="S81" s="14"/>
      <c r="U81" s="43"/>
      <c r="V81" s="43"/>
      <c r="W81" s="48"/>
      <c r="X81" s="43"/>
    </row>
    <row r="82" spans="3:24" s="13" customFormat="1" x14ac:dyDescent="0.2">
      <c r="C82" s="14"/>
      <c r="E82" s="50"/>
      <c r="G82" s="16"/>
      <c r="I82" s="50"/>
      <c r="K82" s="16"/>
      <c r="S82" s="14"/>
      <c r="U82" s="43"/>
      <c r="V82" s="43"/>
      <c r="W82" s="48"/>
      <c r="X82" s="43"/>
    </row>
    <row r="83" spans="3:24" s="13" customFormat="1" x14ac:dyDescent="0.2">
      <c r="C83" s="14"/>
      <c r="E83" s="50"/>
      <c r="G83" s="16"/>
      <c r="K83" s="16"/>
      <c r="S83" s="14"/>
      <c r="U83" s="43"/>
      <c r="V83" s="43"/>
      <c r="W83" s="48"/>
      <c r="X83" s="43"/>
    </row>
    <row r="84" spans="3:24" s="13" customFormat="1" x14ac:dyDescent="0.2">
      <c r="C84" s="14"/>
      <c r="E84" s="50"/>
      <c r="G84" s="16"/>
      <c r="I84" s="50"/>
      <c r="K84" s="16"/>
      <c r="S84" s="14"/>
      <c r="U84" s="43"/>
      <c r="V84" s="43"/>
      <c r="W84" s="48"/>
      <c r="X84" s="43"/>
    </row>
    <row r="85" spans="3:24" s="13" customFormat="1" x14ac:dyDescent="0.2">
      <c r="C85" s="14"/>
      <c r="G85" s="16"/>
      <c r="I85" s="50"/>
      <c r="K85" s="16"/>
      <c r="S85" s="14"/>
      <c r="U85" s="43"/>
      <c r="V85" s="43"/>
      <c r="W85" s="48"/>
      <c r="X85" s="43"/>
    </row>
    <row r="86" spans="3:24" s="13" customFormat="1" x14ac:dyDescent="0.2">
      <c r="C86" s="14"/>
      <c r="E86" s="50"/>
      <c r="G86" s="16"/>
      <c r="I86" s="50"/>
      <c r="K86" s="16"/>
      <c r="S86" s="14"/>
      <c r="U86" s="43"/>
      <c r="V86" s="43"/>
      <c r="W86" s="48"/>
      <c r="X86" s="43"/>
    </row>
    <row r="87" spans="3:24" s="13" customFormat="1" x14ac:dyDescent="0.2">
      <c r="C87" s="14"/>
      <c r="E87" s="50"/>
      <c r="G87" s="16"/>
      <c r="I87" s="50"/>
      <c r="K87" s="16"/>
      <c r="S87" s="14"/>
      <c r="U87" s="43"/>
      <c r="V87" s="43"/>
      <c r="W87" s="48"/>
      <c r="X87" s="43"/>
    </row>
    <row r="88" spans="3:24" s="13" customFormat="1" x14ac:dyDescent="0.2">
      <c r="C88" s="14"/>
      <c r="E88" s="50"/>
      <c r="G88" s="16"/>
      <c r="I88" s="50"/>
      <c r="K88" s="16"/>
      <c r="S88" s="14"/>
      <c r="U88" s="43"/>
      <c r="V88" s="43"/>
      <c r="W88" s="48"/>
      <c r="X88" s="43"/>
    </row>
    <row r="89" spans="3:24" s="13" customFormat="1" x14ac:dyDescent="0.2">
      <c r="C89" s="14"/>
      <c r="E89" s="50"/>
      <c r="G89" s="16"/>
      <c r="I89" s="50"/>
      <c r="K89" s="16"/>
      <c r="S89" s="14"/>
      <c r="U89" s="43"/>
      <c r="V89" s="43"/>
      <c r="W89" s="48"/>
      <c r="X89" s="43"/>
    </row>
    <row r="90" spans="3:24" s="13" customFormat="1" x14ac:dyDescent="0.2">
      <c r="C90" s="14"/>
      <c r="E90" s="50"/>
      <c r="G90" s="16"/>
      <c r="K90" s="16"/>
      <c r="S90" s="14"/>
      <c r="U90" s="43"/>
      <c r="V90" s="43"/>
      <c r="W90" s="48"/>
      <c r="X90" s="43"/>
    </row>
    <row r="91" spans="3:24" s="13" customFormat="1" x14ac:dyDescent="0.2">
      <c r="C91" s="14"/>
      <c r="E91" s="50"/>
      <c r="G91" s="16"/>
      <c r="I91" s="50"/>
      <c r="K91" s="16"/>
      <c r="S91" s="14"/>
      <c r="U91" s="43"/>
      <c r="V91" s="43"/>
      <c r="W91" s="48"/>
      <c r="X91" s="43"/>
    </row>
    <row r="92" spans="3:24" s="13" customFormat="1" x14ac:dyDescent="0.2">
      <c r="C92" s="14"/>
      <c r="E92" s="50"/>
      <c r="G92" s="16"/>
      <c r="I92" s="50"/>
      <c r="K92" s="16"/>
      <c r="S92" s="14"/>
      <c r="U92" s="43"/>
      <c r="V92" s="43"/>
      <c r="W92" s="48"/>
      <c r="X92" s="43"/>
    </row>
    <row r="93" spans="3:24" s="13" customFormat="1" x14ac:dyDescent="0.2">
      <c r="C93" s="14"/>
      <c r="G93" s="16"/>
      <c r="I93" s="50"/>
      <c r="K93" s="16"/>
      <c r="S93" s="14"/>
      <c r="U93" s="43"/>
      <c r="V93" s="43"/>
      <c r="W93" s="48"/>
      <c r="X93" s="43"/>
    </row>
    <row r="94" spans="3:24" s="13" customFormat="1" x14ac:dyDescent="0.2">
      <c r="C94" s="14"/>
      <c r="E94" s="50"/>
      <c r="G94" s="16"/>
      <c r="I94" s="50"/>
      <c r="K94" s="16"/>
      <c r="S94" s="14"/>
      <c r="U94" s="43"/>
      <c r="V94" s="43"/>
      <c r="W94" s="48"/>
      <c r="X94" s="43"/>
    </row>
    <row r="95" spans="3:24" s="13" customFormat="1" x14ac:dyDescent="0.2">
      <c r="C95" s="14"/>
      <c r="E95" s="50"/>
      <c r="G95" s="16"/>
      <c r="I95" s="50"/>
      <c r="K95" s="16"/>
      <c r="S95" s="14"/>
      <c r="U95" s="43"/>
      <c r="V95" s="43"/>
      <c r="W95" s="48"/>
      <c r="X95" s="43"/>
    </row>
    <row r="96" spans="3:24" s="13" customFormat="1" x14ac:dyDescent="0.2">
      <c r="C96" s="14"/>
      <c r="E96" s="50"/>
      <c r="G96" s="16"/>
      <c r="I96" s="50"/>
      <c r="K96" s="16"/>
      <c r="S96" s="14"/>
      <c r="U96" s="43"/>
      <c r="V96" s="43"/>
      <c r="W96" s="48"/>
      <c r="X96" s="43"/>
    </row>
    <row r="97" spans="3:24" s="13" customFormat="1" x14ac:dyDescent="0.2">
      <c r="C97" s="14"/>
      <c r="E97" s="50"/>
      <c r="G97" s="16"/>
      <c r="K97" s="16"/>
      <c r="S97" s="14"/>
      <c r="U97" s="43"/>
      <c r="V97" s="43"/>
      <c r="W97" s="48"/>
      <c r="X97" s="43"/>
    </row>
    <row r="98" spans="3:24" s="13" customFormat="1" x14ac:dyDescent="0.2">
      <c r="C98" s="14"/>
      <c r="G98" s="16"/>
      <c r="I98" s="50"/>
      <c r="K98" s="16"/>
      <c r="S98" s="14"/>
      <c r="U98" s="43"/>
      <c r="V98" s="43"/>
      <c r="W98" s="48"/>
      <c r="X98" s="43"/>
    </row>
    <row r="99" spans="3:24" s="13" customFormat="1" x14ac:dyDescent="0.2">
      <c r="C99" s="14"/>
      <c r="E99" s="50"/>
      <c r="G99" s="16"/>
      <c r="I99" s="50"/>
      <c r="K99" s="16"/>
      <c r="S99" s="14"/>
      <c r="U99" s="43"/>
      <c r="V99" s="43"/>
      <c r="W99" s="48"/>
      <c r="X99" s="43"/>
    </row>
    <row r="100" spans="3:24" s="13" customFormat="1" x14ac:dyDescent="0.2">
      <c r="C100" s="14"/>
      <c r="E100" s="50"/>
      <c r="G100" s="16"/>
      <c r="I100" s="50"/>
      <c r="K100" s="16"/>
      <c r="M100"/>
      <c r="N100"/>
      <c r="O100"/>
      <c r="S100" s="14"/>
      <c r="U100" s="43"/>
      <c r="V100" s="43"/>
      <c r="W100" s="48"/>
      <c r="X100" s="43"/>
    </row>
    <row r="101" spans="3:24" x14ac:dyDescent="0.2">
      <c r="E101" s="45"/>
      <c r="G101" s="28"/>
      <c r="I101" s="45"/>
      <c r="K101" s="28"/>
      <c r="U101" s="45"/>
      <c r="V101" s="45"/>
      <c r="W101" s="52"/>
      <c r="X101" s="43"/>
    </row>
    <row r="102" spans="3:24" x14ac:dyDescent="0.2">
      <c r="E102" s="45"/>
      <c r="G102" s="28"/>
      <c r="I102" s="45"/>
      <c r="K102" s="28"/>
      <c r="U102" s="45"/>
      <c r="V102" s="45"/>
      <c r="W102" s="52"/>
      <c r="X102" s="43"/>
    </row>
    <row r="103" spans="3:24" x14ac:dyDescent="0.2">
      <c r="E103" s="45"/>
      <c r="G103" s="28"/>
      <c r="K103" s="28"/>
      <c r="U103" s="45"/>
      <c r="V103" s="45"/>
      <c r="W103" s="52"/>
      <c r="X103" s="43"/>
    </row>
    <row r="104" spans="3:24" x14ac:dyDescent="0.2">
      <c r="E104" s="45"/>
      <c r="G104" s="28"/>
      <c r="I104" s="45"/>
      <c r="K104" s="28"/>
      <c r="U104" s="45"/>
      <c r="V104" s="45"/>
      <c r="W104" s="52"/>
      <c r="X104" s="43"/>
    </row>
    <row r="105" spans="3:24" x14ac:dyDescent="0.2">
      <c r="G105" s="28"/>
      <c r="I105" s="45"/>
      <c r="K105" s="28"/>
      <c r="U105" s="45"/>
      <c r="V105" s="45"/>
      <c r="W105" s="52"/>
      <c r="X105" s="43"/>
    </row>
    <row r="106" spans="3:24" x14ac:dyDescent="0.2">
      <c r="E106" s="45"/>
      <c r="G106" s="28"/>
      <c r="I106" s="45"/>
      <c r="K106" s="28"/>
      <c r="U106" s="45"/>
      <c r="V106" s="45"/>
      <c r="W106" s="52"/>
      <c r="X106" s="43"/>
    </row>
    <row r="107" spans="3:24" x14ac:dyDescent="0.2">
      <c r="E107" s="45"/>
      <c r="G107" s="28"/>
      <c r="I107" s="45"/>
      <c r="K107" s="28"/>
      <c r="U107" s="45"/>
      <c r="V107" s="45"/>
      <c r="W107" s="52"/>
      <c r="X107" s="43"/>
    </row>
    <row r="108" spans="3:24" x14ac:dyDescent="0.2">
      <c r="E108" s="45"/>
      <c r="G108" s="28"/>
      <c r="K108" s="28"/>
      <c r="U108" s="45"/>
      <c r="V108" s="45"/>
      <c r="W108" s="52"/>
      <c r="X108" s="43"/>
    </row>
    <row r="109" spans="3:24" x14ac:dyDescent="0.2">
      <c r="E109" s="45"/>
      <c r="G109" s="28"/>
      <c r="U109" s="45"/>
      <c r="V109" s="45"/>
      <c r="W109" s="52"/>
      <c r="X109" s="43"/>
    </row>
    <row r="110" spans="3:24" x14ac:dyDescent="0.2">
      <c r="E110" s="45"/>
      <c r="G110" s="28"/>
      <c r="U110" s="45"/>
      <c r="V110" s="45"/>
      <c r="W110" s="52"/>
      <c r="X110" s="43"/>
    </row>
    <row r="111" spans="3:24" x14ac:dyDescent="0.2">
      <c r="G111" s="28"/>
      <c r="U111" s="45"/>
      <c r="V111" s="45"/>
      <c r="W111" s="52"/>
      <c r="X111" s="43"/>
    </row>
    <row r="112" spans="3:24" x14ac:dyDescent="0.2">
      <c r="E112" s="45"/>
      <c r="G112" s="28"/>
      <c r="U112" s="45"/>
      <c r="V112" s="45"/>
      <c r="W112" s="52"/>
      <c r="X112" s="43"/>
    </row>
    <row r="113" spans="5:24" x14ac:dyDescent="0.2">
      <c r="E113" s="45"/>
      <c r="G113" s="28"/>
      <c r="U113" s="45"/>
      <c r="V113" s="45"/>
      <c r="W113" s="52"/>
      <c r="X113" s="43"/>
    </row>
    <row r="114" spans="5:24" x14ac:dyDescent="0.2">
      <c r="E114" s="45"/>
      <c r="G114" s="28"/>
      <c r="U114" s="45"/>
      <c r="V114" s="45"/>
      <c r="W114" s="52"/>
      <c r="X114" s="43"/>
    </row>
    <row r="115" spans="5:24" x14ac:dyDescent="0.2">
      <c r="E115" s="45"/>
      <c r="G115" s="28"/>
      <c r="U115" s="45"/>
      <c r="V115" s="45"/>
      <c r="W115" s="52"/>
      <c r="X115" s="43"/>
    </row>
    <row r="116" spans="5:24" x14ac:dyDescent="0.2">
      <c r="E116" s="45"/>
      <c r="G116" s="28"/>
      <c r="U116" s="45"/>
      <c r="V116" s="45"/>
      <c r="W116" s="52"/>
      <c r="X116" s="43"/>
    </row>
    <row r="117" spans="5:24" x14ac:dyDescent="0.2">
      <c r="G117" s="28"/>
      <c r="U117" s="45"/>
      <c r="V117" s="45"/>
      <c r="W117" s="52"/>
      <c r="X117" s="43"/>
    </row>
    <row r="118" spans="5:24" x14ac:dyDescent="0.2">
      <c r="E118" s="45"/>
      <c r="G118" s="28"/>
      <c r="U118" s="45"/>
      <c r="V118" s="45"/>
      <c r="W118" s="52"/>
      <c r="X118" s="43"/>
    </row>
    <row r="119" spans="5:24" x14ac:dyDescent="0.2">
      <c r="E119" s="45"/>
      <c r="G119" s="28"/>
      <c r="U119" s="45"/>
      <c r="V119" s="45"/>
      <c r="W119" s="52"/>
      <c r="X119" s="43"/>
    </row>
    <row r="120" spans="5:24" x14ac:dyDescent="0.2">
      <c r="E120" s="45"/>
      <c r="G120" s="28"/>
      <c r="U120" s="45"/>
      <c r="V120" s="45"/>
      <c r="W120" s="52"/>
      <c r="X120" s="43"/>
    </row>
    <row r="121" spans="5:24" x14ac:dyDescent="0.2">
      <c r="E121" s="45"/>
      <c r="G121" s="28"/>
      <c r="U121" s="45"/>
      <c r="V121" s="45"/>
      <c r="W121" s="52"/>
      <c r="X121" s="43"/>
    </row>
    <row r="122" spans="5:24" x14ac:dyDescent="0.2">
      <c r="E122" s="45"/>
      <c r="G122" s="28"/>
      <c r="U122" s="45"/>
      <c r="V122" s="45"/>
      <c r="W122" s="52"/>
      <c r="X122" s="43"/>
    </row>
    <row r="123" spans="5:24" x14ac:dyDescent="0.2">
      <c r="E123" s="45"/>
      <c r="G123" s="28"/>
      <c r="U123" s="45"/>
      <c r="V123" s="45"/>
      <c r="W123" s="52"/>
      <c r="X123" s="43"/>
    </row>
    <row r="124" spans="5:24" x14ac:dyDescent="0.2">
      <c r="G124" s="28"/>
      <c r="U124" s="45"/>
      <c r="V124" s="45"/>
      <c r="W124" s="52"/>
      <c r="X124" s="43"/>
    </row>
    <row r="125" spans="5:24" x14ac:dyDescent="0.2">
      <c r="E125" s="45"/>
      <c r="G125" s="28"/>
      <c r="U125" s="45"/>
      <c r="V125" s="45"/>
      <c r="W125" s="52"/>
      <c r="X125" s="43"/>
    </row>
    <row r="126" spans="5:24" x14ac:dyDescent="0.2">
      <c r="E126" s="45"/>
      <c r="G126" s="28"/>
      <c r="U126" s="45"/>
      <c r="V126" s="45"/>
      <c r="W126" s="52"/>
      <c r="X126" s="43"/>
    </row>
    <row r="127" spans="5:24" x14ac:dyDescent="0.2">
      <c r="E127" s="45"/>
      <c r="G127" s="28"/>
      <c r="U127" s="45"/>
      <c r="V127" s="45"/>
      <c r="W127" s="52"/>
      <c r="X127" s="43"/>
    </row>
    <row r="128" spans="5:24" x14ac:dyDescent="0.2">
      <c r="E128" s="45"/>
      <c r="G128" s="28"/>
      <c r="U128" s="45"/>
      <c r="V128" s="45"/>
      <c r="W128" s="52"/>
      <c r="X128" s="43"/>
    </row>
    <row r="129" spans="5:24" x14ac:dyDescent="0.2">
      <c r="G129" s="28"/>
      <c r="U129" s="45"/>
      <c r="V129" s="45"/>
      <c r="W129" s="52"/>
      <c r="X129" s="43"/>
    </row>
    <row r="130" spans="5:24" x14ac:dyDescent="0.2">
      <c r="E130" s="45"/>
      <c r="G130" s="28"/>
      <c r="U130" s="45"/>
      <c r="V130" s="45"/>
      <c r="W130" s="52"/>
      <c r="X130" s="43"/>
    </row>
    <row r="131" spans="5:24" x14ac:dyDescent="0.2">
      <c r="E131" s="45"/>
      <c r="G131" s="28"/>
      <c r="U131" s="45"/>
      <c r="V131" s="45"/>
      <c r="W131" s="52"/>
      <c r="X131" s="43"/>
    </row>
    <row r="132" spans="5:24" x14ac:dyDescent="0.2">
      <c r="E132" s="45"/>
      <c r="G132" s="28"/>
      <c r="U132" s="45"/>
      <c r="V132" s="45"/>
      <c r="W132" s="52"/>
      <c r="X132" s="43"/>
    </row>
    <row r="133" spans="5:24" x14ac:dyDescent="0.2">
      <c r="E133" s="45"/>
      <c r="G133" s="28"/>
      <c r="U133" s="45"/>
      <c r="V133" s="45"/>
      <c r="W133" s="52"/>
      <c r="X133" s="43"/>
    </row>
    <row r="134" spans="5:24" x14ac:dyDescent="0.2">
      <c r="G134" s="28"/>
      <c r="U134" s="45"/>
      <c r="V134" s="45"/>
      <c r="W134" s="52"/>
      <c r="X134" s="43"/>
    </row>
    <row r="135" spans="5:24" x14ac:dyDescent="0.2">
      <c r="E135" s="45"/>
      <c r="G135" s="28"/>
      <c r="U135" s="45"/>
      <c r="V135" s="45"/>
      <c r="W135" s="52"/>
      <c r="X135" s="43"/>
    </row>
    <row r="136" spans="5:24" x14ac:dyDescent="0.2">
      <c r="E136" s="45"/>
      <c r="G136" s="28"/>
      <c r="U136" s="45"/>
      <c r="V136" s="45"/>
      <c r="W136" s="52"/>
      <c r="X136" s="43"/>
    </row>
    <row r="137" spans="5:24" x14ac:dyDescent="0.2">
      <c r="E137" s="45"/>
      <c r="G137" s="28"/>
      <c r="U137" s="45"/>
      <c r="V137" s="45"/>
      <c r="W137" s="52"/>
      <c r="X137" s="43"/>
    </row>
    <row r="138" spans="5:24" x14ac:dyDescent="0.2">
      <c r="E138" s="45"/>
      <c r="G138" s="28"/>
      <c r="U138" s="45"/>
      <c r="V138" s="45"/>
      <c r="W138" s="52"/>
      <c r="X138" s="43"/>
    </row>
    <row r="139" spans="5:24" x14ac:dyDescent="0.2">
      <c r="E139" s="45"/>
      <c r="G139" s="28"/>
      <c r="U139" s="45"/>
      <c r="V139" s="45"/>
      <c r="W139" s="52"/>
      <c r="X139" s="43"/>
    </row>
    <row r="140" spans="5:24" x14ac:dyDescent="0.2">
      <c r="E140" s="45"/>
      <c r="G140" s="28"/>
      <c r="U140" s="45"/>
      <c r="V140" s="45"/>
      <c r="W140" s="52"/>
      <c r="X140" s="43"/>
    </row>
    <row r="141" spans="5:24" x14ac:dyDescent="0.2">
      <c r="G141" s="28"/>
      <c r="U141" s="45"/>
      <c r="V141" s="45"/>
      <c r="W141" s="52"/>
      <c r="X141" s="43"/>
    </row>
    <row r="142" spans="5:24" x14ac:dyDescent="0.2">
      <c r="E142" s="45"/>
      <c r="G142" s="28"/>
      <c r="U142" s="45"/>
      <c r="V142" s="45"/>
      <c r="W142" s="52"/>
      <c r="X142" s="43"/>
    </row>
    <row r="143" spans="5:24" x14ac:dyDescent="0.2">
      <c r="E143" s="45"/>
      <c r="G143" s="28"/>
      <c r="U143" s="45"/>
      <c r="V143" s="45"/>
      <c r="W143" s="52"/>
      <c r="X143" s="43"/>
    </row>
    <row r="144" spans="5:24" x14ac:dyDescent="0.2">
      <c r="E144" s="45"/>
      <c r="G144" s="28"/>
      <c r="U144" s="45"/>
      <c r="V144" s="45"/>
      <c r="W144" s="52"/>
      <c r="X144" s="43"/>
    </row>
    <row r="145" spans="5:24" x14ac:dyDescent="0.2">
      <c r="E145" s="45"/>
      <c r="G145" s="28"/>
      <c r="U145" s="45"/>
      <c r="V145" s="45"/>
      <c r="W145" s="52"/>
      <c r="X145" s="43"/>
    </row>
    <row r="146" spans="5:24" x14ac:dyDescent="0.2">
      <c r="E146" s="45"/>
      <c r="G146" s="28"/>
      <c r="U146" s="45"/>
      <c r="V146" s="45"/>
      <c r="W146" s="52"/>
      <c r="X146" s="43"/>
    </row>
    <row r="147" spans="5:24" x14ac:dyDescent="0.2">
      <c r="G147" s="28"/>
      <c r="U147" s="45"/>
      <c r="V147" s="45"/>
      <c r="W147" s="52"/>
      <c r="X147" s="43"/>
    </row>
    <row r="148" spans="5:24" x14ac:dyDescent="0.2">
      <c r="E148" s="45"/>
      <c r="G148" s="28"/>
      <c r="U148" s="45"/>
      <c r="V148" s="45"/>
      <c r="W148" s="52"/>
      <c r="X148" s="43"/>
    </row>
    <row r="149" spans="5:24" x14ac:dyDescent="0.2">
      <c r="E149" s="45"/>
      <c r="G149" s="28"/>
      <c r="U149" s="45"/>
      <c r="V149" s="45"/>
      <c r="W149" s="52"/>
      <c r="X149" s="43"/>
    </row>
    <row r="150" spans="5:24" x14ac:dyDescent="0.2">
      <c r="E150" s="45"/>
      <c r="G150" s="28"/>
      <c r="U150" s="45"/>
      <c r="V150" s="45"/>
      <c r="W150" s="52"/>
      <c r="X150" s="43"/>
    </row>
    <row r="151" spans="5:24" x14ac:dyDescent="0.2">
      <c r="E151" s="45"/>
      <c r="G151" s="28"/>
      <c r="U151" s="45"/>
      <c r="V151" s="45"/>
      <c r="W151" s="52"/>
      <c r="X151" s="43"/>
    </row>
    <row r="152" spans="5:24" x14ac:dyDescent="0.2">
      <c r="E152" s="45"/>
      <c r="G152" s="28"/>
      <c r="U152" s="45"/>
      <c r="V152" s="45"/>
      <c r="W152" s="52"/>
      <c r="X152" s="43"/>
    </row>
    <row r="153" spans="5:24" x14ac:dyDescent="0.2">
      <c r="E153" s="45"/>
      <c r="G153" s="28"/>
      <c r="U153" s="45"/>
      <c r="V153" s="45"/>
      <c r="W153" s="52"/>
      <c r="X153" s="43"/>
    </row>
    <row r="154" spans="5:24" x14ac:dyDescent="0.2">
      <c r="G154" s="28"/>
      <c r="U154" s="45"/>
      <c r="V154" s="45"/>
      <c r="W154" s="52"/>
      <c r="X154" s="43"/>
    </row>
    <row r="155" spans="5:24" x14ac:dyDescent="0.2">
      <c r="E155" s="45"/>
      <c r="G155" s="28"/>
      <c r="U155" s="45"/>
      <c r="V155" s="45"/>
      <c r="W155" s="52"/>
      <c r="X155" s="43"/>
    </row>
    <row r="156" spans="5:24" x14ac:dyDescent="0.2">
      <c r="E156" s="45"/>
      <c r="G156" s="28"/>
      <c r="U156" s="45"/>
      <c r="V156" s="45"/>
      <c r="W156" s="52"/>
      <c r="X156" s="43"/>
    </row>
    <row r="157" spans="5:24" x14ac:dyDescent="0.2">
      <c r="E157" s="45"/>
      <c r="G157" s="28"/>
      <c r="U157" s="45"/>
      <c r="V157" s="45"/>
      <c r="W157" s="52"/>
      <c r="X157" s="43"/>
    </row>
    <row r="158" spans="5:24" x14ac:dyDescent="0.2">
      <c r="E158" s="45"/>
      <c r="G158" s="28"/>
      <c r="U158" s="45"/>
      <c r="V158" s="45"/>
      <c r="W158" s="52"/>
      <c r="X158" s="43"/>
    </row>
    <row r="159" spans="5:24" x14ac:dyDescent="0.2">
      <c r="E159" s="45"/>
      <c r="G159" s="28"/>
      <c r="U159" s="45"/>
      <c r="V159" s="45"/>
      <c r="W159" s="52"/>
      <c r="X159" s="43"/>
    </row>
    <row r="160" spans="5:24" x14ac:dyDescent="0.2">
      <c r="E160" s="45"/>
      <c r="G160" s="28"/>
      <c r="U160" s="45"/>
      <c r="V160" s="45"/>
      <c r="W160" s="52"/>
      <c r="X160" s="43"/>
    </row>
    <row r="161" spans="5:24" x14ac:dyDescent="0.2">
      <c r="G161" s="28"/>
      <c r="U161" s="45"/>
      <c r="V161" s="45"/>
      <c r="W161" s="52"/>
      <c r="X161" s="43"/>
    </row>
    <row r="162" spans="5:24" x14ac:dyDescent="0.2">
      <c r="E162" s="45"/>
      <c r="G162" s="28"/>
      <c r="U162" s="45"/>
      <c r="V162" s="45"/>
      <c r="W162" s="52"/>
      <c r="X162" s="43"/>
    </row>
    <row r="163" spans="5:24" x14ac:dyDescent="0.2">
      <c r="E163" s="45"/>
      <c r="G163" s="28"/>
      <c r="U163" s="45"/>
      <c r="V163" s="45"/>
      <c r="W163" s="52"/>
      <c r="X163" s="43"/>
    </row>
    <row r="164" spans="5:24" x14ac:dyDescent="0.2">
      <c r="E164" s="45"/>
      <c r="G164" s="28"/>
      <c r="U164" s="45"/>
      <c r="V164" s="45"/>
      <c r="W164" s="52"/>
      <c r="X164" s="43"/>
    </row>
    <row r="165" spans="5:24" x14ac:dyDescent="0.2">
      <c r="E165" s="45"/>
      <c r="G165" s="28"/>
      <c r="U165" s="45"/>
      <c r="V165" s="45"/>
      <c r="W165" s="52"/>
      <c r="X165" s="43"/>
    </row>
    <row r="166" spans="5:24" x14ac:dyDescent="0.2">
      <c r="E166" s="45"/>
      <c r="G166" s="28"/>
      <c r="U166" s="45"/>
      <c r="V166" s="45"/>
      <c r="W166" s="52"/>
      <c r="X166" s="43"/>
    </row>
    <row r="167" spans="5:24" x14ac:dyDescent="0.2">
      <c r="G167" s="28"/>
      <c r="U167" s="45"/>
      <c r="V167" s="45"/>
      <c r="W167" s="52"/>
      <c r="X167" s="43"/>
    </row>
    <row r="168" spans="5:24" x14ac:dyDescent="0.2">
      <c r="E168" s="45"/>
      <c r="G168" s="28"/>
      <c r="U168" s="45"/>
      <c r="V168" s="45"/>
      <c r="W168" s="52"/>
      <c r="X168" s="43"/>
    </row>
    <row r="169" spans="5:24" x14ac:dyDescent="0.2">
      <c r="E169" s="45"/>
      <c r="G169" s="28"/>
      <c r="U169" s="45"/>
      <c r="V169" s="45"/>
      <c r="W169" s="52"/>
      <c r="X169" s="43"/>
    </row>
    <row r="170" spans="5:24" x14ac:dyDescent="0.2">
      <c r="E170" s="45"/>
      <c r="G170" s="28"/>
      <c r="U170" s="45"/>
      <c r="V170" s="45"/>
      <c r="W170" s="52"/>
      <c r="X170" s="43"/>
    </row>
    <row r="171" spans="5:24" x14ac:dyDescent="0.2">
      <c r="E171" s="45"/>
      <c r="G171" s="28"/>
      <c r="U171" s="45"/>
      <c r="V171" s="45"/>
      <c r="W171" s="52"/>
      <c r="X171" s="43"/>
    </row>
    <row r="172" spans="5:24" x14ac:dyDescent="0.2">
      <c r="G172" s="28"/>
      <c r="U172" s="45"/>
      <c r="V172" s="45"/>
      <c r="W172" s="52"/>
      <c r="X172" s="43"/>
    </row>
    <row r="173" spans="5:24" x14ac:dyDescent="0.2">
      <c r="G173" s="28"/>
      <c r="U173" s="45"/>
      <c r="V173" s="45"/>
      <c r="W173" s="52"/>
      <c r="X173" s="43"/>
    </row>
    <row r="174" spans="5:24" x14ac:dyDescent="0.2">
      <c r="G174" s="28"/>
      <c r="U174" s="45"/>
      <c r="V174" s="45"/>
      <c r="W174" s="52"/>
      <c r="X174" s="43"/>
    </row>
    <row r="175" spans="5:24" x14ac:dyDescent="0.2">
      <c r="G175" s="28"/>
      <c r="U175" s="45"/>
      <c r="V175" s="45"/>
      <c r="W175" s="52"/>
      <c r="X175" s="43"/>
    </row>
    <row r="176" spans="5:24" x14ac:dyDescent="0.2">
      <c r="G176" s="28"/>
      <c r="U176" s="45"/>
      <c r="V176" s="45"/>
      <c r="W176" s="52"/>
      <c r="X176" s="43"/>
    </row>
    <row r="177" spans="7:24" x14ac:dyDescent="0.2">
      <c r="G177" s="28"/>
      <c r="U177" s="45"/>
      <c r="V177" s="45"/>
      <c r="W177" s="52"/>
      <c r="X177" s="43"/>
    </row>
    <row r="178" spans="7:24" x14ac:dyDescent="0.2">
      <c r="G178" s="28"/>
      <c r="U178" s="45"/>
      <c r="V178" s="45"/>
      <c r="W178" s="52"/>
      <c r="X178" s="43"/>
    </row>
    <row r="179" spans="7:24" x14ac:dyDescent="0.2">
      <c r="G179" s="28"/>
      <c r="U179" s="45"/>
      <c r="V179" s="45"/>
      <c r="W179" s="52"/>
      <c r="X179" s="43"/>
    </row>
    <row r="180" spans="7:24" x14ac:dyDescent="0.2">
      <c r="G180" s="28"/>
      <c r="U180" s="45"/>
      <c r="V180" s="45"/>
      <c r="W180" s="52"/>
      <c r="X180" s="43"/>
    </row>
    <row r="181" spans="7:24" x14ac:dyDescent="0.2">
      <c r="G181" s="28"/>
      <c r="U181" s="45"/>
      <c r="V181" s="45"/>
      <c r="W181" s="52"/>
      <c r="X181" s="43"/>
    </row>
    <row r="182" spans="7:24" x14ac:dyDescent="0.2">
      <c r="G182" s="28"/>
      <c r="U182" s="45"/>
      <c r="V182" s="45"/>
      <c r="W182" s="52"/>
      <c r="X182" s="43"/>
    </row>
    <row r="183" spans="7:24" x14ac:dyDescent="0.2">
      <c r="G183" s="28"/>
      <c r="U183" s="45"/>
      <c r="V183" s="45"/>
      <c r="W183" s="52"/>
      <c r="X183" s="43"/>
    </row>
    <row r="184" spans="7:24" x14ac:dyDescent="0.2">
      <c r="G184" s="28"/>
      <c r="U184" s="45"/>
      <c r="V184" s="45"/>
      <c r="W184" s="52"/>
      <c r="X184" s="43"/>
    </row>
    <row r="185" spans="7:24" x14ac:dyDescent="0.2">
      <c r="G185" s="28"/>
      <c r="U185" s="45"/>
      <c r="V185" s="45"/>
      <c r="W185" s="52"/>
      <c r="X185" s="43"/>
    </row>
    <row r="186" spans="7:24" x14ac:dyDescent="0.2">
      <c r="G186" s="28"/>
      <c r="U186" s="45"/>
      <c r="V186" s="45"/>
      <c r="W186" s="52"/>
      <c r="X186" s="43"/>
    </row>
    <row r="187" spans="7:24" x14ac:dyDescent="0.2">
      <c r="G187" s="28"/>
      <c r="U187" s="45"/>
      <c r="V187" s="45"/>
      <c r="W187" s="52"/>
      <c r="X187" s="43"/>
    </row>
    <row r="188" spans="7:24" x14ac:dyDescent="0.2">
      <c r="G188" s="28"/>
      <c r="U188" s="45"/>
      <c r="V188" s="45"/>
      <c r="W188" s="52"/>
      <c r="X188" s="43"/>
    </row>
    <row r="189" spans="7:24" x14ac:dyDescent="0.2">
      <c r="G189" s="28"/>
      <c r="U189" s="45"/>
      <c r="V189" s="45"/>
      <c r="W189" s="52"/>
      <c r="X189" s="43"/>
    </row>
    <row r="190" spans="7:24" x14ac:dyDescent="0.2">
      <c r="G190" s="28"/>
      <c r="U190" s="45"/>
      <c r="V190" s="45"/>
      <c r="W190" s="52"/>
      <c r="X190" s="43"/>
    </row>
    <row r="191" spans="7:24" x14ac:dyDescent="0.2">
      <c r="G191" s="28"/>
      <c r="U191" s="45"/>
      <c r="V191" s="45"/>
      <c r="W191" s="52"/>
      <c r="X191" s="43"/>
    </row>
    <row r="192" spans="7:24" x14ac:dyDescent="0.2">
      <c r="G192" s="28"/>
      <c r="U192" s="45"/>
      <c r="V192" s="45"/>
      <c r="W192" s="52"/>
      <c r="X192" s="43"/>
    </row>
    <row r="193" spans="7:24" x14ac:dyDescent="0.2">
      <c r="G193" s="28"/>
      <c r="U193" s="45"/>
      <c r="V193" s="45"/>
      <c r="W193" s="52"/>
      <c r="X193" s="43"/>
    </row>
    <row r="194" spans="7:24" x14ac:dyDescent="0.2">
      <c r="G194" s="28"/>
      <c r="U194" s="45"/>
      <c r="V194" s="45"/>
      <c r="W194" s="52"/>
      <c r="X194" s="43"/>
    </row>
    <row r="195" spans="7:24" x14ac:dyDescent="0.2">
      <c r="G195" s="19"/>
      <c r="U195" s="45"/>
      <c r="V195" s="45"/>
      <c r="W195" s="52"/>
      <c r="X195" s="43"/>
    </row>
    <row r="196" spans="7:24" x14ac:dyDescent="0.2">
      <c r="G196" s="19"/>
      <c r="U196" s="45"/>
      <c r="V196" s="45"/>
      <c r="W196" s="52"/>
      <c r="X196" s="43"/>
    </row>
    <row r="197" spans="7:24" x14ac:dyDescent="0.2">
      <c r="G197" s="19"/>
      <c r="U197" s="45"/>
      <c r="V197" s="45"/>
      <c r="W197" s="52"/>
      <c r="X197" s="43"/>
    </row>
    <row r="198" spans="7:24" x14ac:dyDescent="0.2">
      <c r="G198" s="19"/>
      <c r="U198" s="45"/>
      <c r="V198" s="45"/>
      <c r="W198" s="52"/>
      <c r="X198" s="4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AC05-E455-B24D-9A1C-A41C72C0F638}">
  <sheetPr codeName="Sheet19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0.6640625" style="13" customWidth="1"/>
  </cols>
  <sheetData>
    <row r="1" spans="1:23" x14ac:dyDescent="0.2">
      <c r="A1" s="8" t="s">
        <v>18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632</v>
      </c>
      <c r="R3" s="23" t="s">
        <v>64</v>
      </c>
      <c r="S3" s="24" t="s">
        <v>77</v>
      </c>
      <c r="U3" s="23" t="s">
        <v>385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1344</v>
      </c>
      <c r="C4" s="10">
        <f>B4/B7</f>
        <v>0.98533724340175954</v>
      </c>
      <c r="E4" s="3" t="s">
        <v>104</v>
      </c>
      <c r="F4" s="112">
        <v>918</v>
      </c>
      <c r="G4" s="10">
        <f>F4/F6</f>
        <v>0.74032258064516132</v>
      </c>
      <c r="I4" s="17" t="s">
        <v>139</v>
      </c>
      <c r="J4" s="112">
        <v>380</v>
      </c>
      <c r="K4" s="10">
        <f>J4/J6</f>
        <v>0.43981481481481483</v>
      </c>
      <c r="M4" s="22" t="s">
        <v>170</v>
      </c>
      <c r="N4" s="112">
        <v>224</v>
      </c>
      <c r="O4" s="24">
        <f>N4/N8</f>
        <v>0.2920469361147327</v>
      </c>
      <c r="Q4" s="23" t="s">
        <v>233</v>
      </c>
      <c r="R4" s="112">
        <v>412</v>
      </c>
      <c r="S4" s="24">
        <f>R4/R7</f>
        <v>0.54641909814323608</v>
      </c>
      <c r="U4" s="23" t="s">
        <v>386</v>
      </c>
      <c r="V4" s="112">
        <v>70</v>
      </c>
      <c r="W4" s="24">
        <f>V4/V6</f>
        <v>0.46052631578947367</v>
      </c>
    </row>
    <row r="5" spans="1:23" x14ac:dyDescent="0.2">
      <c r="A5" s="1" t="s">
        <v>67</v>
      </c>
      <c r="B5" s="112">
        <v>5</v>
      </c>
      <c r="C5" s="10">
        <f>B5/B7</f>
        <v>3.6656891495601175E-3</v>
      </c>
      <c r="E5" s="3" t="s">
        <v>105</v>
      </c>
      <c r="F5" s="112">
        <v>322</v>
      </c>
      <c r="G5" s="10">
        <f>F5/F6</f>
        <v>0.25967741935483873</v>
      </c>
      <c r="I5" s="17" t="s">
        <v>88</v>
      </c>
      <c r="J5" s="112">
        <v>484</v>
      </c>
      <c r="K5" s="10">
        <f>J5/J6</f>
        <v>0.56018518518518523</v>
      </c>
      <c r="L5" s="15"/>
      <c r="M5" s="22" t="s">
        <v>171</v>
      </c>
      <c r="N5" s="112">
        <v>83</v>
      </c>
      <c r="O5" s="24">
        <f>N5/N8</f>
        <v>0.10821382007822686</v>
      </c>
      <c r="Q5" s="23" t="s">
        <v>234</v>
      </c>
      <c r="R5" s="112">
        <v>158</v>
      </c>
      <c r="S5" s="24">
        <f>R5/R7</f>
        <v>0.20954907161803712</v>
      </c>
      <c r="U5" s="23" t="s">
        <v>387</v>
      </c>
      <c r="V5" s="112">
        <v>82</v>
      </c>
      <c r="W5" s="24">
        <f>V5/V6</f>
        <v>0.53947368421052633</v>
      </c>
    </row>
    <row r="6" spans="1:23" x14ac:dyDescent="0.2">
      <c r="A6" s="2" t="s">
        <v>68</v>
      </c>
      <c r="B6" s="112">
        <v>15</v>
      </c>
      <c r="C6" s="11">
        <f>B6/B7</f>
        <v>1.0997067448680353E-2</v>
      </c>
      <c r="E6" s="3" t="s">
        <v>107</v>
      </c>
      <c r="F6" s="1">
        <f>F4+F5</f>
        <v>1240</v>
      </c>
      <c r="G6" s="10">
        <f>G4+G5</f>
        <v>1</v>
      </c>
      <c r="I6" s="17" t="s">
        <v>69</v>
      </c>
      <c r="J6" s="1">
        <f>J4+J5</f>
        <v>864</v>
      </c>
      <c r="K6" s="10">
        <f>K4+K5</f>
        <v>1</v>
      </c>
      <c r="L6" s="15"/>
      <c r="M6" s="22" t="s">
        <v>172</v>
      </c>
      <c r="N6" s="112">
        <v>292</v>
      </c>
      <c r="O6" s="24">
        <f>N6/N8</f>
        <v>0.38070404172099087</v>
      </c>
      <c r="Q6" s="23" t="s">
        <v>235</v>
      </c>
      <c r="R6" s="112">
        <v>184</v>
      </c>
      <c r="S6" s="24">
        <f>R6/R7</f>
        <v>0.24403183023872679</v>
      </c>
      <c r="U6" s="23" t="s">
        <v>69</v>
      </c>
      <c r="V6" s="23">
        <f>V4+V5</f>
        <v>152</v>
      </c>
      <c r="W6" s="24">
        <f>W4+W5</f>
        <v>1</v>
      </c>
    </row>
    <row r="7" spans="1:23" x14ac:dyDescent="0.2">
      <c r="A7" s="3" t="s">
        <v>69</v>
      </c>
      <c r="B7" s="1">
        <f>B4+B5+B6</f>
        <v>1364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168</v>
      </c>
      <c r="O7" s="24">
        <f>N7/N8</f>
        <v>0.21903520208604954</v>
      </c>
      <c r="Q7" s="23" t="s">
        <v>69</v>
      </c>
      <c r="R7" s="23">
        <f>R4+R5+R6</f>
        <v>754</v>
      </c>
      <c r="S7" s="24">
        <f>S4+S5+S6</f>
        <v>1</v>
      </c>
      <c r="U7" s="13"/>
      <c r="V7" s="13"/>
      <c r="W7" s="14"/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767</v>
      </c>
      <c r="O8" s="24">
        <f>O4+O5+O6+O7</f>
        <v>1</v>
      </c>
      <c r="Q8" s="13"/>
      <c r="R8" s="13"/>
      <c r="S8" s="14"/>
      <c r="U8" s="15"/>
      <c r="V8" s="15"/>
      <c r="W8" s="16"/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3</v>
      </c>
      <c r="G9" s="10">
        <f>F9/F11</f>
        <v>0.375</v>
      </c>
      <c r="I9" s="17" t="s">
        <v>671</v>
      </c>
      <c r="J9" s="112">
        <v>173</v>
      </c>
      <c r="K9" s="10">
        <f>J9/J12</f>
        <v>0.20400943396226415</v>
      </c>
      <c r="L9" s="15"/>
      <c r="M9" s="13"/>
      <c r="N9" s="13"/>
      <c r="O9" s="14"/>
      <c r="Q9" s="23" t="s">
        <v>236</v>
      </c>
      <c r="R9" s="23" t="s">
        <v>64</v>
      </c>
      <c r="S9" s="24" t="s">
        <v>77</v>
      </c>
      <c r="U9" s="15"/>
      <c r="V9" s="15"/>
      <c r="W9" s="16"/>
    </row>
    <row r="10" spans="1:23" x14ac:dyDescent="0.2">
      <c r="A10" s="23" t="s">
        <v>70</v>
      </c>
      <c r="B10" s="112">
        <v>6</v>
      </c>
      <c r="C10" s="24">
        <f>B10/B17</f>
        <v>4.4776119402985077E-3</v>
      </c>
      <c r="E10" s="3" t="s">
        <v>109</v>
      </c>
      <c r="F10" s="112">
        <v>5</v>
      </c>
      <c r="G10" s="10">
        <f>F10/F11</f>
        <v>0.625</v>
      </c>
      <c r="I10" s="17" t="s">
        <v>141</v>
      </c>
      <c r="J10" s="112">
        <v>340</v>
      </c>
      <c r="K10" s="10">
        <f>J10/J12</f>
        <v>0.40094339622641512</v>
      </c>
      <c r="L10" s="15"/>
      <c r="M10" s="22" t="s">
        <v>174</v>
      </c>
      <c r="N10" s="23" t="s">
        <v>64</v>
      </c>
      <c r="O10" s="24" t="s">
        <v>77</v>
      </c>
      <c r="Q10" s="23" t="s">
        <v>237</v>
      </c>
      <c r="R10" s="112">
        <v>323</v>
      </c>
      <c r="S10" s="24">
        <f>R10/R13</f>
        <v>0.43707713125845737</v>
      </c>
      <c r="U10" s="15"/>
      <c r="V10" s="15"/>
      <c r="W10" s="16"/>
    </row>
    <row r="11" spans="1:23" x14ac:dyDescent="0.2">
      <c r="A11" s="23" t="s">
        <v>71</v>
      </c>
      <c r="B11" s="112">
        <v>524</v>
      </c>
      <c r="C11" s="24">
        <f>B11/B17</f>
        <v>0.39104477611940297</v>
      </c>
      <c r="E11" s="3" t="s">
        <v>107</v>
      </c>
      <c r="F11" s="1">
        <f>F9+F10</f>
        <v>8</v>
      </c>
      <c r="G11" s="10">
        <f>G9+G10</f>
        <v>1</v>
      </c>
      <c r="I11" s="17" t="s">
        <v>142</v>
      </c>
      <c r="J11" s="112">
        <v>335</v>
      </c>
      <c r="K11" s="10">
        <f>J11/J12</f>
        <v>0.39504716981132076</v>
      </c>
      <c r="L11" s="15"/>
      <c r="M11" s="22" t="s">
        <v>176</v>
      </c>
      <c r="N11" s="112">
        <v>344</v>
      </c>
      <c r="O11" s="24">
        <f>N11/N13</f>
        <v>0.455026455026455</v>
      </c>
      <c r="Q11" s="23" t="s">
        <v>238</v>
      </c>
      <c r="R11" s="112">
        <v>232</v>
      </c>
      <c r="S11" s="24">
        <f>R11/R13</f>
        <v>0.31393775372124494</v>
      </c>
      <c r="U11" s="15"/>
      <c r="V11" s="15"/>
      <c r="W11" s="16"/>
    </row>
    <row r="12" spans="1:23" x14ac:dyDescent="0.2">
      <c r="A12" s="23" t="s">
        <v>72</v>
      </c>
      <c r="B12" s="112">
        <v>5</v>
      </c>
      <c r="C12" s="24">
        <f>B12/B17</f>
        <v>3.7313432835820895E-3</v>
      </c>
      <c r="E12" s="13"/>
      <c r="F12" s="13"/>
      <c r="G12" s="14"/>
      <c r="I12" s="17" t="s">
        <v>69</v>
      </c>
      <c r="J12" s="1">
        <f>J9+J10+J11</f>
        <v>848</v>
      </c>
      <c r="K12" s="10">
        <f>K9+K10+K11</f>
        <v>1</v>
      </c>
      <c r="L12" s="15"/>
      <c r="M12" s="22" t="s">
        <v>175</v>
      </c>
      <c r="N12" s="112">
        <v>412</v>
      </c>
      <c r="O12" s="24">
        <f>N12/N13</f>
        <v>0.544973544973545</v>
      </c>
      <c r="Q12" s="23" t="s">
        <v>239</v>
      </c>
      <c r="R12" s="112">
        <v>184</v>
      </c>
      <c r="S12" s="24">
        <f>R12/R13</f>
        <v>0.24898511502029769</v>
      </c>
      <c r="U12" s="15"/>
      <c r="V12" s="15"/>
      <c r="W12" s="16"/>
    </row>
    <row r="13" spans="1:23" x14ac:dyDescent="0.2">
      <c r="A13" s="23" t="s">
        <v>73</v>
      </c>
      <c r="B13" s="112">
        <v>183</v>
      </c>
      <c r="C13" s="24">
        <f>B13/B17</f>
        <v>0.13656716417910447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756</v>
      </c>
      <c r="O13" s="24">
        <f>O11+O12</f>
        <v>1</v>
      </c>
      <c r="Q13" s="23" t="s">
        <v>69</v>
      </c>
      <c r="R13" s="23">
        <f>R10+R11+R12</f>
        <v>739</v>
      </c>
      <c r="S13" s="24">
        <f>S10+S11+S12</f>
        <v>1</v>
      </c>
      <c r="U13" s="15"/>
      <c r="V13" s="15"/>
      <c r="W13" s="16"/>
    </row>
    <row r="14" spans="1:23" x14ac:dyDescent="0.2">
      <c r="A14" s="23" t="s">
        <v>74</v>
      </c>
      <c r="B14" s="112">
        <v>7</v>
      </c>
      <c r="C14" s="24">
        <f>B14/B17</f>
        <v>5.2238805970149255E-3</v>
      </c>
      <c r="E14" s="6" t="s">
        <v>111</v>
      </c>
      <c r="F14" s="112">
        <v>463</v>
      </c>
      <c r="G14" s="27">
        <f>F14/F16</f>
        <v>0.48736842105263156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4"/>
      <c r="U14" s="15"/>
      <c r="V14" s="15"/>
      <c r="W14" s="16"/>
    </row>
    <row r="15" spans="1:23" x14ac:dyDescent="0.2">
      <c r="A15" s="23" t="s">
        <v>75</v>
      </c>
      <c r="B15" s="112">
        <v>406</v>
      </c>
      <c r="C15" s="24">
        <f>B15/B17</f>
        <v>0.30298507462686569</v>
      </c>
      <c r="E15" s="6" t="s">
        <v>112</v>
      </c>
      <c r="F15" s="112">
        <v>487</v>
      </c>
      <c r="G15" s="27">
        <f>F15/F16</f>
        <v>0.51263157894736844</v>
      </c>
      <c r="I15" s="17" t="s">
        <v>144</v>
      </c>
      <c r="J15" s="112">
        <v>233</v>
      </c>
      <c r="K15" s="10">
        <f>J15/J19</f>
        <v>0.28872366790582404</v>
      </c>
      <c r="L15" s="15"/>
      <c r="M15" s="22" t="s">
        <v>177</v>
      </c>
      <c r="N15" s="23" t="s">
        <v>64</v>
      </c>
      <c r="O15" s="24" t="s">
        <v>77</v>
      </c>
      <c r="Q15" s="23" t="s">
        <v>240</v>
      </c>
      <c r="R15" s="23" t="s">
        <v>64</v>
      </c>
      <c r="S15" s="24" t="s">
        <v>77</v>
      </c>
      <c r="U15" s="15"/>
      <c r="V15" s="15"/>
      <c r="W15" s="16"/>
    </row>
    <row r="16" spans="1:23" x14ac:dyDescent="0.2">
      <c r="A16" s="23" t="s">
        <v>76</v>
      </c>
      <c r="B16" s="112">
        <v>209</v>
      </c>
      <c r="C16" s="24">
        <f>B16/B17</f>
        <v>0.15597014925373134</v>
      </c>
      <c r="E16" s="6" t="s">
        <v>107</v>
      </c>
      <c r="F16" s="7">
        <f>F14+F15</f>
        <v>950</v>
      </c>
      <c r="G16" s="27">
        <f>G14+G15</f>
        <v>1</v>
      </c>
      <c r="I16" s="17" t="s">
        <v>145</v>
      </c>
      <c r="J16" s="112">
        <v>157</v>
      </c>
      <c r="K16" s="10">
        <f>J16/J19</f>
        <v>0.19454770755885997</v>
      </c>
      <c r="L16" s="15"/>
      <c r="M16" s="22" t="s">
        <v>178</v>
      </c>
      <c r="N16" s="112">
        <v>368</v>
      </c>
      <c r="O16" s="24">
        <f>N16/N18</f>
        <v>0.49395973154362416</v>
      </c>
      <c r="Q16" s="23" t="s">
        <v>241</v>
      </c>
      <c r="R16" s="112">
        <v>200</v>
      </c>
      <c r="S16" s="24">
        <f>R16/R18</f>
        <v>0.25316455696202533</v>
      </c>
      <c r="U16" s="15"/>
      <c r="V16" s="15"/>
      <c r="W16" s="16"/>
    </row>
    <row r="17" spans="1:23" x14ac:dyDescent="0.2">
      <c r="A17" s="23" t="s">
        <v>69</v>
      </c>
      <c r="B17" s="23">
        <f>B10+B11+B12+B13+B14+B15+B16</f>
        <v>1340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153</v>
      </c>
      <c r="K17" s="10">
        <f>J17/J19</f>
        <v>0.1895910780669145</v>
      </c>
      <c r="L17" s="15"/>
      <c r="M17" s="22" t="s">
        <v>179</v>
      </c>
      <c r="N17" s="112">
        <v>377</v>
      </c>
      <c r="O17" s="24">
        <f>N17/N18</f>
        <v>0.50604026845637584</v>
      </c>
      <c r="Q17" s="23" t="s">
        <v>242</v>
      </c>
      <c r="R17" s="112">
        <v>590</v>
      </c>
      <c r="S17" s="24">
        <f>R17/R18</f>
        <v>0.74683544303797467</v>
      </c>
      <c r="U17" s="15"/>
      <c r="V17" s="15"/>
      <c r="W17" s="16"/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264</v>
      </c>
      <c r="K18" s="127">
        <f>J18/J19</f>
        <v>0.32713754646840149</v>
      </c>
      <c r="L18" s="15"/>
      <c r="M18" s="22" t="s">
        <v>69</v>
      </c>
      <c r="N18" s="23">
        <f>N16+N17</f>
        <v>745</v>
      </c>
      <c r="O18" s="24">
        <f>O16+O17</f>
        <v>1</v>
      </c>
      <c r="Q18" s="23" t="s">
        <v>107</v>
      </c>
      <c r="R18" s="23">
        <f>R16+R17</f>
        <v>790</v>
      </c>
      <c r="S18" s="24">
        <f>S16+S17</f>
        <v>1</v>
      </c>
      <c r="U18" s="15"/>
      <c r="V18" s="15"/>
      <c r="W18" s="16"/>
    </row>
    <row r="19" spans="1:23" x14ac:dyDescent="0.2">
      <c r="A19" s="43"/>
      <c r="B19" s="43"/>
      <c r="C19" s="44"/>
      <c r="E19" s="17" t="s">
        <v>114</v>
      </c>
      <c r="F19" s="112">
        <v>90</v>
      </c>
      <c r="G19" s="10">
        <f>F19/F22</f>
        <v>9.6774193548387094E-2</v>
      </c>
      <c r="I19" s="17" t="s">
        <v>69</v>
      </c>
      <c r="J19" s="1">
        <f>J15+J16+J17+J18</f>
        <v>807</v>
      </c>
      <c r="K19" s="10">
        <f>K15+K16+K17+K18</f>
        <v>1</v>
      </c>
      <c r="L19" s="15"/>
      <c r="M19" s="13"/>
      <c r="N19" s="13"/>
      <c r="O19" s="14"/>
      <c r="Q19" s="13"/>
      <c r="R19" s="13"/>
      <c r="S19" s="14"/>
      <c r="U19" s="15"/>
      <c r="V19" s="15"/>
      <c r="W19" s="16"/>
    </row>
    <row r="20" spans="1:23" x14ac:dyDescent="0.2">
      <c r="A20" s="43"/>
      <c r="B20" s="43"/>
      <c r="C20" s="44"/>
      <c r="E20" s="17" t="s">
        <v>674</v>
      </c>
      <c r="F20" s="112">
        <v>398</v>
      </c>
      <c r="G20" s="10">
        <f>F20/F22</f>
        <v>0.42795698924731185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4"/>
      <c r="U20" s="15"/>
      <c r="V20" s="15"/>
      <c r="W20" s="16"/>
    </row>
    <row r="21" spans="1:23" x14ac:dyDescent="0.2">
      <c r="A21" s="43"/>
      <c r="B21" s="43"/>
      <c r="C21" s="44"/>
      <c r="E21" s="17" t="s">
        <v>115</v>
      </c>
      <c r="F21" s="112">
        <v>442</v>
      </c>
      <c r="G21" s="10">
        <f>F21/F22</f>
        <v>0.47526881720430109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374</v>
      </c>
      <c r="O21" s="24">
        <f>N21/N25</f>
        <v>0.48888888888888887</v>
      </c>
      <c r="Q21" s="13"/>
      <c r="R21" s="13"/>
      <c r="S21" s="14"/>
      <c r="U21" s="15"/>
      <c r="V21" s="15"/>
      <c r="W21" s="16"/>
    </row>
    <row r="22" spans="1:23" x14ac:dyDescent="0.2">
      <c r="A22" s="43"/>
      <c r="B22" s="43"/>
      <c r="C22" s="44"/>
      <c r="E22" s="17" t="s">
        <v>107</v>
      </c>
      <c r="F22" s="1">
        <f>F19+F20+F21</f>
        <v>930</v>
      </c>
      <c r="G22" s="10">
        <f>G19+G20+G21</f>
        <v>1</v>
      </c>
      <c r="I22" s="17" t="s">
        <v>148</v>
      </c>
      <c r="J22" s="112">
        <v>280</v>
      </c>
      <c r="K22" s="10">
        <f>J22/J25</f>
        <v>0.35</v>
      </c>
      <c r="L22" s="15"/>
      <c r="M22" s="22" t="s">
        <v>182</v>
      </c>
      <c r="N22" s="112">
        <v>183</v>
      </c>
      <c r="O22" s="24">
        <f>N22/N25</f>
        <v>0.23921568627450981</v>
      </c>
      <c r="Q22" s="13"/>
      <c r="R22" s="13"/>
      <c r="S22" s="14"/>
      <c r="U22" s="15"/>
      <c r="V22" s="15"/>
      <c r="W22" s="16"/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103</v>
      </c>
      <c r="K23" s="10">
        <f>J23/J25</f>
        <v>0.12875</v>
      </c>
      <c r="L23" s="15"/>
      <c r="M23" s="22" t="s">
        <v>183</v>
      </c>
      <c r="N23" s="112">
        <v>137</v>
      </c>
      <c r="O23" s="24">
        <f>N23/N25</f>
        <v>0.17908496732026144</v>
      </c>
      <c r="Q23" s="13"/>
      <c r="R23" s="13"/>
      <c r="S23" s="14"/>
      <c r="U23" s="13"/>
      <c r="V23" s="13"/>
      <c r="W23" s="14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417</v>
      </c>
      <c r="K24" s="10">
        <f>J24/J25</f>
        <v>0.52124999999999999</v>
      </c>
      <c r="L24" s="15"/>
      <c r="M24" s="22" t="s">
        <v>184</v>
      </c>
      <c r="N24" s="112">
        <v>71</v>
      </c>
      <c r="O24" s="24">
        <f>N24/N25</f>
        <v>9.2810457516339873E-2</v>
      </c>
      <c r="Q24" s="13"/>
      <c r="R24" s="13"/>
      <c r="S24" s="14"/>
      <c r="U24" s="13"/>
      <c r="V24" s="13"/>
      <c r="W24" s="14"/>
    </row>
    <row r="25" spans="1:23" x14ac:dyDescent="0.2">
      <c r="A25" s="43"/>
      <c r="B25" s="43"/>
      <c r="C25" s="44"/>
      <c r="E25" s="17" t="s">
        <v>117</v>
      </c>
      <c r="F25" s="112">
        <v>389</v>
      </c>
      <c r="G25" s="10">
        <f>F25/F30</f>
        <v>0.44558991981672397</v>
      </c>
      <c r="I25" s="17" t="s">
        <v>69</v>
      </c>
      <c r="J25" s="1">
        <f>J22+J23+J24</f>
        <v>800</v>
      </c>
      <c r="K25" s="10">
        <f>K22+K23+K24</f>
        <v>1</v>
      </c>
      <c r="L25" s="15"/>
      <c r="M25" s="22" t="s">
        <v>69</v>
      </c>
      <c r="N25" s="23">
        <f>N21+N22+N23+N24</f>
        <v>765</v>
      </c>
      <c r="O25" s="24">
        <f>O21+O22+O23+O24</f>
        <v>1</v>
      </c>
      <c r="Q25" s="13"/>
      <c r="R25" s="13"/>
      <c r="S25" s="14"/>
      <c r="U25" s="13"/>
      <c r="V25" s="13"/>
      <c r="W25" s="14"/>
    </row>
    <row r="26" spans="1:23" x14ac:dyDescent="0.2">
      <c r="A26" s="13"/>
      <c r="B26" s="13"/>
      <c r="C26" s="14"/>
      <c r="E26" s="17" t="s">
        <v>118</v>
      </c>
      <c r="F26" s="112">
        <v>120</v>
      </c>
      <c r="G26" s="10">
        <f>F26/F30</f>
        <v>0.13745704467353953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  <c r="U26" s="13"/>
      <c r="V26" s="13"/>
      <c r="W26" s="14"/>
    </row>
    <row r="27" spans="1:23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72</v>
      </c>
      <c r="G27" s="10">
        <f>F27/F30</f>
        <v>8.247422680412371E-2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4"/>
    </row>
    <row r="28" spans="1:23" x14ac:dyDescent="0.2">
      <c r="A28" s="1" t="s">
        <v>79</v>
      </c>
      <c r="B28" s="112">
        <v>43</v>
      </c>
      <c r="C28" s="10">
        <f>B28/B35</f>
        <v>3.7132987910189985E-2</v>
      </c>
      <c r="E28" s="17" t="s">
        <v>120</v>
      </c>
      <c r="F28" s="112">
        <v>44</v>
      </c>
      <c r="G28" s="10">
        <f>F28/F30</f>
        <v>5.0400916380297825E-2</v>
      </c>
      <c r="I28" s="17" t="s">
        <v>644</v>
      </c>
      <c r="J28" s="112">
        <v>243</v>
      </c>
      <c r="K28" s="10">
        <f>J28/J33</f>
        <v>0.30720606826801516</v>
      </c>
      <c r="L28" s="15"/>
      <c r="M28" s="22" t="s">
        <v>186</v>
      </c>
      <c r="N28" s="112">
        <v>211</v>
      </c>
      <c r="O28" s="24">
        <f>N28/N31</f>
        <v>0.28095872170439412</v>
      </c>
      <c r="Q28" s="13"/>
      <c r="R28" s="13"/>
      <c r="S28" s="14"/>
      <c r="U28" s="13"/>
      <c r="V28" s="13"/>
      <c r="W28" s="14"/>
    </row>
    <row r="29" spans="1:23" x14ac:dyDescent="0.2">
      <c r="A29" s="1" t="s">
        <v>80</v>
      </c>
      <c r="B29" s="112">
        <v>522</v>
      </c>
      <c r="C29" s="10">
        <f>B29/B35</f>
        <v>0.45077720207253885</v>
      </c>
      <c r="E29" s="17" t="s">
        <v>99</v>
      </c>
      <c r="F29" s="112">
        <v>248</v>
      </c>
      <c r="G29" s="10">
        <f>F29/F30</f>
        <v>0.284077892325315</v>
      </c>
      <c r="I29" s="17" t="s">
        <v>151</v>
      </c>
      <c r="J29" s="112">
        <v>324</v>
      </c>
      <c r="K29" s="10">
        <f>J29/J33</f>
        <v>0.40960809102402024</v>
      </c>
      <c r="L29" s="15"/>
      <c r="M29" s="22" t="s">
        <v>682</v>
      </c>
      <c r="N29" s="112">
        <v>302</v>
      </c>
      <c r="O29" s="24">
        <f>N29/N31</f>
        <v>0.40213049267643142</v>
      </c>
      <c r="Q29" s="13"/>
      <c r="R29" s="13"/>
      <c r="S29" s="14"/>
      <c r="U29" s="13"/>
      <c r="V29" s="13"/>
      <c r="W29" s="14"/>
    </row>
    <row r="30" spans="1:23" x14ac:dyDescent="0.2">
      <c r="A30" s="1" t="s">
        <v>81</v>
      </c>
      <c r="B30" s="112">
        <v>26</v>
      </c>
      <c r="C30" s="10">
        <f>B30/B35</f>
        <v>2.2452504317789293E-2</v>
      </c>
      <c r="E30" s="17" t="s">
        <v>69</v>
      </c>
      <c r="F30" s="1">
        <f>F25+F26+F27+F28+F29</f>
        <v>873</v>
      </c>
      <c r="G30" s="10">
        <f>G25+G26+G27+G28+G29</f>
        <v>1</v>
      </c>
      <c r="I30" s="17" t="s">
        <v>152</v>
      </c>
      <c r="J30" s="112">
        <v>48</v>
      </c>
      <c r="K30" s="10">
        <f>J30/J33</f>
        <v>6.0682680151706699E-2</v>
      </c>
      <c r="L30" s="15"/>
      <c r="M30" s="22" t="s">
        <v>187</v>
      </c>
      <c r="N30" s="112">
        <v>238</v>
      </c>
      <c r="O30" s="24">
        <f>N30/N31</f>
        <v>0.31691078561917441</v>
      </c>
      <c r="Q30" s="13"/>
      <c r="R30" s="13"/>
      <c r="S30" s="14"/>
      <c r="U30" s="13"/>
      <c r="V30" s="13"/>
      <c r="W30" s="14"/>
    </row>
    <row r="31" spans="1:23" x14ac:dyDescent="0.2">
      <c r="A31" s="1" t="s">
        <v>82</v>
      </c>
      <c r="B31" s="112">
        <v>304</v>
      </c>
      <c r="C31" s="10">
        <f>B31/B35</f>
        <v>0.26252158894645944</v>
      </c>
      <c r="E31" s="13"/>
      <c r="F31" s="13"/>
      <c r="G31" s="14"/>
      <c r="I31" s="17" t="s">
        <v>153</v>
      </c>
      <c r="J31" s="112">
        <v>85</v>
      </c>
      <c r="K31" s="10">
        <f>J31/J33</f>
        <v>0.10745891276864729</v>
      </c>
      <c r="L31" s="15"/>
      <c r="M31" s="22" t="s">
        <v>69</v>
      </c>
      <c r="N31" s="23">
        <f>N28+N29+N30</f>
        <v>751</v>
      </c>
      <c r="O31" s="24">
        <f>O28+O29+O30</f>
        <v>1</v>
      </c>
      <c r="Q31" s="13"/>
      <c r="R31" s="13"/>
      <c r="S31" s="14"/>
      <c r="U31" s="13"/>
      <c r="V31" s="13"/>
      <c r="W31" s="14"/>
    </row>
    <row r="32" spans="1:23" x14ac:dyDescent="0.2">
      <c r="A32" s="1" t="s">
        <v>83</v>
      </c>
      <c r="B32" s="112">
        <v>137</v>
      </c>
      <c r="C32" s="10">
        <f>B32/B35</f>
        <v>0.11830742659758203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91</v>
      </c>
      <c r="K32" s="10">
        <f>J32/J33</f>
        <v>0.11504424778761062</v>
      </c>
      <c r="L32" s="15"/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1" t="s">
        <v>84</v>
      </c>
      <c r="B33" s="112">
        <v>14</v>
      </c>
      <c r="C33" s="10">
        <f>B33/B35</f>
        <v>1.2089810017271158E-2</v>
      </c>
      <c r="E33" s="6" t="s">
        <v>112</v>
      </c>
      <c r="F33" s="112">
        <v>657</v>
      </c>
      <c r="G33" s="27">
        <f>F33/F35</f>
        <v>0.7551724137931034</v>
      </c>
      <c r="I33" s="17" t="s">
        <v>69</v>
      </c>
      <c r="J33" s="1">
        <f>J28+J29+J30+J31+J32</f>
        <v>791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" t="s">
        <v>85</v>
      </c>
      <c r="B34" s="112">
        <v>112</v>
      </c>
      <c r="C34" s="10">
        <f>B34/B35</f>
        <v>9.6718480138169263E-2</v>
      </c>
      <c r="E34" s="6" t="s">
        <v>122</v>
      </c>
      <c r="F34" s="112">
        <v>213</v>
      </c>
      <c r="G34" s="27">
        <f>F34/F35</f>
        <v>0.24482758620689654</v>
      </c>
      <c r="I34" s="13"/>
      <c r="J34" s="13"/>
      <c r="K34" s="14"/>
      <c r="L34" s="15"/>
      <c r="M34" s="22" t="s">
        <v>189</v>
      </c>
      <c r="N34" s="112">
        <v>320</v>
      </c>
      <c r="O34" s="24">
        <f>N34/N38</f>
        <v>0.42496679946879151</v>
      </c>
      <c r="Q34" s="13"/>
      <c r="R34" s="13"/>
      <c r="S34" s="14"/>
      <c r="U34" s="13"/>
      <c r="V34" s="13"/>
      <c r="W34" s="14"/>
    </row>
    <row r="35" spans="1:23" x14ac:dyDescent="0.2">
      <c r="A35" s="41" t="s">
        <v>69</v>
      </c>
      <c r="B35" s="23">
        <f>B28+B29+B30+B31+B32+B33+B34</f>
        <v>1158</v>
      </c>
      <c r="C35" s="84">
        <f>C28+C29+C30+C31+C32+C33+C34</f>
        <v>1</v>
      </c>
      <c r="E35" s="6" t="s">
        <v>107</v>
      </c>
      <c r="F35" s="7">
        <f>F33+F34</f>
        <v>870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245</v>
      </c>
      <c r="O35" s="24">
        <f>N35/N38</f>
        <v>0.32536520584329348</v>
      </c>
      <c r="Q35" s="13"/>
      <c r="R35" s="13"/>
      <c r="S35" s="14"/>
      <c r="U35" s="13"/>
      <c r="V35" s="13"/>
      <c r="W35" s="14"/>
    </row>
    <row r="36" spans="1:23" x14ac:dyDescent="0.2">
      <c r="A36" s="13"/>
      <c r="B36" s="13"/>
      <c r="C36" s="14"/>
      <c r="E36" s="13"/>
      <c r="F36" s="13"/>
      <c r="G36" s="14"/>
      <c r="I36" s="22" t="s">
        <v>156</v>
      </c>
      <c r="J36" s="112">
        <v>342</v>
      </c>
      <c r="K36" s="24">
        <f>J36/J38</f>
        <v>0.43018867924528303</v>
      </c>
      <c r="L36" s="15"/>
      <c r="M36" s="22" t="s">
        <v>191</v>
      </c>
      <c r="N36" s="112">
        <v>106</v>
      </c>
      <c r="O36" s="24">
        <f>N36/N38</f>
        <v>0.1407702523240372</v>
      </c>
      <c r="Q36" s="13"/>
      <c r="R36" s="13"/>
      <c r="S36" s="14"/>
      <c r="U36" s="13"/>
      <c r="V36" s="13"/>
      <c r="W36" s="14"/>
    </row>
    <row r="37" spans="1:23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453</v>
      </c>
      <c r="K37" s="24">
        <f>J37/J38</f>
        <v>0.56981132075471697</v>
      </c>
      <c r="L37" s="15"/>
      <c r="M37" s="22" t="s">
        <v>192</v>
      </c>
      <c r="N37" s="112">
        <v>82</v>
      </c>
      <c r="O37" s="24">
        <f>N37/N38</f>
        <v>0.10889774236387782</v>
      </c>
      <c r="Q37" s="13"/>
      <c r="R37" s="13"/>
      <c r="S37" s="14"/>
      <c r="U37" s="13"/>
      <c r="V37" s="13"/>
      <c r="W37" s="14"/>
    </row>
    <row r="38" spans="1:23" x14ac:dyDescent="0.2">
      <c r="A38" s="13"/>
      <c r="B38" s="13"/>
      <c r="C38" s="14"/>
      <c r="E38" s="6" t="s">
        <v>124</v>
      </c>
      <c r="F38" s="112">
        <v>1</v>
      </c>
      <c r="G38" s="27">
        <f>F38/F40</f>
        <v>0.5</v>
      </c>
      <c r="I38" s="22" t="s">
        <v>69</v>
      </c>
      <c r="J38" s="23">
        <f>J36+J37</f>
        <v>795</v>
      </c>
      <c r="K38" s="24">
        <f>K36+K37</f>
        <v>1</v>
      </c>
      <c r="L38" s="15"/>
      <c r="M38" s="22" t="s">
        <v>107</v>
      </c>
      <c r="N38" s="23">
        <f>N34+N35+N36+N37</f>
        <v>753</v>
      </c>
      <c r="O38" s="24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13"/>
      <c r="B39" s="13"/>
      <c r="C39" s="14"/>
      <c r="E39" s="6" t="s">
        <v>125</v>
      </c>
      <c r="F39" s="112">
        <v>1</v>
      </c>
      <c r="G39" s="27">
        <f>F39/F40</f>
        <v>0.5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2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112</v>
      </c>
      <c r="K41" s="24">
        <f>J41/J45</f>
        <v>0.14507772020725387</v>
      </c>
      <c r="L41" s="15"/>
      <c r="M41" s="22" t="s">
        <v>194</v>
      </c>
      <c r="N41" s="112">
        <v>178</v>
      </c>
      <c r="O41" s="24">
        <f>N41/N45</f>
        <v>0.23576158940397351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631</v>
      </c>
      <c r="C42" s="10">
        <f>B42/B44</f>
        <v>0.64651639344262291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238</v>
      </c>
      <c r="K42" s="24">
        <f>J42/J45</f>
        <v>0.30829015544041449</v>
      </c>
      <c r="L42" s="15"/>
      <c r="M42" s="22" t="s">
        <v>195</v>
      </c>
      <c r="N42" s="112">
        <v>263</v>
      </c>
      <c r="O42" s="24">
        <f>N42/N45</f>
        <v>0.34834437086092718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345</v>
      </c>
      <c r="C43" s="10">
        <f>B43/B44</f>
        <v>0.35348360655737704</v>
      </c>
      <c r="E43" s="124" t="s">
        <v>127</v>
      </c>
      <c r="F43" s="125">
        <v>154</v>
      </c>
      <c r="G43" s="127">
        <f>F43/F49</f>
        <v>0.18531889290012032</v>
      </c>
      <c r="I43" s="22" t="s">
        <v>159</v>
      </c>
      <c r="J43" s="112">
        <v>242</v>
      </c>
      <c r="K43" s="24">
        <f>J43/J45</f>
        <v>0.31347150259067358</v>
      </c>
      <c r="L43" s="15"/>
      <c r="M43" s="22" t="s">
        <v>196</v>
      </c>
      <c r="N43" s="112">
        <v>158</v>
      </c>
      <c r="O43" s="24">
        <f>N43/N45</f>
        <v>0.20927152317880796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976</v>
      </c>
      <c r="C44" s="10">
        <f>C42+C43</f>
        <v>1</v>
      </c>
      <c r="E44" s="17" t="s">
        <v>128</v>
      </c>
      <c r="F44" s="112">
        <v>76</v>
      </c>
      <c r="G44" s="10">
        <f>F44/F49</f>
        <v>9.1456077015643802E-2</v>
      </c>
      <c r="I44" s="22" t="s">
        <v>160</v>
      </c>
      <c r="J44" s="112">
        <v>180</v>
      </c>
      <c r="K44" s="24">
        <f>J44/J45</f>
        <v>0.23316062176165803</v>
      </c>
      <c r="L44" s="15"/>
      <c r="M44" s="22" t="s">
        <v>197</v>
      </c>
      <c r="N44" s="112">
        <v>156</v>
      </c>
      <c r="O44" s="24">
        <f>N44/N45</f>
        <v>0.20662251655629138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7" t="s">
        <v>129</v>
      </c>
      <c r="F45" s="112">
        <v>259</v>
      </c>
      <c r="G45" s="10">
        <f>F45/F49</f>
        <v>0.31167268351383876</v>
      </c>
      <c r="I45" s="22" t="s">
        <v>69</v>
      </c>
      <c r="J45" s="23">
        <f>J41+J42+J43+J44</f>
        <v>772</v>
      </c>
      <c r="K45" s="24">
        <f>K41+K42+K43+K44</f>
        <v>1</v>
      </c>
      <c r="L45" s="15"/>
      <c r="M45" s="22" t="s">
        <v>69</v>
      </c>
      <c r="N45" s="23">
        <f>N41+N42+N43+N44</f>
        <v>755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196</v>
      </c>
      <c r="G46" s="10">
        <f>F46/F49</f>
        <v>0.23586040914560771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341</v>
      </c>
      <c r="C47" s="10">
        <f>B47/B49</f>
        <v>0.39331026528258362</v>
      </c>
      <c r="E47" s="17" t="s">
        <v>131</v>
      </c>
      <c r="F47" s="112">
        <v>131</v>
      </c>
      <c r="G47" s="10">
        <f>F47/F49</f>
        <v>0.15764139590854392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526</v>
      </c>
      <c r="C48" s="10">
        <f>B48/B49</f>
        <v>0.60668973471741638</v>
      </c>
      <c r="E48" s="17" t="s">
        <v>673</v>
      </c>
      <c r="F48" s="112">
        <v>15</v>
      </c>
      <c r="G48" s="10">
        <f>F48/F49</f>
        <v>1.8050541516245487E-2</v>
      </c>
      <c r="I48" s="22" t="s">
        <v>162</v>
      </c>
      <c r="J48" s="112">
        <v>339</v>
      </c>
      <c r="K48" s="24">
        <f>J48/J51</f>
        <v>0.43798449612403101</v>
      </c>
      <c r="M48" s="22" t="s">
        <v>199</v>
      </c>
      <c r="N48" s="112">
        <v>297</v>
      </c>
      <c r="O48" s="24">
        <f>N48/N51</f>
        <v>0.3997308209959623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867</v>
      </c>
      <c r="C49" s="10">
        <f>C47+C48</f>
        <v>1</v>
      </c>
      <c r="E49" s="17" t="s">
        <v>69</v>
      </c>
      <c r="F49" s="1">
        <f>F43+F44+F45+F46+F47+F48</f>
        <v>831</v>
      </c>
      <c r="G49" s="10">
        <f>G43+G44+G45+G46+G47+G48</f>
        <v>1</v>
      </c>
      <c r="I49" s="22" t="s">
        <v>163</v>
      </c>
      <c r="J49" s="112">
        <v>282</v>
      </c>
      <c r="K49" s="24">
        <f>J49/J51</f>
        <v>0.36434108527131781</v>
      </c>
      <c r="M49" s="22" t="s">
        <v>200</v>
      </c>
      <c r="N49" s="112">
        <v>255</v>
      </c>
      <c r="O49" s="24">
        <f>N49/N51</f>
        <v>0.34320323014804843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153</v>
      </c>
      <c r="K50" s="24">
        <f>J50/J51</f>
        <v>0.19767441860465115</v>
      </c>
      <c r="M50" s="22" t="s">
        <v>201</v>
      </c>
      <c r="N50" s="112">
        <v>191</v>
      </c>
      <c r="O50" s="24">
        <f>N50/N51</f>
        <v>0.25706594885598921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774</v>
      </c>
      <c r="K51" s="24">
        <f>K48+K49+K50</f>
        <v>1</v>
      </c>
      <c r="M51" s="22" t="s">
        <v>69</v>
      </c>
      <c r="N51" s="23">
        <f>N48+N49+N50</f>
        <v>743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312</v>
      </c>
      <c r="C52" s="10">
        <f>B52/B54</f>
        <v>0.32131822863027809</v>
      </c>
      <c r="E52" s="17" t="s">
        <v>133</v>
      </c>
      <c r="F52" s="112">
        <v>437</v>
      </c>
      <c r="G52" s="10">
        <f>F52/F55</f>
        <v>0.52650602409638558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659</v>
      </c>
      <c r="C53" s="10">
        <f>B53/B54</f>
        <v>0.67868177136972196</v>
      </c>
      <c r="E53" s="17" t="s">
        <v>134</v>
      </c>
      <c r="F53" s="112">
        <v>326</v>
      </c>
      <c r="G53" s="10">
        <f>F53/F55</f>
        <v>0.39277108433734942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971</v>
      </c>
      <c r="C54" s="10">
        <f>C52+C53</f>
        <v>1</v>
      </c>
      <c r="E54" s="17" t="s">
        <v>135</v>
      </c>
      <c r="F54" s="112">
        <v>67</v>
      </c>
      <c r="G54" s="10">
        <f>F54/F55</f>
        <v>8.0722891566265054E-2</v>
      </c>
      <c r="I54" s="22" t="s">
        <v>166</v>
      </c>
      <c r="J54" s="112">
        <v>419</v>
      </c>
      <c r="K54" s="24">
        <f>J54/J57</f>
        <v>0.55059132720105119</v>
      </c>
      <c r="M54" s="22" t="s">
        <v>203</v>
      </c>
      <c r="N54" s="112">
        <v>461</v>
      </c>
      <c r="O54" s="24">
        <f>N54/N56</f>
        <v>0.62045760430686403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7" t="s">
        <v>69</v>
      </c>
      <c r="F55" s="1">
        <f>F52+F53+F54</f>
        <v>830</v>
      </c>
      <c r="G55" s="10">
        <f>G52+G53+G54</f>
        <v>1</v>
      </c>
      <c r="I55" s="22" t="s">
        <v>167</v>
      </c>
      <c r="J55" s="112">
        <v>227</v>
      </c>
      <c r="K55" s="24">
        <f>J55/J57</f>
        <v>0.29829172141918531</v>
      </c>
      <c r="M55" s="22" t="s">
        <v>204</v>
      </c>
      <c r="N55" s="112">
        <v>282</v>
      </c>
      <c r="O55" s="24">
        <f>N55/N56</f>
        <v>0.37954239569313591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115</v>
      </c>
      <c r="K56" s="24">
        <f>J56/J57</f>
        <v>0.15111695137976347</v>
      </c>
      <c r="M56" s="22" t="s">
        <v>69</v>
      </c>
      <c r="N56" s="23">
        <f>N54+N55</f>
        <v>743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151</v>
      </c>
      <c r="C57" s="10">
        <f>B57/B60</f>
        <v>0.16254036598493002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761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427</v>
      </c>
      <c r="C58" s="10">
        <f>B58/B60</f>
        <v>0.45963401506996771</v>
      </c>
      <c r="E58" s="17" t="s">
        <v>137</v>
      </c>
      <c r="F58" s="112">
        <v>471</v>
      </c>
      <c r="G58" s="10">
        <f>F58/F60</f>
        <v>0.57439024390243898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351</v>
      </c>
      <c r="C59" s="10">
        <f>B59/B60</f>
        <v>0.37782561894510225</v>
      </c>
      <c r="E59" s="29" t="s">
        <v>72</v>
      </c>
      <c r="F59" s="112">
        <v>349</v>
      </c>
      <c r="G59" s="31">
        <f>F59/F60</f>
        <v>0.42560975609756097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929</v>
      </c>
      <c r="C60" s="10">
        <f>C57+C58+C59</f>
        <v>1</v>
      </c>
      <c r="E60" s="22" t="s">
        <v>69</v>
      </c>
      <c r="F60" s="23">
        <f>F58+F59</f>
        <v>820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801</v>
      </c>
      <c r="C63" s="10">
        <f>B63/B65</f>
        <v>0.7328453796889296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292</v>
      </c>
      <c r="C64" s="10">
        <f>B64/B65</f>
        <v>0.26715462031107046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3" t="s">
        <v>69</v>
      </c>
      <c r="B65" s="1">
        <f>B63+B64</f>
        <v>1093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30"/>
      <c r="J66" s="15"/>
      <c r="K66" s="16"/>
      <c r="S66" s="14"/>
      <c r="W66" s="1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W67" s="1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W68" s="1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W69" s="1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W70" s="1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W71" s="1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W72" s="1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W73" s="1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W74" s="1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W75" s="1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W76" s="1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W77" s="1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W78" s="1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W79" s="1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W80" s="1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W81" s="1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W82" s="1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W83" s="1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W84" s="1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W85" s="1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W86" s="1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W87" s="1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W88" s="1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W89" s="1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W90" s="1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W91" s="1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W92" s="1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W93" s="1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W94" s="1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W95" s="1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W96" s="1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W97" s="1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W98" s="1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W99" s="1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W100" s="1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</row>
    <row r="109" spans="3:23" x14ac:dyDescent="0.2">
      <c r="D109" s="15"/>
      <c r="E109" s="21"/>
      <c r="F109" s="20"/>
      <c r="G109" s="28"/>
      <c r="H109" s="15"/>
    </row>
    <row r="110" spans="3:23" x14ac:dyDescent="0.2">
      <c r="D110" s="15"/>
      <c r="E110" s="21"/>
      <c r="F110" s="20"/>
      <c r="G110" s="28"/>
      <c r="H110" s="15"/>
    </row>
    <row r="111" spans="3:23" x14ac:dyDescent="0.2">
      <c r="D111" s="15"/>
      <c r="E111" s="20"/>
      <c r="F111" s="20"/>
      <c r="G111" s="28"/>
      <c r="H111" s="15"/>
    </row>
    <row r="112" spans="3:23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D9F9-4E21-E54E-86FB-A3C29C6320A1}">
  <sheetPr codeName="Sheet2"/>
  <dimension ref="A1:AE198"/>
  <sheetViews>
    <sheetView tabSelected="1" workbookViewId="0">
      <selection activeCell="M29" sqref="M29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96" customWidth="1"/>
    <col min="12" max="12" width="10.83203125" style="13"/>
    <col min="13" max="13" width="25.83203125" customWidth="1"/>
    <col min="14" max="14" width="15.83203125" customWidth="1"/>
    <col min="15" max="15" width="15.83203125" style="96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124.6640625" style="13" customWidth="1"/>
  </cols>
  <sheetData>
    <row r="1" spans="1:31" x14ac:dyDescent="0.2">
      <c r="A1" s="8" t="s">
        <v>3</v>
      </c>
      <c r="B1" s="13"/>
      <c r="C1" s="80"/>
      <c r="E1" s="13"/>
      <c r="F1" s="13"/>
      <c r="G1" s="80"/>
      <c r="I1" s="13"/>
      <c r="J1" s="14"/>
      <c r="K1" s="95"/>
      <c r="M1" s="13"/>
      <c r="N1" s="13"/>
      <c r="O1" s="95"/>
      <c r="Q1" s="13"/>
      <c r="R1" s="13"/>
      <c r="S1" s="80"/>
      <c r="U1" s="13"/>
      <c r="V1" s="13"/>
      <c r="W1" s="80"/>
      <c r="Y1" s="13"/>
      <c r="Z1" s="13"/>
      <c r="AA1" s="13"/>
      <c r="AB1" s="13"/>
      <c r="AC1" s="13"/>
      <c r="AD1" s="13"/>
      <c r="AE1" s="13"/>
    </row>
    <row r="2" spans="1:31" s="13" customFormat="1" x14ac:dyDescent="0.2">
      <c r="C2" s="80"/>
      <c r="G2" s="80"/>
      <c r="K2" s="80"/>
      <c r="O2" s="95"/>
      <c r="S2" s="80"/>
      <c r="W2" s="80"/>
    </row>
    <row r="3" spans="1:31" x14ac:dyDescent="0.2">
      <c r="A3" s="1" t="s">
        <v>63</v>
      </c>
      <c r="B3" s="1" t="s">
        <v>64</v>
      </c>
      <c r="C3" s="81" t="s">
        <v>94</v>
      </c>
      <c r="E3" s="1" t="s">
        <v>103</v>
      </c>
      <c r="F3" s="1" t="s">
        <v>64</v>
      </c>
      <c r="G3" s="81" t="s">
        <v>94</v>
      </c>
      <c r="I3" s="152" t="s">
        <v>138</v>
      </c>
      <c r="J3" s="1" t="s">
        <v>64</v>
      </c>
      <c r="K3" s="81" t="s">
        <v>77</v>
      </c>
      <c r="M3" s="38" t="s">
        <v>169</v>
      </c>
      <c r="N3" s="23" t="s">
        <v>64</v>
      </c>
      <c r="O3" s="84" t="s">
        <v>77</v>
      </c>
      <c r="Q3" s="23" t="s">
        <v>632</v>
      </c>
      <c r="R3" s="23" t="s">
        <v>69</v>
      </c>
      <c r="S3" s="84" t="s">
        <v>77</v>
      </c>
      <c r="U3" s="23" t="s">
        <v>220</v>
      </c>
      <c r="V3" s="23" t="s">
        <v>64</v>
      </c>
      <c r="W3" s="84" t="s">
        <v>77</v>
      </c>
    </row>
    <row r="4" spans="1:31" x14ac:dyDescent="0.2">
      <c r="A4" s="1" t="s">
        <v>66</v>
      </c>
      <c r="B4" s="112">
        <v>9619</v>
      </c>
      <c r="C4" s="81">
        <f>B4/B7</f>
        <v>0.96141929035482254</v>
      </c>
      <c r="E4" s="1" t="s">
        <v>104</v>
      </c>
      <c r="F4" s="112">
        <v>7182</v>
      </c>
      <c r="G4" s="81">
        <f>F4/F6</f>
        <v>0.80597014925373134</v>
      </c>
      <c r="I4" s="152" t="s">
        <v>139</v>
      </c>
      <c r="J4" s="112">
        <v>2213</v>
      </c>
      <c r="K4" s="81">
        <f>J4/J6</f>
        <v>0.31519726534681669</v>
      </c>
      <c r="M4" s="38" t="s">
        <v>170</v>
      </c>
      <c r="N4" s="112">
        <v>1328</v>
      </c>
      <c r="O4" s="84">
        <f>N4/N8</f>
        <v>0.21906961398878258</v>
      </c>
      <c r="Q4" s="23" t="s">
        <v>233</v>
      </c>
      <c r="R4" s="112">
        <v>2452</v>
      </c>
      <c r="S4" s="84">
        <f>R4/R7</f>
        <v>0.39138068635275342</v>
      </c>
      <c r="U4" s="23" t="s">
        <v>221</v>
      </c>
      <c r="V4" s="112">
        <v>516</v>
      </c>
      <c r="W4" s="84">
        <f>V4/V7</f>
        <v>0.26166328600405681</v>
      </c>
    </row>
    <row r="5" spans="1:31" x14ac:dyDescent="0.2">
      <c r="A5" s="1" t="s">
        <v>67</v>
      </c>
      <c r="B5" s="112">
        <v>140</v>
      </c>
      <c r="C5" s="81">
        <f>B5/B7</f>
        <v>1.3993003498250875E-2</v>
      </c>
      <c r="E5" s="1" t="s">
        <v>105</v>
      </c>
      <c r="F5" s="112">
        <v>1729</v>
      </c>
      <c r="G5" s="81">
        <f>F5/F6</f>
        <v>0.19402985074626866</v>
      </c>
      <c r="I5" s="152" t="s">
        <v>88</v>
      </c>
      <c r="J5" s="112">
        <v>4808</v>
      </c>
      <c r="K5" s="81">
        <f>J5/J6</f>
        <v>0.68480273465318331</v>
      </c>
      <c r="M5" s="38" t="s">
        <v>171</v>
      </c>
      <c r="N5" s="112">
        <v>908</v>
      </c>
      <c r="O5" s="84">
        <f>N5/N8</f>
        <v>0.14978554932365556</v>
      </c>
      <c r="Q5" s="23" t="s">
        <v>234</v>
      </c>
      <c r="R5" s="112">
        <v>2357</v>
      </c>
      <c r="S5" s="84">
        <f>R5/R7</f>
        <v>0.3762170790103751</v>
      </c>
      <c r="U5" s="23" t="s">
        <v>222</v>
      </c>
      <c r="V5" s="112">
        <v>699</v>
      </c>
      <c r="W5" s="84">
        <f>V5/V7</f>
        <v>0.35446247464503045</v>
      </c>
    </row>
    <row r="6" spans="1:31" x14ac:dyDescent="0.2">
      <c r="A6" s="2" t="s">
        <v>68</v>
      </c>
      <c r="B6" s="112">
        <v>246</v>
      </c>
      <c r="C6" s="86">
        <f>B6/B7</f>
        <v>2.4587706146926538E-2</v>
      </c>
      <c r="E6" s="1" t="s">
        <v>107</v>
      </c>
      <c r="F6" s="1">
        <f>F4+F5</f>
        <v>8911</v>
      </c>
      <c r="G6" s="81">
        <f>G4+G5</f>
        <v>1</v>
      </c>
      <c r="I6" s="152" t="s">
        <v>69</v>
      </c>
      <c r="J6" s="1">
        <f>J4+J5</f>
        <v>7021</v>
      </c>
      <c r="K6" s="81">
        <f>K4+K5</f>
        <v>1</v>
      </c>
      <c r="M6" s="38" t="s">
        <v>172</v>
      </c>
      <c r="N6" s="112">
        <v>2090</v>
      </c>
      <c r="O6" s="84">
        <f>N6/N8</f>
        <v>0.34477070273837018</v>
      </c>
      <c r="Q6" s="23" t="s">
        <v>235</v>
      </c>
      <c r="R6" s="112">
        <v>1456</v>
      </c>
      <c r="S6" s="84">
        <f>R6/R7</f>
        <v>0.23240223463687151</v>
      </c>
      <c r="U6" s="23" t="s">
        <v>223</v>
      </c>
      <c r="V6" s="112">
        <v>757</v>
      </c>
      <c r="W6" s="84">
        <f>V6/V7</f>
        <v>0.3838742393509128</v>
      </c>
    </row>
    <row r="7" spans="1:31" x14ac:dyDescent="0.2">
      <c r="A7" s="1" t="s">
        <v>69</v>
      </c>
      <c r="B7" s="1">
        <f>B4+B5+B6</f>
        <v>10005</v>
      </c>
      <c r="C7" s="81">
        <f>C4+C5+C6</f>
        <v>0.99999999999999989</v>
      </c>
      <c r="E7" s="13"/>
      <c r="F7" s="13"/>
      <c r="G7" s="87"/>
      <c r="I7" s="13"/>
      <c r="J7" s="13"/>
      <c r="K7" s="80"/>
      <c r="M7" s="38" t="s">
        <v>173</v>
      </c>
      <c r="N7" s="112">
        <v>1736</v>
      </c>
      <c r="O7" s="84">
        <f>N7/N8</f>
        <v>0.2863741339491917</v>
      </c>
      <c r="Q7" s="23" t="s">
        <v>69</v>
      </c>
      <c r="R7" s="23">
        <f>R4+R5+R6</f>
        <v>6265</v>
      </c>
      <c r="S7" s="84">
        <f>S4+S5+S6</f>
        <v>1</v>
      </c>
      <c r="U7" s="23" t="s">
        <v>69</v>
      </c>
      <c r="V7" s="23">
        <f>V4+V5+V6</f>
        <v>1972</v>
      </c>
      <c r="W7" s="84">
        <f>W4+W5+W6</f>
        <v>1</v>
      </c>
    </row>
    <row r="8" spans="1:31" x14ac:dyDescent="0.2">
      <c r="A8" s="13"/>
      <c r="B8" s="13"/>
      <c r="C8" s="80"/>
      <c r="E8" s="1" t="s">
        <v>108</v>
      </c>
      <c r="F8" s="1" t="s">
        <v>64</v>
      </c>
      <c r="G8" s="81" t="s">
        <v>94</v>
      </c>
      <c r="I8" s="152" t="s">
        <v>140</v>
      </c>
      <c r="J8" s="1" t="s">
        <v>64</v>
      </c>
      <c r="K8" s="81" t="s">
        <v>77</v>
      </c>
      <c r="M8" s="38" t="s">
        <v>69</v>
      </c>
      <c r="N8" s="23">
        <f>N4+N5+N6+N7</f>
        <v>6062</v>
      </c>
      <c r="O8" s="84">
        <f>O4+O5+O6+O7</f>
        <v>1</v>
      </c>
      <c r="Q8" s="13"/>
      <c r="R8" s="13"/>
      <c r="S8" s="80"/>
      <c r="U8" s="13"/>
      <c r="V8" s="13"/>
      <c r="W8" s="80"/>
    </row>
    <row r="9" spans="1:31" x14ac:dyDescent="0.2">
      <c r="A9" s="23" t="s">
        <v>86</v>
      </c>
      <c r="B9" s="23" t="s">
        <v>64</v>
      </c>
      <c r="C9" s="84" t="s">
        <v>77</v>
      </c>
      <c r="E9" s="1" t="s">
        <v>106</v>
      </c>
      <c r="F9" s="112">
        <v>59</v>
      </c>
      <c r="G9" s="81">
        <f>F9/F11</f>
        <v>0.38815789473684209</v>
      </c>
      <c r="I9" s="152" t="s">
        <v>671</v>
      </c>
      <c r="J9" s="112">
        <v>1365</v>
      </c>
      <c r="K9" s="81">
        <f>J9/J12</f>
        <v>0.19120324975486763</v>
      </c>
      <c r="M9" s="13"/>
      <c r="N9" s="13"/>
      <c r="O9" s="80"/>
      <c r="Q9" s="23" t="s">
        <v>236</v>
      </c>
      <c r="R9" s="23" t="s">
        <v>69</v>
      </c>
      <c r="S9" s="84" t="s">
        <v>77</v>
      </c>
      <c r="U9" s="23" t="s">
        <v>224</v>
      </c>
      <c r="V9" s="23" t="s">
        <v>64</v>
      </c>
      <c r="W9" s="84" t="s">
        <v>77</v>
      </c>
    </row>
    <row r="10" spans="1:31" x14ac:dyDescent="0.2">
      <c r="A10" s="23" t="s">
        <v>70</v>
      </c>
      <c r="B10" s="112">
        <v>85</v>
      </c>
      <c r="C10" s="84">
        <f>B10/B17</f>
        <v>8.5919336904882234E-3</v>
      </c>
      <c r="E10" s="1" t="s">
        <v>109</v>
      </c>
      <c r="F10" s="112">
        <v>93</v>
      </c>
      <c r="G10" s="81">
        <f>F10/F11</f>
        <v>0.61184210526315785</v>
      </c>
      <c r="I10" s="152" t="s">
        <v>141</v>
      </c>
      <c r="J10" s="112">
        <v>1893</v>
      </c>
      <c r="K10" s="81">
        <f>J10/J12</f>
        <v>0.26516318812158568</v>
      </c>
      <c r="M10" s="38" t="s">
        <v>174</v>
      </c>
      <c r="N10" s="23" t="s">
        <v>64</v>
      </c>
      <c r="O10" s="84" t="s">
        <v>77</v>
      </c>
      <c r="Q10" s="23" t="s">
        <v>237</v>
      </c>
      <c r="R10" s="112">
        <v>2206</v>
      </c>
      <c r="S10" s="84">
        <f>R10/R13</f>
        <v>0.36390630155064335</v>
      </c>
      <c r="U10" s="23" t="s">
        <v>225</v>
      </c>
      <c r="V10" s="112">
        <v>909</v>
      </c>
      <c r="W10" s="84">
        <f>V10/V12</f>
        <v>0.42338146250582209</v>
      </c>
    </row>
    <row r="11" spans="1:31" x14ac:dyDescent="0.2">
      <c r="A11" s="23" t="s">
        <v>71</v>
      </c>
      <c r="B11" s="112">
        <v>2162</v>
      </c>
      <c r="C11" s="84">
        <f>B11/B17</f>
        <v>0.21853836045688871</v>
      </c>
      <c r="E11" s="1" t="s">
        <v>107</v>
      </c>
      <c r="F11" s="1">
        <f>F9+F10</f>
        <v>152</v>
      </c>
      <c r="G11" s="81">
        <f>G9+G10</f>
        <v>1</v>
      </c>
      <c r="I11" s="152" t="s">
        <v>142</v>
      </c>
      <c r="J11" s="112">
        <v>3881</v>
      </c>
      <c r="K11" s="81">
        <f>J11/J12</f>
        <v>0.54363356212354674</v>
      </c>
      <c r="M11" s="38" t="s">
        <v>176</v>
      </c>
      <c r="N11" s="112">
        <v>2112</v>
      </c>
      <c r="O11" s="84">
        <f>N11/N13</f>
        <v>0.34594594594594597</v>
      </c>
      <c r="Q11" s="23" t="s">
        <v>238</v>
      </c>
      <c r="R11" s="112">
        <v>2007</v>
      </c>
      <c r="S11" s="84">
        <f>R11/R13</f>
        <v>0.33107885186407127</v>
      </c>
      <c r="U11" s="23" t="s">
        <v>226</v>
      </c>
      <c r="V11" s="112">
        <v>1238</v>
      </c>
      <c r="W11" s="84">
        <f>V11/V12</f>
        <v>0.57661853749417791</v>
      </c>
    </row>
    <row r="12" spans="1:31" x14ac:dyDescent="0.2">
      <c r="A12" s="23" t="s">
        <v>72</v>
      </c>
      <c r="B12" s="112">
        <v>93</v>
      </c>
      <c r="C12" s="84">
        <f>B12/B17</f>
        <v>9.4005862731224091E-3</v>
      </c>
      <c r="E12" s="13"/>
      <c r="F12" s="13"/>
      <c r="G12" s="80"/>
      <c r="I12" s="152" t="s">
        <v>69</v>
      </c>
      <c r="J12" s="1">
        <f>J9+J10+J11</f>
        <v>7139</v>
      </c>
      <c r="K12" s="81">
        <f>K9+K10+K11</f>
        <v>1</v>
      </c>
      <c r="M12" s="38" t="s">
        <v>175</v>
      </c>
      <c r="N12" s="112">
        <v>3993</v>
      </c>
      <c r="O12" s="84">
        <f>N12/N13</f>
        <v>0.65405405405405403</v>
      </c>
      <c r="Q12" s="23" t="s">
        <v>239</v>
      </c>
      <c r="R12" s="112">
        <v>1849</v>
      </c>
      <c r="S12" s="84">
        <f>R12/R13</f>
        <v>0.30501484658528538</v>
      </c>
      <c r="U12" s="23" t="s">
        <v>69</v>
      </c>
      <c r="V12" s="23">
        <f>V10+V11</f>
        <v>2147</v>
      </c>
      <c r="W12" s="84">
        <f>W10+W11</f>
        <v>1</v>
      </c>
    </row>
    <row r="13" spans="1:31" x14ac:dyDescent="0.2">
      <c r="A13" s="23" t="s">
        <v>73</v>
      </c>
      <c r="B13" s="112">
        <v>924</v>
      </c>
      <c r="C13" s="84">
        <f>B13/B17</f>
        <v>9.3399373294248453E-2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M13" s="38" t="s">
        <v>69</v>
      </c>
      <c r="N13" s="23">
        <f>N11+N12</f>
        <v>6105</v>
      </c>
      <c r="O13" s="84">
        <f>O11+O12</f>
        <v>1</v>
      </c>
      <c r="Q13" s="23" t="s">
        <v>69</v>
      </c>
      <c r="R13" s="23">
        <f>R10+R11+R12</f>
        <v>6062</v>
      </c>
      <c r="S13" s="84">
        <f>S10+S11+S12</f>
        <v>1</v>
      </c>
      <c r="U13" s="13"/>
      <c r="V13" s="13"/>
      <c r="W13" s="80"/>
    </row>
    <row r="14" spans="1:31" x14ac:dyDescent="0.2">
      <c r="A14" s="23" t="s">
        <v>74</v>
      </c>
      <c r="B14" s="112">
        <v>114</v>
      </c>
      <c r="C14" s="84">
        <f>B14/B17</f>
        <v>1.1523299302537147E-2</v>
      </c>
      <c r="E14" s="6" t="s">
        <v>111</v>
      </c>
      <c r="F14" s="112">
        <v>3919</v>
      </c>
      <c r="G14" s="89">
        <f>F14/F16</f>
        <v>0.55715098094967297</v>
      </c>
      <c r="I14" s="152" t="s">
        <v>143</v>
      </c>
      <c r="J14" s="1" t="s">
        <v>64</v>
      </c>
      <c r="K14" s="81" t="s">
        <v>77</v>
      </c>
      <c r="M14" s="13"/>
      <c r="N14" s="13"/>
      <c r="O14" s="80"/>
      <c r="Q14" s="13"/>
      <c r="R14" s="13"/>
      <c r="S14" s="80"/>
      <c r="U14" s="23" t="s">
        <v>227</v>
      </c>
      <c r="V14" s="23" t="s">
        <v>64</v>
      </c>
      <c r="W14" s="84" t="s">
        <v>77</v>
      </c>
    </row>
    <row r="15" spans="1:31" x14ac:dyDescent="0.2">
      <c r="A15" s="23" t="s">
        <v>75</v>
      </c>
      <c r="B15" s="112">
        <v>3389</v>
      </c>
      <c r="C15" s="84">
        <f>B15/B17</f>
        <v>0.34256545031840696</v>
      </c>
      <c r="E15" s="6" t="s">
        <v>112</v>
      </c>
      <c r="F15" s="112">
        <v>3115</v>
      </c>
      <c r="G15" s="89">
        <f>F15/F16</f>
        <v>0.44284901905032698</v>
      </c>
      <c r="I15" s="152" t="s">
        <v>144</v>
      </c>
      <c r="J15" s="112">
        <v>1580</v>
      </c>
      <c r="K15" s="81">
        <f>J15/J19</f>
        <v>0.25320512820512819</v>
      </c>
      <c r="M15" s="38" t="s">
        <v>177</v>
      </c>
      <c r="N15" s="23" t="s">
        <v>64</v>
      </c>
      <c r="O15" s="84" t="s">
        <v>77</v>
      </c>
      <c r="Q15" s="23" t="s">
        <v>240</v>
      </c>
      <c r="R15" s="23" t="s">
        <v>69</v>
      </c>
      <c r="S15" s="84" t="s">
        <v>77</v>
      </c>
      <c r="U15" s="23" t="s">
        <v>228</v>
      </c>
      <c r="V15" s="112">
        <v>128</v>
      </c>
      <c r="W15" s="84">
        <f>V15/V18</f>
        <v>5.663716814159292E-2</v>
      </c>
    </row>
    <row r="16" spans="1:31" x14ac:dyDescent="0.2">
      <c r="A16" s="23" t="s">
        <v>76</v>
      </c>
      <c r="B16" s="112">
        <v>3126</v>
      </c>
      <c r="C16" s="84">
        <f>B16/B17</f>
        <v>0.31598099666430812</v>
      </c>
      <c r="E16" s="6" t="s">
        <v>107</v>
      </c>
      <c r="F16" s="7">
        <f>F14+F15</f>
        <v>7034</v>
      </c>
      <c r="G16" s="89">
        <f>G14+G15</f>
        <v>1</v>
      </c>
      <c r="I16" s="152" t="s">
        <v>145</v>
      </c>
      <c r="J16" s="112">
        <v>1130</v>
      </c>
      <c r="K16" s="81">
        <f>J16/J19</f>
        <v>0.18108974358974358</v>
      </c>
      <c r="M16" s="38" t="s">
        <v>178</v>
      </c>
      <c r="N16" s="112">
        <v>2054</v>
      </c>
      <c r="O16" s="84">
        <f>N16/N18</f>
        <v>0.34324866310160429</v>
      </c>
      <c r="Q16" s="23" t="s">
        <v>241</v>
      </c>
      <c r="R16" s="112">
        <v>2600</v>
      </c>
      <c r="S16" s="84">
        <f>R16/R18</f>
        <v>0.42989417989417988</v>
      </c>
      <c r="U16" s="23" t="s">
        <v>229</v>
      </c>
      <c r="V16" s="112">
        <v>958</v>
      </c>
      <c r="W16" s="84">
        <f>V16/V18</f>
        <v>0.42389380530973453</v>
      </c>
    </row>
    <row r="17" spans="1:23" x14ac:dyDescent="0.2">
      <c r="A17" s="23" t="s">
        <v>69</v>
      </c>
      <c r="B17" s="23">
        <f>B10+B11+B12+B13+B14+B15+B16</f>
        <v>9893</v>
      </c>
      <c r="C17" s="84">
        <f>C10+C11+C12+C13+C14+C15+C16</f>
        <v>1</v>
      </c>
      <c r="E17" s="13"/>
      <c r="F17" s="13"/>
      <c r="G17" s="80"/>
      <c r="I17" s="152" t="s">
        <v>672</v>
      </c>
      <c r="J17" s="112">
        <v>1555</v>
      </c>
      <c r="K17" s="81">
        <f>J17/J19</f>
        <v>0.24919871794871795</v>
      </c>
      <c r="M17" s="38" t="s">
        <v>179</v>
      </c>
      <c r="N17" s="112">
        <v>3930</v>
      </c>
      <c r="O17" s="84">
        <f>N17/N18</f>
        <v>0.65675133689839571</v>
      </c>
      <c r="Q17" s="23" t="s">
        <v>242</v>
      </c>
      <c r="R17" s="112">
        <v>3448</v>
      </c>
      <c r="S17" s="84">
        <f>R17/R18</f>
        <v>0.57010582010582012</v>
      </c>
      <c r="U17" s="23" t="s">
        <v>230</v>
      </c>
      <c r="V17" s="112">
        <v>1174</v>
      </c>
      <c r="W17" s="84">
        <f>V17/V18</f>
        <v>0.51946902654867255</v>
      </c>
    </row>
    <row r="18" spans="1:23" x14ac:dyDescent="0.2">
      <c r="A18" s="13"/>
      <c r="B18" s="13"/>
      <c r="C18" s="80"/>
      <c r="E18" s="152" t="s">
        <v>113</v>
      </c>
      <c r="F18" s="1" t="s">
        <v>64</v>
      </c>
      <c r="G18" s="81" t="s">
        <v>77</v>
      </c>
      <c r="I18" s="153" t="s">
        <v>146</v>
      </c>
      <c r="J18" s="125">
        <v>1975</v>
      </c>
      <c r="K18" s="126">
        <f>J18/J19</f>
        <v>0.31650641025641024</v>
      </c>
      <c r="M18" s="38" t="s">
        <v>69</v>
      </c>
      <c r="N18" s="23">
        <f>N16+N17</f>
        <v>5984</v>
      </c>
      <c r="O18" s="84">
        <f>O16+O17</f>
        <v>1</v>
      </c>
      <c r="Q18" s="23" t="s">
        <v>107</v>
      </c>
      <c r="R18" s="23">
        <f>R16+R17</f>
        <v>6048</v>
      </c>
      <c r="S18" s="84">
        <f>S16+S17</f>
        <v>1</v>
      </c>
      <c r="U18" s="23" t="s">
        <v>69</v>
      </c>
      <c r="V18" s="23">
        <f>V15+V16+V17</f>
        <v>2260</v>
      </c>
      <c r="W18" s="84">
        <f>W15+W16+W17</f>
        <v>1</v>
      </c>
    </row>
    <row r="19" spans="1:23" x14ac:dyDescent="0.2">
      <c r="A19" s="13"/>
      <c r="B19" s="13"/>
      <c r="C19" s="80"/>
      <c r="E19" s="152" t="s">
        <v>114</v>
      </c>
      <c r="F19" s="112">
        <v>625</v>
      </c>
      <c r="G19" s="81">
        <f>F19/F22</f>
        <v>8.7302695907249622E-2</v>
      </c>
      <c r="I19" s="152" t="s">
        <v>69</v>
      </c>
      <c r="J19" s="1">
        <f>J15+J16+J17+J18</f>
        <v>6240</v>
      </c>
      <c r="K19" s="81">
        <f>K15+K16+K17+K18</f>
        <v>1</v>
      </c>
      <c r="M19" s="13"/>
      <c r="N19" s="13"/>
      <c r="O19" s="80"/>
      <c r="Q19" s="13"/>
      <c r="R19" s="13"/>
      <c r="S19" s="80"/>
      <c r="U19" s="13"/>
      <c r="V19" s="13"/>
      <c r="W19" s="80"/>
    </row>
    <row r="20" spans="1:23" x14ac:dyDescent="0.2">
      <c r="A20" s="13"/>
      <c r="B20" s="13"/>
      <c r="C20" s="80"/>
      <c r="E20" s="152" t="s">
        <v>674</v>
      </c>
      <c r="F20" s="112">
        <v>2282</v>
      </c>
      <c r="G20" s="81">
        <f>F20/F22</f>
        <v>0.31875960329654979</v>
      </c>
      <c r="I20" s="13"/>
      <c r="J20" s="13"/>
      <c r="K20" s="80"/>
      <c r="M20" s="38" t="s">
        <v>180</v>
      </c>
      <c r="N20" s="23" t="s">
        <v>64</v>
      </c>
      <c r="O20" s="84" t="s">
        <v>77</v>
      </c>
      <c r="Q20" s="13"/>
      <c r="R20" s="13"/>
      <c r="S20" s="80"/>
      <c r="U20" s="23" t="s">
        <v>382</v>
      </c>
      <c r="V20" s="23" t="s">
        <v>64</v>
      </c>
      <c r="W20" s="84" t="s">
        <v>77</v>
      </c>
    </row>
    <row r="21" spans="1:23" x14ac:dyDescent="0.2">
      <c r="A21" s="13"/>
      <c r="B21" s="13"/>
      <c r="C21" s="80"/>
      <c r="E21" s="152" t="s">
        <v>115</v>
      </c>
      <c r="F21" s="112">
        <v>4252</v>
      </c>
      <c r="G21" s="81">
        <f>F21/F22</f>
        <v>0.59393770079620056</v>
      </c>
      <c r="I21" s="152" t="s">
        <v>147</v>
      </c>
      <c r="J21" s="1" t="s">
        <v>64</v>
      </c>
      <c r="K21" s="81" t="s">
        <v>77</v>
      </c>
      <c r="M21" s="38" t="s">
        <v>181</v>
      </c>
      <c r="N21" s="112">
        <v>2178</v>
      </c>
      <c r="O21" s="84">
        <f>N21/N25</f>
        <v>0.36191425722831505</v>
      </c>
      <c r="Q21" s="13"/>
      <c r="R21" s="13"/>
      <c r="S21" s="80"/>
      <c r="U21" s="23" t="s">
        <v>231</v>
      </c>
      <c r="V21" s="112">
        <v>619</v>
      </c>
      <c r="W21" s="84">
        <f>V21/V23</f>
        <v>0.68701442841287463</v>
      </c>
    </row>
    <row r="22" spans="1:23" x14ac:dyDescent="0.2">
      <c r="A22" s="13"/>
      <c r="B22" s="13"/>
      <c r="C22" s="80"/>
      <c r="E22" s="152" t="s">
        <v>107</v>
      </c>
      <c r="F22" s="1">
        <f>F19+F20+F21</f>
        <v>7159</v>
      </c>
      <c r="G22" s="81">
        <f>G19+G20+G21</f>
        <v>1</v>
      </c>
      <c r="I22" s="152" t="s">
        <v>148</v>
      </c>
      <c r="J22" s="112">
        <v>2270</v>
      </c>
      <c r="K22" s="81">
        <f>J22/J25</f>
        <v>0.36384035903189615</v>
      </c>
      <c r="M22" s="38" t="s">
        <v>182</v>
      </c>
      <c r="N22" s="112">
        <v>1927</v>
      </c>
      <c r="O22" s="84">
        <f>N22/N25</f>
        <v>0.32020604852110335</v>
      </c>
      <c r="Q22" s="13"/>
      <c r="R22" s="13"/>
      <c r="S22" s="80"/>
      <c r="U22" s="23" t="s">
        <v>232</v>
      </c>
      <c r="V22" s="112">
        <v>282</v>
      </c>
      <c r="W22" s="84">
        <f>V22/V23</f>
        <v>0.31298557158712542</v>
      </c>
    </row>
    <row r="23" spans="1:23" x14ac:dyDescent="0.2">
      <c r="A23" s="13"/>
      <c r="B23" s="13"/>
      <c r="C23" s="80"/>
      <c r="E23" s="13"/>
      <c r="F23" s="13"/>
      <c r="G23" s="80"/>
      <c r="I23" s="152" t="s">
        <v>149</v>
      </c>
      <c r="J23" s="112">
        <v>895</v>
      </c>
      <c r="K23" s="81">
        <f>J23/J25</f>
        <v>0.14345247635839076</v>
      </c>
      <c r="M23" s="38" t="s">
        <v>183</v>
      </c>
      <c r="N23" s="112">
        <v>1211</v>
      </c>
      <c r="O23" s="84">
        <f>N23/N25</f>
        <v>0.20122964440013294</v>
      </c>
      <c r="Q23" s="13"/>
      <c r="R23" s="13"/>
      <c r="S23" s="80"/>
      <c r="U23" s="23" t="s">
        <v>69</v>
      </c>
      <c r="V23" s="23">
        <f>V21+V22</f>
        <v>901</v>
      </c>
      <c r="W23" s="84">
        <f>W21+W22</f>
        <v>1</v>
      </c>
    </row>
    <row r="24" spans="1:23" x14ac:dyDescent="0.2">
      <c r="A24" s="13"/>
      <c r="B24" s="13"/>
      <c r="C24" s="80"/>
      <c r="E24" s="152" t="s">
        <v>116</v>
      </c>
      <c r="F24" s="2" t="s">
        <v>64</v>
      </c>
      <c r="G24" s="81" t="s">
        <v>77</v>
      </c>
      <c r="I24" s="152" t="s">
        <v>675</v>
      </c>
      <c r="J24" s="112">
        <v>3074</v>
      </c>
      <c r="K24" s="81">
        <f>J24/J25</f>
        <v>0.49270716460971309</v>
      </c>
      <c r="M24" s="38" t="s">
        <v>184</v>
      </c>
      <c r="N24" s="112">
        <v>702</v>
      </c>
      <c r="O24" s="84">
        <f>N24/N25</f>
        <v>0.11665004985044865</v>
      </c>
      <c r="Q24" s="13"/>
      <c r="R24" s="13"/>
      <c r="S24" s="80"/>
      <c r="U24" s="13"/>
      <c r="V24" s="13"/>
      <c r="W24" s="80"/>
    </row>
    <row r="25" spans="1:23" x14ac:dyDescent="0.2">
      <c r="A25" s="13"/>
      <c r="B25" s="13"/>
      <c r="C25" s="80"/>
      <c r="E25" s="155" t="s">
        <v>117</v>
      </c>
      <c r="F25" s="112">
        <v>2718</v>
      </c>
      <c r="G25" s="82">
        <f>F25/F30</f>
        <v>0.39678832116788321</v>
      </c>
      <c r="I25" s="152" t="s">
        <v>69</v>
      </c>
      <c r="J25" s="1">
        <f>J22+J23+J24</f>
        <v>6239</v>
      </c>
      <c r="K25" s="81">
        <f>K22+K23+K24</f>
        <v>1</v>
      </c>
      <c r="M25" s="38" t="s">
        <v>69</v>
      </c>
      <c r="N25" s="23">
        <f>N21+N22+N23+N24</f>
        <v>6018</v>
      </c>
      <c r="O25" s="84">
        <f>O21+O22+O23+O24</f>
        <v>1</v>
      </c>
      <c r="Q25" s="13"/>
      <c r="R25" s="13"/>
      <c r="S25" s="80"/>
      <c r="U25" s="13"/>
      <c r="V25" s="13"/>
      <c r="W25" s="80"/>
    </row>
    <row r="26" spans="1:23" x14ac:dyDescent="0.2">
      <c r="A26" s="13"/>
      <c r="B26" s="13"/>
      <c r="C26" s="80"/>
      <c r="E26" s="152" t="s">
        <v>118</v>
      </c>
      <c r="F26" s="112">
        <v>1116</v>
      </c>
      <c r="G26" s="81">
        <f>F26/F30</f>
        <v>0.16291970802919709</v>
      </c>
      <c r="I26" s="13"/>
      <c r="J26" s="13"/>
      <c r="K26" s="80"/>
      <c r="M26" s="13"/>
      <c r="N26" s="13"/>
      <c r="O26" s="80"/>
      <c r="Q26" s="13"/>
      <c r="R26" s="13"/>
      <c r="S26" s="80"/>
      <c r="U26" s="13"/>
      <c r="V26" s="13"/>
      <c r="W26" s="80"/>
    </row>
    <row r="27" spans="1:23" x14ac:dyDescent="0.2">
      <c r="A27" s="1" t="s">
        <v>78</v>
      </c>
      <c r="B27" s="1" t="s">
        <v>64</v>
      </c>
      <c r="C27" s="81" t="s">
        <v>77</v>
      </c>
      <c r="E27" s="152" t="s">
        <v>119</v>
      </c>
      <c r="F27" s="112">
        <v>507</v>
      </c>
      <c r="G27" s="81">
        <f>F27/F30</f>
        <v>7.4014598540145984E-2</v>
      </c>
      <c r="I27" s="152" t="s">
        <v>150</v>
      </c>
      <c r="J27" s="1" t="s">
        <v>64</v>
      </c>
      <c r="K27" s="81" t="s">
        <v>77</v>
      </c>
      <c r="M27" s="38" t="s">
        <v>185</v>
      </c>
      <c r="N27" s="23" t="s">
        <v>64</v>
      </c>
      <c r="O27" s="84" t="s">
        <v>77</v>
      </c>
      <c r="Q27" s="13"/>
      <c r="R27" s="13"/>
      <c r="S27" s="80"/>
      <c r="U27" s="13"/>
      <c r="V27" s="13"/>
      <c r="W27" s="80"/>
    </row>
    <row r="28" spans="1:23" x14ac:dyDescent="0.2">
      <c r="A28" s="1" t="s">
        <v>79</v>
      </c>
      <c r="B28" s="112">
        <v>126</v>
      </c>
      <c r="C28" s="81">
        <f>B28/B35</f>
        <v>1.2875536480686695E-2</v>
      </c>
      <c r="E28" s="152" t="s">
        <v>120</v>
      </c>
      <c r="F28" s="112">
        <v>410</v>
      </c>
      <c r="G28" s="81">
        <f>F28/F30</f>
        <v>5.9854014598540145E-2</v>
      </c>
      <c r="I28" s="152" t="s">
        <v>644</v>
      </c>
      <c r="J28" s="112">
        <v>1521</v>
      </c>
      <c r="K28" s="81">
        <f>J28/J33</f>
        <v>0.23843862674400376</v>
      </c>
      <c r="M28" s="38" t="s">
        <v>186</v>
      </c>
      <c r="N28" s="112">
        <v>1799</v>
      </c>
      <c r="O28" s="84">
        <f>N28/N31</f>
        <v>0.2998833138856476</v>
      </c>
      <c r="Q28" s="13"/>
      <c r="R28" s="13"/>
      <c r="S28" s="80"/>
      <c r="U28" s="13"/>
      <c r="V28" s="13"/>
      <c r="W28" s="80"/>
    </row>
    <row r="29" spans="1:23" x14ac:dyDescent="0.2">
      <c r="A29" s="1" t="s">
        <v>80</v>
      </c>
      <c r="B29" s="112">
        <v>2569</v>
      </c>
      <c r="C29" s="81">
        <f>B29/B35</f>
        <v>0.2625178826895565</v>
      </c>
      <c r="E29" s="152" t="s">
        <v>99</v>
      </c>
      <c r="F29" s="112">
        <v>2099</v>
      </c>
      <c r="G29" s="81">
        <f>F29/F30</f>
        <v>0.30642335766423356</v>
      </c>
      <c r="I29" s="152" t="s">
        <v>151</v>
      </c>
      <c r="J29" s="112">
        <v>2138</v>
      </c>
      <c r="K29" s="81">
        <f>J29/J33</f>
        <v>0.3351622511365418</v>
      </c>
      <c r="M29" s="38" t="s">
        <v>682</v>
      </c>
      <c r="N29" s="112">
        <v>2937</v>
      </c>
      <c r="O29" s="84">
        <f>N29/N31</f>
        <v>0.48958159693282216</v>
      </c>
      <c r="Q29" s="13"/>
      <c r="R29" s="13"/>
      <c r="S29" s="80"/>
      <c r="U29" s="13"/>
      <c r="V29" s="13"/>
      <c r="W29" s="80"/>
    </row>
    <row r="30" spans="1:23" x14ac:dyDescent="0.2">
      <c r="A30" s="1" t="s">
        <v>81</v>
      </c>
      <c r="B30" s="112">
        <v>764</v>
      </c>
      <c r="C30" s="81">
        <f>B30/B35</f>
        <v>7.8070713263846306E-2</v>
      </c>
      <c r="E30" s="152" t="s">
        <v>69</v>
      </c>
      <c r="F30" s="1">
        <f>F25+F26+F27+F28+F29</f>
        <v>6850</v>
      </c>
      <c r="G30" s="81">
        <f>G25+G26+G27+G28+G29</f>
        <v>1</v>
      </c>
      <c r="I30" s="152" t="s">
        <v>152</v>
      </c>
      <c r="J30" s="112">
        <v>637</v>
      </c>
      <c r="K30" s="81">
        <f>J30/J33</f>
        <v>9.9858912055181062E-2</v>
      </c>
      <c r="M30" s="38" t="s">
        <v>187</v>
      </c>
      <c r="N30" s="112">
        <v>1263</v>
      </c>
      <c r="O30" s="84">
        <f>N30/N31</f>
        <v>0.21053508918153024</v>
      </c>
      <c r="Q30" s="13"/>
      <c r="R30" s="13"/>
      <c r="S30" s="80"/>
      <c r="U30" s="13"/>
      <c r="V30" s="13"/>
      <c r="W30" s="80"/>
    </row>
    <row r="31" spans="1:23" x14ac:dyDescent="0.2">
      <c r="A31" s="1" t="s">
        <v>82</v>
      </c>
      <c r="B31" s="112">
        <v>1354</v>
      </c>
      <c r="C31" s="81">
        <f>B31/B35</f>
        <v>0.13836092376864909</v>
      </c>
      <c r="E31" s="13"/>
      <c r="F31" s="13"/>
      <c r="G31" s="80"/>
      <c r="I31" s="152" t="s">
        <v>153</v>
      </c>
      <c r="J31" s="112">
        <v>980</v>
      </c>
      <c r="K31" s="81">
        <f>J31/J33</f>
        <v>0.15362909546950931</v>
      </c>
      <c r="M31" s="38" t="s">
        <v>69</v>
      </c>
      <c r="N31" s="23">
        <f>N28+N29+N30</f>
        <v>5999</v>
      </c>
      <c r="O31" s="84">
        <f>O28+O29+O30</f>
        <v>1</v>
      </c>
      <c r="Q31" s="13"/>
      <c r="R31" s="13"/>
      <c r="S31" s="80"/>
      <c r="U31" s="13"/>
      <c r="V31" s="13"/>
      <c r="W31" s="80"/>
    </row>
    <row r="32" spans="1:23" x14ac:dyDescent="0.2">
      <c r="A32" s="1" t="s">
        <v>83</v>
      </c>
      <c r="B32" s="112">
        <v>1324</v>
      </c>
      <c r="C32" s="81">
        <f>B32/B35</f>
        <v>0.13529531984467608</v>
      </c>
      <c r="E32" s="4" t="s">
        <v>121</v>
      </c>
      <c r="F32" s="5" t="s">
        <v>64</v>
      </c>
      <c r="G32" s="88" t="s">
        <v>94</v>
      </c>
      <c r="I32" s="152" t="s">
        <v>154</v>
      </c>
      <c r="J32" s="112">
        <v>1103</v>
      </c>
      <c r="K32" s="81">
        <f>J32/J33</f>
        <v>0.17291111459476408</v>
      </c>
      <c r="M32" s="13"/>
      <c r="N32" s="13"/>
      <c r="O32" s="80"/>
      <c r="Q32" s="13"/>
      <c r="R32" s="13"/>
      <c r="S32" s="80"/>
      <c r="U32" s="13"/>
      <c r="V32" s="13"/>
      <c r="W32" s="80"/>
    </row>
    <row r="33" spans="1:23" x14ac:dyDescent="0.2">
      <c r="A33" s="1" t="s">
        <v>84</v>
      </c>
      <c r="B33" s="112">
        <v>102</v>
      </c>
      <c r="C33" s="81">
        <f>B33/B35</f>
        <v>1.0423053341508276E-2</v>
      </c>
      <c r="E33" s="6" t="s">
        <v>112</v>
      </c>
      <c r="F33" s="112">
        <v>4396</v>
      </c>
      <c r="G33" s="89">
        <f>F33/F35</f>
        <v>0.65193534035295864</v>
      </c>
      <c r="I33" s="152" t="s">
        <v>69</v>
      </c>
      <c r="J33" s="1">
        <f>J28+J29+J30+J31+J32</f>
        <v>6379</v>
      </c>
      <c r="K33" s="81">
        <f>K28+K29+K30+K31+K32</f>
        <v>1</v>
      </c>
      <c r="M33" s="38" t="s">
        <v>188</v>
      </c>
      <c r="N33" s="23" t="s">
        <v>64</v>
      </c>
      <c r="O33" s="84" t="s">
        <v>77</v>
      </c>
      <c r="Q33" s="13"/>
      <c r="R33" s="13"/>
      <c r="S33" s="80"/>
      <c r="U33" s="13"/>
      <c r="V33" s="13"/>
      <c r="W33" s="80"/>
    </row>
    <row r="34" spans="1:23" x14ac:dyDescent="0.2">
      <c r="A34" s="1" t="s">
        <v>85</v>
      </c>
      <c r="B34" s="112">
        <v>3547</v>
      </c>
      <c r="C34" s="81">
        <f>B34/B35</f>
        <v>0.36245657061107706</v>
      </c>
      <c r="E34" s="6" t="s">
        <v>122</v>
      </c>
      <c r="F34" s="112">
        <v>2347</v>
      </c>
      <c r="G34" s="89">
        <f>F34/F35</f>
        <v>0.34806465964704136</v>
      </c>
      <c r="I34" s="13"/>
      <c r="J34" s="13"/>
      <c r="K34" s="80"/>
      <c r="M34" s="38" t="s">
        <v>189</v>
      </c>
      <c r="N34" s="112">
        <v>2168</v>
      </c>
      <c r="O34" s="84">
        <f>N34/N38</f>
        <v>0.3599535115391001</v>
      </c>
      <c r="Q34" s="13"/>
      <c r="R34" s="13"/>
      <c r="S34" s="80"/>
      <c r="U34" s="13"/>
      <c r="V34" s="13"/>
      <c r="W34" s="80"/>
    </row>
    <row r="35" spans="1:23" x14ac:dyDescent="0.2">
      <c r="A35" s="1" t="s">
        <v>69</v>
      </c>
      <c r="B35" s="35">
        <f>B28+B29+B30+B31+B32+B33+B34</f>
        <v>9786</v>
      </c>
      <c r="C35" s="81">
        <f>C28+C29+C30+C31+C32+C33+C34</f>
        <v>1</v>
      </c>
      <c r="E35" s="6" t="s">
        <v>107</v>
      </c>
      <c r="F35" s="7">
        <f>F33+F34</f>
        <v>6743</v>
      </c>
      <c r="G35" s="89">
        <f>G33+G34</f>
        <v>1</v>
      </c>
      <c r="I35" s="38" t="s">
        <v>155</v>
      </c>
      <c r="J35" s="23" t="s">
        <v>64</v>
      </c>
      <c r="K35" s="84" t="s">
        <v>77</v>
      </c>
      <c r="M35" s="38" t="s">
        <v>190</v>
      </c>
      <c r="N35" s="112">
        <v>2286</v>
      </c>
      <c r="O35" s="84">
        <f>N35/N38</f>
        <v>0.37954507720405112</v>
      </c>
      <c r="Q35" s="13"/>
      <c r="R35" s="13"/>
      <c r="S35" s="80"/>
      <c r="U35" s="13"/>
      <c r="V35" s="13"/>
      <c r="W35" s="80"/>
    </row>
    <row r="36" spans="1:23" x14ac:dyDescent="0.2">
      <c r="A36" s="13"/>
      <c r="B36" s="13"/>
      <c r="C36" s="80"/>
      <c r="E36" s="13"/>
      <c r="F36" s="13"/>
      <c r="G36" s="80"/>
      <c r="I36" s="38" t="s">
        <v>156</v>
      </c>
      <c r="J36" s="112">
        <v>3419</v>
      </c>
      <c r="K36" s="84">
        <f>J36/J38</f>
        <v>0.54244010788513408</v>
      </c>
      <c r="M36" s="38" t="s">
        <v>191</v>
      </c>
      <c r="N36" s="112">
        <v>797</v>
      </c>
      <c r="O36" s="84">
        <f>N36/N38</f>
        <v>0.13232608334716919</v>
      </c>
      <c r="Q36" s="13"/>
      <c r="R36" s="13"/>
      <c r="S36" s="80"/>
      <c r="U36" s="13"/>
      <c r="V36" s="13"/>
      <c r="W36" s="80"/>
    </row>
    <row r="37" spans="1:23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38" t="s">
        <v>582</v>
      </c>
      <c r="J37" s="112">
        <v>2884</v>
      </c>
      <c r="K37" s="84">
        <f>J37/J38</f>
        <v>0.45755989211486592</v>
      </c>
      <c r="M37" s="38" t="s">
        <v>192</v>
      </c>
      <c r="N37" s="112">
        <v>772</v>
      </c>
      <c r="O37" s="84">
        <f>N37/N38</f>
        <v>0.12817532790967956</v>
      </c>
      <c r="Q37" s="13"/>
      <c r="R37" s="13"/>
      <c r="S37" s="80"/>
      <c r="U37" s="13"/>
      <c r="V37" s="13"/>
      <c r="W37" s="80"/>
    </row>
    <row r="38" spans="1:23" x14ac:dyDescent="0.2">
      <c r="A38" s="13"/>
      <c r="B38" s="13"/>
      <c r="C38" s="80"/>
      <c r="E38" s="6" t="s">
        <v>124</v>
      </c>
      <c r="F38" s="112">
        <v>37</v>
      </c>
      <c r="G38" s="89">
        <f>F38/F40</f>
        <v>0.39361702127659576</v>
      </c>
      <c r="I38" s="38" t="s">
        <v>69</v>
      </c>
      <c r="J38" s="23">
        <f>J36+J37</f>
        <v>6303</v>
      </c>
      <c r="K38" s="84">
        <f>K36+K37</f>
        <v>1</v>
      </c>
      <c r="M38" s="38" t="s">
        <v>107</v>
      </c>
      <c r="N38" s="23">
        <f>N34+N35+N36+N37</f>
        <v>6023</v>
      </c>
      <c r="O38" s="84">
        <f>O34+O35+O36+O37</f>
        <v>1</v>
      </c>
      <c r="Q38" s="13"/>
      <c r="R38" s="13"/>
      <c r="S38" s="80"/>
      <c r="U38" s="13"/>
      <c r="V38" s="13"/>
      <c r="W38" s="80"/>
    </row>
    <row r="39" spans="1:23" x14ac:dyDescent="0.2">
      <c r="A39" s="13"/>
      <c r="B39" s="13"/>
      <c r="C39" s="80"/>
      <c r="E39" s="6" t="s">
        <v>125</v>
      </c>
      <c r="F39" s="112">
        <v>57</v>
      </c>
      <c r="G39" s="89">
        <f>F39/F40</f>
        <v>0.6063829787234043</v>
      </c>
      <c r="I39" s="13"/>
      <c r="J39" s="13"/>
      <c r="K39" s="80"/>
      <c r="M39" s="13"/>
      <c r="N39" s="13"/>
      <c r="O39" s="80"/>
      <c r="Q39" s="13"/>
      <c r="R39" s="13"/>
      <c r="S39" s="80"/>
      <c r="U39" s="13"/>
      <c r="V39" s="13"/>
      <c r="W39" s="80"/>
    </row>
    <row r="40" spans="1:23" x14ac:dyDescent="0.2">
      <c r="A40" s="13"/>
      <c r="B40" s="13"/>
      <c r="C40" s="80"/>
      <c r="E40" s="6" t="s">
        <v>107</v>
      </c>
      <c r="F40" s="7">
        <f>F38+F39</f>
        <v>94</v>
      </c>
      <c r="G40" s="89">
        <f>G38+G39</f>
        <v>1</v>
      </c>
      <c r="I40" s="38" t="s">
        <v>157</v>
      </c>
      <c r="J40" s="23" t="s">
        <v>64</v>
      </c>
      <c r="K40" s="84" t="s">
        <v>77</v>
      </c>
      <c r="M40" s="38" t="s">
        <v>193</v>
      </c>
      <c r="N40" s="23" t="s">
        <v>64</v>
      </c>
      <c r="O40" s="84" t="s">
        <v>77</v>
      </c>
      <c r="Q40" s="13"/>
      <c r="R40" s="13"/>
      <c r="S40" s="80"/>
      <c r="U40" s="13"/>
      <c r="V40" s="13"/>
      <c r="W40" s="80"/>
    </row>
    <row r="41" spans="1:23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38" t="s">
        <v>645</v>
      </c>
      <c r="J41" s="112">
        <v>830</v>
      </c>
      <c r="K41" s="84">
        <f>J41/J45</f>
        <v>0.13410890289222815</v>
      </c>
      <c r="M41" s="38" t="s">
        <v>194</v>
      </c>
      <c r="N41" s="112">
        <v>1350</v>
      </c>
      <c r="O41" s="84">
        <f>N41/N45</f>
        <v>0.22533800701051576</v>
      </c>
      <c r="Q41" s="13"/>
      <c r="R41" s="13"/>
      <c r="S41" s="80"/>
      <c r="U41" s="13"/>
      <c r="V41" s="13"/>
      <c r="W41" s="80"/>
    </row>
    <row r="42" spans="1:23" x14ac:dyDescent="0.2">
      <c r="A42" s="1" t="s">
        <v>87</v>
      </c>
      <c r="B42" s="1">
        <v>4378</v>
      </c>
      <c r="C42" s="81">
        <f>B42/B44</f>
        <v>0.52174949350494582</v>
      </c>
      <c r="E42" s="152" t="s">
        <v>126</v>
      </c>
      <c r="F42" s="1" t="s">
        <v>64</v>
      </c>
      <c r="G42" s="81" t="s">
        <v>77</v>
      </c>
      <c r="I42" s="38" t="s">
        <v>158</v>
      </c>
      <c r="J42" s="112">
        <v>1883</v>
      </c>
      <c r="K42" s="84">
        <f>J42/J45</f>
        <v>0.30424947487477783</v>
      </c>
      <c r="M42" s="38" t="s">
        <v>195</v>
      </c>
      <c r="N42" s="112">
        <v>1888</v>
      </c>
      <c r="O42" s="84">
        <f>N42/N45</f>
        <v>0.31513937573026207</v>
      </c>
      <c r="Q42" s="13"/>
      <c r="R42" s="13"/>
      <c r="S42" s="80"/>
      <c r="U42" s="13"/>
      <c r="V42" s="13"/>
      <c r="W42" s="80"/>
    </row>
    <row r="43" spans="1:23" x14ac:dyDescent="0.2">
      <c r="A43" s="1" t="s">
        <v>88</v>
      </c>
      <c r="B43" s="1">
        <v>4013</v>
      </c>
      <c r="C43" s="81">
        <f>B43/B44</f>
        <v>0.47825050649505424</v>
      </c>
      <c r="E43" s="153" t="s">
        <v>127</v>
      </c>
      <c r="F43" s="125">
        <v>1449</v>
      </c>
      <c r="G43" s="126">
        <f>F43/F49</f>
        <v>0.22880151586925629</v>
      </c>
      <c r="I43" s="38" t="s">
        <v>159</v>
      </c>
      <c r="J43" s="112">
        <v>2119</v>
      </c>
      <c r="K43" s="84">
        <f>J43/J45</f>
        <v>0.34238164485377282</v>
      </c>
      <c r="M43" s="38" t="s">
        <v>196</v>
      </c>
      <c r="N43" s="112">
        <v>1298</v>
      </c>
      <c r="O43" s="84">
        <f>N43/N45</f>
        <v>0.21665832081455516</v>
      </c>
      <c r="Q43" s="13"/>
      <c r="R43" s="13"/>
      <c r="S43" s="80"/>
      <c r="U43" s="13"/>
      <c r="V43" s="13"/>
      <c r="W43" s="80"/>
    </row>
    <row r="44" spans="1:23" x14ac:dyDescent="0.2">
      <c r="A44" s="1" t="s">
        <v>69</v>
      </c>
      <c r="B44" s="1">
        <f>B42+B43</f>
        <v>8391</v>
      </c>
      <c r="C44" s="81">
        <f>C42+C43</f>
        <v>1</v>
      </c>
      <c r="E44" s="152" t="s">
        <v>128</v>
      </c>
      <c r="F44" s="112">
        <v>871</v>
      </c>
      <c r="G44" s="81">
        <f>F44/F49</f>
        <v>0.13753355439759987</v>
      </c>
      <c r="I44" s="38" t="s">
        <v>160</v>
      </c>
      <c r="J44" s="112">
        <v>1357</v>
      </c>
      <c r="K44" s="84">
        <f>J44/J45</f>
        <v>0.2192599773792212</v>
      </c>
      <c r="M44" s="38" t="s">
        <v>197</v>
      </c>
      <c r="N44" s="112">
        <v>1455</v>
      </c>
      <c r="O44" s="84">
        <f>N44/N45</f>
        <v>0.242864296444667</v>
      </c>
      <c r="Q44" s="13"/>
      <c r="R44" s="13"/>
      <c r="S44" s="80"/>
      <c r="U44" s="13"/>
      <c r="V44" s="13"/>
      <c r="W44" s="80"/>
    </row>
    <row r="45" spans="1:23" x14ac:dyDescent="0.2">
      <c r="A45" s="13"/>
      <c r="B45" s="13"/>
      <c r="C45" s="80"/>
      <c r="E45" s="152" t="s">
        <v>129</v>
      </c>
      <c r="F45" s="112">
        <v>1575</v>
      </c>
      <c r="G45" s="81">
        <f>F45/F49</f>
        <v>0.24869729985788724</v>
      </c>
      <c r="I45" s="38" t="s">
        <v>69</v>
      </c>
      <c r="J45" s="23">
        <f>J41+J42+J43+J44</f>
        <v>6189</v>
      </c>
      <c r="K45" s="84">
        <f>K41+K42+K43+K44</f>
        <v>1</v>
      </c>
      <c r="M45" s="38" t="s">
        <v>69</v>
      </c>
      <c r="N45" s="23">
        <f>N41+N42+N43+N44</f>
        <v>5991</v>
      </c>
      <c r="O45" s="84">
        <f>O41+O42+O43+O44</f>
        <v>1</v>
      </c>
      <c r="Q45" s="13"/>
      <c r="R45" s="13"/>
      <c r="S45" s="80"/>
      <c r="U45" s="13"/>
      <c r="V45" s="13"/>
      <c r="W45" s="80"/>
    </row>
    <row r="46" spans="1:23" ht="34" x14ac:dyDescent="0.2">
      <c r="A46" s="12" t="s">
        <v>89</v>
      </c>
      <c r="B46" s="1" t="s">
        <v>64</v>
      </c>
      <c r="C46" s="81" t="s">
        <v>94</v>
      </c>
      <c r="E46" s="152" t="s">
        <v>130</v>
      </c>
      <c r="F46" s="112">
        <v>1634</v>
      </c>
      <c r="G46" s="81">
        <f>F46/F49</f>
        <v>0.25801357966208749</v>
      </c>
      <c r="I46" s="13"/>
      <c r="J46" s="13"/>
      <c r="K46" s="80"/>
      <c r="M46" s="13"/>
      <c r="N46" s="13"/>
      <c r="O46" s="80"/>
      <c r="Q46" s="13"/>
      <c r="R46" s="13"/>
      <c r="S46" s="80"/>
      <c r="U46" s="13"/>
      <c r="V46" s="13"/>
      <c r="W46" s="80"/>
    </row>
    <row r="47" spans="1:23" x14ac:dyDescent="0.2">
      <c r="A47" s="1" t="s">
        <v>90</v>
      </c>
      <c r="B47" s="112">
        <v>2868</v>
      </c>
      <c r="C47" s="81">
        <f>B47/B49</f>
        <v>0.40061461097918705</v>
      </c>
      <c r="E47" s="152" t="s">
        <v>131</v>
      </c>
      <c r="F47" s="112">
        <v>655</v>
      </c>
      <c r="G47" s="81">
        <f>F47/F49</f>
        <v>0.10342649613137533</v>
      </c>
      <c r="I47" s="38" t="s">
        <v>161</v>
      </c>
      <c r="J47" s="23" t="s">
        <v>64</v>
      </c>
      <c r="K47" s="84" t="s">
        <v>77</v>
      </c>
      <c r="M47" s="38" t="s">
        <v>198</v>
      </c>
      <c r="N47" s="23" t="s">
        <v>64</v>
      </c>
      <c r="O47" s="84" t="s">
        <v>77</v>
      </c>
      <c r="Q47" s="13"/>
      <c r="R47" s="13"/>
      <c r="S47" s="80"/>
      <c r="U47" s="13"/>
      <c r="V47" s="13"/>
      <c r="W47" s="80"/>
    </row>
    <row r="48" spans="1:23" x14ac:dyDescent="0.2">
      <c r="A48" s="1" t="s">
        <v>91</v>
      </c>
      <c r="B48" s="112">
        <v>4291</v>
      </c>
      <c r="C48" s="81">
        <f>B48/B49</f>
        <v>0.59938538902081295</v>
      </c>
      <c r="E48" s="152" t="s">
        <v>673</v>
      </c>
      <c r="F48" s="112">
        <v>149</v>
      </c>
      <c r="G48" s="81">
        <f>F48/F49</f>
        <v>2.3527554081793779E-2</v>
      </c>
      <c r="I48" s="38" t="s">
        <v>162</v>
      </c>
      <c r="J48" s="112">
        <v>2404</v>
      </c>
      <c r="K48" s="84">
        <f>J48/J51</f>
        <v>0.39364663500900604</v>
      </c>
      <c r="M48" s="38" t="s">
        <v>199</v>
      </c>
      <c r="N48" s="148">
        <v>2016</v>
      </c>
      <c r="O48" s="84">
        <f>N48/N51</f>
        <v>0.33933681198451437</v>
      </c>
      <c r="Q48" s="13"/>
      <c r="R48" s="13"/>
      <c r="S48" s="80"/>
      <c r="U48" s="13"/>
      <c r="V48" s="13"/>
      <c r="W48" s="80"/>
    </row>
    <row r="49" spans="1:23" x14ac:dyDescent="0.2">
      <c r="A49" s="1" t="s">
        <v>69</v>
      </c>
      <c r="B49" s="1">
        <f>B47+B48</f>
        <v>7159</v>
      </c>
      <c r="C49" s="81">
        <f>C47+C48</f>
        <v>1</v>
      </c>
      <c r="E49" s="152" t="s">
        <v>69</v>
      </c>
      <c r="F49" s="1">
        <f>F43+F44+F45+F46+F47+F48</f>
        <v>6333</v>
      </c>
      <c r="G49" s="81">
        <f>G43+G44+G45+G46+G47+G48</f>
        <v>1</v>
      </c>
      <c r="I49" s="38" t="s">
        <v>163</v>
      </c>
      <c r="J49" s="112">
        <v>2344</v>
      </c>
      <c r="K49" s="84">
        <f>J49/J51</f>
        <v>0.38382184378581957</v>
      </c>
      <c r="M49" s="38" t="s">
        <v>200</v>
      </c>
      <c r="N49" s="112">
        <v>2128</v>
      </c>
      <c r="O49" s="84">
        <f>N49/N51</f>
        <v>0.35818885709476517</v>
      </c>
      <c r="Q49" s="13"/>
      <c r="R49" s="13"/>
      <c r="S49" s="80"/>
      <c r="U49" s="13"/>
      <c r="V49" s="13"/>
      <c r="W49" s="80"/>
    </row>
    <row r="50" spans="1:23" x14ac:dyDescent="0.2">
      <c r="A50" s="13"/>
      <c r="B50" s="13"/>
      <c r="C50" s="80"/>
      <c r="E50" s="13"/>
      <c r="F50" s="13"/>
      <c r="G50" s="80"/>
      <c r="I50" s="38" t="s">
        <v>164</v>
      </c>
      <c r="J50" s="112">
        <v>1359</v>
      </c>
      <c r="K50" s="84">
        <f>J50/J51</f>
        <v>0.22253152120517439</v>
      </c>
      <c r="M50" s="38" t="s">
        <v>201</v>
      </c>
      <c r="N50" s="112">
        <v>1797</v>
      </c>
      <c r="O50" s="84">
        <f>N50/N51</f>
        <v>0.3024743309207204</v>
      </c>
      <c r="Q50" s="13"/>
      <c r="R50" s="13"/>
      <c r="S50" s="80"/>
      <c r="U50" s="13"/>
      <c r="V50" s="13"/>
      <c r="W50" s="80"/>
    </row>
    <row r="51" spans="1:23" ht="34" x14ac:dyDescent="0.2">
      <c r="A51" s="12" t="s">
        <v>95</v>
      </c>
      <c r="B51" s="1" t="s">
        <v>64</v>
      </c>
      <c r="C51" s="81" t="s">
        <v>94</v>
      </c>
      <c r="E51" s="152" t="s">
        <v>132</v>
      </c>
      <c r="F51" s="1" t="s">
        <v>64</v>
      </c>
      <c r="G51" s="81" t="s">
        <v>77</v>
      </c>
      <c r="I51" s="38" t="s">
        <v>69</v>
      </c>
      <c r="J51" s="23">
        <f>J48+J49+J50</f>
        <v>6107</v>
      </c>
      <c r="K51" s="84">
        <f>K48+K49+K50</f>
        <v>1</v>
      </c>
      <c r="M51" s="38" t="s">
        <v>69</v>
      </c>
      <c r="N51" s="23">
        <f>N48+N49+N50</f>
        <v>5941</v>
      </c>
      <c r="O51" s="84">
        <f>O48+O49+O50</f>
        <v>0.99999999999999989</v>
      </c>
      <c r="Q51" s="13"/>
      <c r="R51" s="13"/>
      <c r="S51" s="80"/>
      <c r="U51" s="13"/>
      <c r="V51" s="13"/>
      <c r="W51" s="80"/>
    </row>
    <row r="52" spans="1:23" x14ac:dyDescent="0.2">
      <c r="A52" s="1" t="s">
        <v>92</v>
      </c>
      <c r="B52" s="112">
        <v>1783</v>
      </c>
      <c r="C52" s="81">
        <f>B52/B54</f>
        <v>0.22532541387590041</v>
      </c>
      <c r="E52" s="152" t="s">
        <v>133</v>
      </c>
      <c r="F52" s="112">
        <v>3153</v>
      </c>
      <c r="G52" s="81">
        <f>F52/F55</f>
        <v>0.49066293183940241</v>
      </c>
      <c r="I52" s="13"/>
      <c r="J52" s="13"/>
      <c r="K52" s="80"/>
      <c r="M52" s="13"/>
      <c r="N52" s="13"/>
      <c r="O52" s="80"/>
      <c r="Q52" s="13"/>
      <c r="R52" s="13"/>
      <c r="S52" s="80"/>
      <c r="U52" s="13"/>
      <c r="V52" s="13"/>
      <c r="W52" s="80"/>
    </row>
    <row r="53" spans="1:23" x14ac:dyDescent="0.2">
      <c r="A53" s="1" t="s">
        <v>93</v>
      </c>
      <c r="B53" s="112">
        <v>6130</v>
      </c>
      <c r="C53" s="81">
        <f>B53/B54</f>
        <v>0.77467458612409956</v>
      </c>
      <c r="E53" s="152" t="s">
        <v>134</v>
      </c>
      <c r="F53" s="112">
        <v>2386</v>
      </c>
      <c r="G53" s="81">
        <f>F53/F55</f>
        <v>0.3713040771864301</v>
      </c>
      <c r="I53" s="38" t="s">
        <v>165</v>
      </c>
      <c r="J53" s="23" t="s">
        <v>64</v>
      </c>
      <c r="K53" s="84" t="s">
        <v>77</v>
      </c>
      <c r="M53" s="38" t="s">
        <v>202</v>
      </c>
      <c r="N53" s="23" t="s">
        <v>64</v>
      </c>
      <c r="O53" s="84" t="s">
        <v>77</v>
      </c>
      <c r="Q53" s="13"/>
      <c r="R53" s="13"/>
      <c r="S53" s="80"/>
      <c r="U53" s="13"/>
      <c r="V53" s="13"/>
      <c r="W53" s="80"/>
    </row>
    <row r="54" spans="1:23" x14ac:dyDescent="0.2">
      <c r="A54" s="1" t="s">
        <v>69</v>
      </c>
      <c r="B54" s="1">
        <f>B52+B53</f>
        <v>7913</v>
      </c>
      <c r="C54" s="81">
        <f>C52+C53</f>
        <v>1</v>
      </c>
      <c r="E54" s="152" t="s">
        <v>135</v>
      </c>
      <c r="F54" s="112">
        <v>887</v>
      </c>
      <c r="G54" s="81">
        <f>F54/F55</f>
        <v>0.13803299097416744</v>
      </c>
      <c r="I54" s="38" t="s">
        <v>166</v>
      </c>
      <c r="J54" s="112">
        <v>2934</v>
      </c>
      <c r="K54" s="84">
        <f>J54/J57</f>
        <v>0.48818635607321131</v>
      </c>
      <c r="M54" s="38" t="s">
        <v>203</v>
      </c>
      <c r="N54" s="112">
        <v>3467</v>
      </c>
      <c r="O54" s="84">
        <f>N54/N56</f>
        <v>0.57534019249917023</v>
      </c>
      <c r="Q54" s="13"/>
      <c r="R54" s="13"/>
      <c r="S54" s="80"/>
      <c r="U54" s="13"/>
      <c r="V54" s="13"/>
      <c r="W54" s="80"/>
    </row>
    <row r="55" spans="1:23" x14ac:dyDescent="0.2">
      <c r="A55" s="13"/>
      <c r="B55" s="13"/>
      <c r="C55" s="80"/>
      <c r="E55" s="152" t="s">
        <v>69</v>
      </c>
      <c r="F55" s="1">
        <f>F52+F53+F54</f>
        <v>6426</v>
      </c>
      <c r="G55" s="81">
        <f>G52+G53+G54</f>
        <v>0.99999999999999989</v>
      </c>
      <c r="I55" s="38" t="s">
        <v>167</v>
      </c>
      <c r="J55" s="112">
        <v>1667</v>
      </c>
      <c r="K55" s="84">
        <f>J55/J57</f>
        <v>0.27737104825291181</v>
      </c>
      <c r="M55" s="38" t="s">
        <v>204</v>
      </c>
      <c r="N55" s="112">
        <v>2559</v>
      </c>
      <c r="O55" s="84">
        <f>N55/N56</f>
        <v>0.42465980750082971</v>
      </c>
      <c r="Q55" s="13"/>
      <c r="R55" s="13"/>
      <c r="S55" s="80"/>
      <c r="U55" s="13"/>
      <c r="V55" s="13"/>
      <c r="W55" s="80"/>
    </row>
    <row r="56" spans="1:23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38" t="s">
        <v>168</v>
      </c>
      <c r="J56" s="112">
        <v>1409</v>
      </c>
      <c r="K56" s="84">
        <f>J56/J57</f>
        <v>0.23444259567387687</v>
      </c>
      <c r="M56" s="38" t="s">
        <v>69</v>
      </c>
      <c r="N56" s="23">
        <f>N54+N55</f>
        <v>6026</v>
      </c>
      <c r="O56" s="84">
        <f>O54+O55</f>
        <v>1</v>
      </c>
      <c r="Q56" s="13"/>
      <c r="R56" s="13"/>
      <c r="S56" s="80"/>
      <c r="U56" s="13"/>
      <c r="V56" s="13"/>
      <c r="W56" s="80"/>
    </row>
    <row r="57" spans="1:23" x14ac:dyDescent="0.2">
      <c r="A57" s="1" t="s">
        <v>97</v>
      </c>
      <c r="B57" s="112">
        <v>1201</v>
      </c>
      <c r="C57" s="81">
        <f>B57/B60</f>
        <v>0.16144643097190484</v>
      </c>
      <c r="E57" s="152" t="s">
        <v>136</v>
      </c>
      <c r="F57" s="1" t="s">
        <v>64</v>
      </c>
      <c r="G57" s="81" t="s">
        <v>77</v>
      </c>
      <c r="I57" s="38" t="s">
        <v>69</v>
      </c>
      <c r="J57" s="23">
        <f>J54+J55+J56</f>
        <v>6010</v>
      </c>
      <c r="K57" s="84">
        <f>K54+K55+K56</f>
        <v>1</v>
      </c>
      <c r="M57" s="13"/>
      <c r="N57" s="13"/>
      <c r="O57" s="95"/>
      <c r="Q57" s="13"/>
      <c r="R57" s="13"/>
      <c r="S57" s="80"/>
      <c r="U57" s="13"/>
      <c r="V57" s="13"/>
      <c r="W57" s="80"/>
    </row>
    <row r="58" spans="1:23" x14ac:dyDescent="0.2">
      <c r="A58" s="1" t="s">
        <v>98</v>
      </c>
      <c r="B58" s="112">
        <v>3565</v>
      </c>
      <c r="C58" s="81">
        <f>B58/B60</f>
        <v>0.47923107944616211</v>
      </c>
      <c r="E58" s="152" t="s">
        <v>137</v>
      </c>
      <c r="F58" s="112">
        <v>3947</v>
      </c>
      <c r="G58" s="81">
        <f>F58/F60</f>
        <v>0.61279304455829842</v>
      </c>
      <c r="I58" s="13"/>
      <c r="J58" s="13"/>
      <c r="K58" s="80"/>
      <c r="M58" s="13"/>
      <c r="N58" s="13"/>
      <c r="O58" s="95"/>
      <c r="Q58" s="13"/>
      <c r="R58" s="13"/>
      <c r="S58" s="80"/>
      <c r="U58" s="13"/>
      <c r="V58" s="13"/>
      <c r="W58" s="80"/>
    </row>
    <row r="59" spans="1:23" x14ac:dyDescent="0.2">
      <c r="A59" s="1" t="s">
        <v>99</v>
      </c>
      <c r="B59" s="112">
        <v>2673</v>
      </c>
      <c r="C59" s="81">
        <f>B59/B60</f>
        <v>0.35932248958193308</v>
      </c>
      <c r="E59" s="154" t="s">
        <v>72</v>
      </c>
      <c r="F59" s="112">
        <v>2494</v>
      </c>
      <c r="G59" s="90">
        <f>F59/F60</f>
        <v>0.38720695544170158</v>
      </c>
      <c r="I59" s="50"/>
      <c r="J59" s="13"/>
      <c r="K59" s="87"/>
      <c r="M59" s="13"/>
      <c r="N59" s="13"/>
      <c r="O59" s="95"/>
      <c r="Q59" s="13"/>
      <c r="R59" s="13"/>
      <c r="S59" s="80"/>
      <c r="U59" s="13"/>
      <c r="V59" s="13"/>
      <c r="W59" s="80"/>
    </row>
    <row r="60" spans="1:23" x14ac:dyDescent="0.2">
      <c r="A60" s="1" t="s">
        <v>69</v>
      </c>
      <c r="B60" s="1">
        <f>B57+B58+B59</f>
        <v>7439</v>
      </c>
      <c r="C60" s="81">
        <f>C57+C58+C59</f>
        <v>1</v>
      </c>
      <c r="E60" s="38" t="s">
        <v>69</v>
      </c>
      <c r="F60" s="23">
        <f>F58+F59</f>
        <v>6441</v>
      </c>
      <c r="G60" s="91">
        <f>G58+G59</f>
        <v>1</v>
      </c>
      <c r="I60" s="50"/>
      <c r="J60" s="13"/>
      <c r="K60" s="87"/>
      <c r="M60" s="13"/>
      <c r="N60" s="13"/>
      <c r="O60" s="95"/>
      <c r="Q60" s="13"/>
      <c r="R60" s="13"/>
      <c r="S60" s="80"/>
      <c r="U60" s="13"/>
      <c r="V60" s="13"/>
      <c r="W60" s="80"/>
    </row>
    <row r="61" spans="1:23" x14ac:dyDescent="0.2">
      <c r="A61" s="13"/>
      <c r="B61" s="13"/>
      <c r="C61" s="80"/>
      <c r="E61" s="13"/>
      <c r="F61" s="13"/>
      <c r="G61" s="87"/>
      <c r="I61" s="50"/>
      <c r="J61" s="13"/>
      <c r="K61" s="87"/>
      <c r="M61" s="13"/>
      <c r="N61" s="13"/>
      <c r="O61" s="95"/>
      <c r="Q61" s="13"/>
      <c r="R61" s="13"/>
      <c r="S61" s="80"/>
      <c r="U61" s="13"/>
      <c r="V61" s="13"/>
      <c r="W61" s="80"/>
    </row>
    <row r="62" spans="1:23" ht="34" x14ac:dyDescent="0.2">
      <c r="A62" s="12" t="s">
        <v>100</v>
      </c>
      <c r="B62" s="1" t="s">
        <v>64</v>
      </c>
      <c r="C62" s="81" t="s">
        <v>94</v>
      </c>
      <c r="E62" s="13"/>
      <c r="F62" s="13"/>
      <c r="G62" s="159"/>
      <c r="I62" s="50"/>
      <c r="J62" s="13"/>
      <c r="K62" s="87"/>
      <c r="M62" s="13"/>
      <c r="N62" s="13"/>
      <c r="O62" s="95"/>
      <c r="Q62" s="13"/>
      <c r="R62" s="13"/>
      <c r="S62" s="80"/>
      <c r="U62" s="13"/>
      <c r="V62" s="13"/>
      <c r="W62" s="80"/>
    </row>
    <row r="63" spans="1:23" x14ac:dyDescent="0.2">
      <c r="A63" s="1" t="s">
        <v>101</v>
      </c>
      <c r="B63" s="112">
        <v>6473</v>
      </c>
      <c r="C63" s="81">
        <f>B63/B65</f>
        <v>0.71564400221116642</v>
      </c>
      <c r="E63" s="50"/>
      <c r="F63" s="13"/>
      <c r="G63" s="87"/>
      <c r="I63" s="50"/>
      <c r="J63" s="13"/>
      <c r="K63" s="87"/>
      <c r="M63" s="13"/>
      <c r="N63" s="13"/>
      <c r="O63" s="95"/>
      <c r="Q63" s="13"/>
      <c r="R63" s="13"/>
      <c r="S63" s="80"/>
      <c r="U63" s="13"/>
      <c r="V63" s="13"/>
      <c r="W63" s="80"/>
    </row>
    <row r="64" spans="1:23" x14ac:dyDescent="0.2">
      <c r="A64" s="1" t="s">
        <v>102</v>
      </c>
      <c r="B64" s="112">
        <v>2572</v>
      </c>
      <c r="C64" s="81">
        <f>B64/B65</f>
        <v>0.28435599778883364</v>
      </c>
      <c r="E64" s="50"/>
      <c r="F64" s="13"/>
      <c r="G64" s="87"/>
      <c r="I64" s="50"/>
      <c r="J64" s="13"/>
      <c r="K64" s="87"/>
      <c r="M64" s="13"/>
      <c r="N64" s="13"/>
      <c r="O64" s="95"/>
      <c r="Q64" s="13"/>
      <c r="R64" s="13"/>
      <c r="S64" s="80"/>
      <c r="U64" s="13"/>
      <c r="V64" s="13"/>
      <c r="W64" s="80"/>
    </row>
    <row r="65" spans="1:23" x14ac:dyDescent="0.2">
      <c r="A65" s="1" t="s">
        <v>69</v>
      </c>
      <c r="B65" s="1">
        <f>B63+B64</f>
        <v>9045</v>
      </c>
      <c r="C65" s="81">
        <f>C63+C64</f>
        <v>1</v>
      </c>
      <c r="E65" s="50"/>
      <c r="F65" s="13"/>
      <c r="G65" s="87"/>
      <c r="I65" s="13"/>
      <c r="J65" s="13"/>
      <c r="K65" s="80"/>
      <c r="M65" s="13"/>
      <c r="N65" s="13"/>
      <c r="O65" s="95"/>
      <c r="Q65" s="13"/>
      <c r="R65" s="13"/>
      <c r="S65" s="80"/>
      <c r="U65" s="13"/>
      <c r="V65" s="13"/>
      <c r="W65" s="80"/>
    </row>
    <row r="66" spans="1:23" s="13" customFormat="1" x14ac:dyDescent="0.2">
      <c r="C66" s="80"/>
      <c r="G66" s="80"/>
      <c r="I66" s="50"/>
      <c r="K66" s="87"/>
      <c r="O66" s="95"/>
      <c r="S66" s="80"/>
      <c r="W66" s="80"/>
    </row>
    <row r="67" spans="1:23" s="13" customFormat="1" x14ac:dyDescent="0.2">
      <c r="C67" s="80"/>
      <c r="E67" s="50"/>
      <c r="G67" s="87"/>
      <c r="I67" s="50"/>
      <c r="K67" s="87"/>
      <c r="O67" s="95"/>
      <c r="S67" s="80"/>
      <c r="W67" s="80"/>
    </row>
    <row r="68" spans="1:23" s="13" customFormat="1" x14ac:dyDescent="0.2">
      <c r="C68" s="80"/>
      <c r="E68" s="50"/>
      <c r="G68" s="87"/>
      <c r="I68" s="50"/>
      <c r="K68" s="87"/>
      <c r="O68" s="95"/>
      <c r="S68" s="80"/>
      <c r="W68" s="80"/>
    </row>
    <row r="69" spans="1:23" s="13" customFormat="1" x14ac:dyDescent="0.2">
      <c r="C69" s="80"/>
      <c r="E69" s="50"/>
      <c r="G69" s="87"/>
      <c r="I69" s="50"/>
      <c r="K69" s="87"/>
      <c r="O69" s="95"/>
      <c r="S69" s="80"/>
      <c r="W69" s="80"/>
    </row>
    <row r="70" spans="1:23" s="13" customFormat="1" x14ac:dyDescent="0.2">
      <c r="C70" s="80"/>
      <c r="E70" s="50"/>
      <c r="G70" s="87"/>
      <c r="K70" s="87"/>
      <c r="O70" s="95"/>
      <c r="S70" s="80"/>
      <c r="W70" s="80"/>
    </row>
    <row r="71" spans="1:23" s="13" customFormat="1" x14ac:dyDescent="0.2">
      <c r="C71" s="80"/>
      <c r="E71" s="50"/>
      <c r="G71" s="87"/>
      <c r="I71" s="50"/>
      <c r="K71" s="87"/>
      <c r="O71" s="95"/>
      <c r="S71" s="80"/>
      <c r="W71" s="80"/>
    </row>
    <row r="72" spans="1:23" s="13" customFormat="1" x14ac:dyDescent="0.2">
      <c r="C72" s="80"/>
      <c r="G72" s="87"/>
      <c r="I72" s="50"/>
      <c r="K72" s="87"/>
      <c r="O72" s="95"/>
      <c r="S72" s="80"/>
      <c r="W72" s="80"/>
    </row>
    <row r="73" spans="1:23" s="13" customFormat="1" x14ac:dyDescent="0.2">
      <c r="C73" s="80"/>
      <c r="E73" s="50"/>
      <c r="G73" s="87"/>
      <c r="I73" s="50"/>
      <c r="K73" s="87"/>
      <c r="O73" s="95"/>
      <c r="S73" s="80"/>
      <c r="W73" s="80"/>
    </row>
    <row r="74" spans="1:23" s="13" customFormat="1" x14ac:dyDescent="0.2">
      <c r="C74" s="80"/>
      <c r="E74" s="50"/>
      <c r="G74" s="87"/>
      <c r="I74" s="50"/>
      <c r="K74" s="87"/>
      <c r="O74" s="95"/>
      <c r="S74" s="80"/>
      <c r="W74" s="80"/>
    </row>
    <row r="75" spans="1:23" s="13" customFormat="1" x14ac:dyDescent="0.2">
      <c r="C75" s="80"/>
      <c r="E75" s="50"/>
      <c r="G75" s="87"/>
      <c r="I75" s="50"/>
      <c r="K75" s="87"/>
      <c r="O75" s="95"/>
      <c r="S75" s="80"/>
      <c r="W75" s="80"/>
    </row>
    <row r="76" spans="1:23" s="13" customFormat="1" x14ac:dyDescent="0.2">
      <c r="C76" s="80"/>
      <c r="E76" s="50"/>
      <c r="G76" s="87"/>
      <c r="I76" s="50"/>
      <c r="K76" s="87"/>
      <c r="O76" s="95"/>
      <c r="S76" s="80"/>
      <c r="W76" s="80"/>
    </row>
    <row r="77" spans="1:23" s="13" customFormat="1" x14ac:dyDescent="0.2">
      <c r="C77" s="80"/>
      <c r="E77" s="50"/>
      <c r="G77" s="87"/>
      <c r="K77" s="87"/>
      <c r="O77" s="95"/>
      <c r="S77" s="80"/>
      <c r="W77" s="80"/>
    </row>
    <row r="78" spans="1:23" s="13" customFormat="1" x14ac:dyDescent="0.2">
      <c r="C78" s="80"/>
      <c r="E78" s="50"/>
      <c r="G78" s="87"/>
      <c r="I78" s="50"/>
      <c r="K78" s="87"/>
      <c r="O78" s="95"/>
      <c r="S78" s="80"/>
      <c r="W78" s="80"/>
    </row>
    <row r="79" spans="1:23" s="13" customFormat="1" x14ac:dyDescent="0.2">
      <c r="C79" s="80"/>
      <c r="G79" s="87"/>
      <c r="I79" s="50"/>
      <c r="K79" s="87"/>
      <c r="O79" s="95"/>
      <c r="Q79"/>
      <c r="R79"/>
      <c r="S79" s="85"/>
      <c r="W79" s="80"/>
    </row>
    <row r="80" spans="1:23" s="13" customFormat="1" x14ac:dyDescent="0.2">
      <c r="C80" s="80"/>
      <c r="E80" s="50"/>
      <c r="G80" s="87"/>
      <c r="I80" s="50"/>
      <c r="K80" s="87"/>
      <c r="O80" s="95"/>
      <c r="Q80"/>
      <c r="R80"/>
      <c r="S80" s="85"/>
      <c r="W80" s="80"/>
    </row>
    <row r="81" spans="3:23" s="13" customFormat="1" x14ac:dyDescent="0.2">
      <c r="C81" s="80"/>
      <c r="E81" s="50"/>
      <c r="G81" s="87"/>
      <c r="I81" s="50"/>
      <c r="K81" s="87"/>
      <c r="O81" s="95"/>
      <c r="Q81"/>
      <c r="R81"/>
      <c r="S81" s="85"/>
      <c r="W81" s="80"/>
    </row>
    <row r="82" spans="3:23" s="13" customFormat="1" x14ac:dyDescent="0.2">
      <c r="C82" s="80"/>
      <c r="E82" s="50"/>
      <c r="G82" s="87"/>
      <c r="I82" s="50"/>
      <c r="K82" s="87"/>
      <c r="O82" s="95"/>
      <c r="Q82"/>
      <c r="R82"/>
      <c r="S82" s="85"/>
      <c r="W82" s="80"/>
    </row>
    <row r="83" spans="3:23" s="13" customFormat="1" x14ac:dyDescent="0.2">
      <c r="C83" s="80"/>
      <c r="E83" s="50"/>
      <c r="G83" s="87"/>
      <c r="K83" s="87"/>
      <c r="O83" s="95"/>
      <c r="Q83"/>
      <c r="R83"/>
      <c r="S83" s="85"/>
      <c r="W83" s="80"/>
    </row>
    <row r="84" spans="3:23" s="13" customFormat="1" x14ac:dyDescent="0.2">
      <c r="C84" s="80"/>
      <c r="E84" s="50"/>
      <c r="G84" s="87"/>
      <c r="I84" s="50"/>
      <c r="K84" s="87"/>
      <c r="O84" s="95"/>
      <c r="Q84"/>
      <c r="R84"/>
      <c r="S84" s="85"/>
      <c r="W84" s="80"/>
    </row>
    <row r="85" spans="3:23" s="13" customFormat="1" x14ac:dyDescent="0.2">
      <c r="C85" s="80"/>
      <c r="G85" s="87"/>
      <c r="I85" s="50"/>
      <c r="K85" s="87"/>
      <c r="O85" s="95"/>
      <c r="Q85"/>
      <c r="R85"/>
      <c r="S85" s="85"/>
      <c r="W85" s="80"/>
    </row>
    <row r="86" spans="3:23" s="13" customFormat="1" x14ac:dyDescent="0.2">
      <c r="C86" s="80"/>
      <c r="E86" s="50"/>
      <c r="G86" s="87"/>
      <c r="I86" s="50"/>
      <c r="K86" s="87"/>
      <c r="O86" s="95"/>
      <c r="Q86"/>
      <c r="R86"/>
      <c r="S86" s="85"/>
      <c r="W86" s="80"/>
    </row>
    <row r="87" spans="3:23" s="13" customFormat="1" x14ac:dyDescent="0.2">
      <c r="C87" s="80"/>
      <c r="E87" s="50"/>
      <c r="G87" s="87"/>
      <c r="I87" s="50"/>
      <c r="K87" s="87"/>
      <c r="O87" s="95"/>
      <c r="Q87"/>
      <c r="R87"/>
      <c r="S87" s="85"/>
      <c r="W87" s="80"/>
    </row>
    <row r="88" spans="3:23" s="13" customFormat="1" x14ac:dyDescent="0.2">
      <c r="C88" s="80"/>
      <c r="E88" s="50"/>
      <c r="G88" s="87"/>
      <c r="I88" s="50"/>
      <c r="K88" s="87"/>
      <c r="O88" s="95"/>
      <c r="Q88"/>
      <c r="R88"/>
      <c r="S88" s="85"/>
      <c r="W88" s="80"/>
    </row>
    <row r="89" spans="3:23" s="13" customFormat="1" x14ac:dyDescent="0.2">
      <c r="C89" s="80"/>
      <c r="E89" s="50"/>
      <c r="G89" s="87"/>
      <c r="I89" s="50"/>
      <c r="K89" s="87"/>
      <c r="O89" s="95"/>
      <c r="Q89"/>
      <c r="R89"/>
      <c r="S89" s="85"/>
      <c r="W89" s="80"/>
    </row>
    <row r="90" spans="3:23" s="13" customFormat="1" x14ac:dyDescent="0.2">
      <c r="C90" s="80"/>
      <c r="E90" s="50"/>
      <c r="G90" s="87"/>
      <c r="K90" s="87"/>
      <c r="O90" s="95"/>
      <c r="Q90"/>
      <c r="R90"/>
      <c r="S90" s="85"/>
      <c r="W90" s="80"/>
    </row>
    <row r="91" spans="3:23" s="13" customFormat="1" x14ac:dyDescent="0.2">
      <c r="C91" s="80"/>
      <c r="E91" s="50"/>
      <c r="G91" s="87"/>
      <c r="I91" s="50"/>
      <c r="K91" s="87"/>
      <c r="O91" s="95"/>
      <c r="Q91"/>
      <c r="R91"/>
      <c r="S91" s="85"/>
      <c r="W91" s="80"/>
    </row>
    <row r="92" spans="3:23" s="13" customFormat="1" x14ac:dyDescent="0.2">
      <c r="C92" s="80"/>
      <c r="E92" s="50"/>
      <c r="G92" s="87"/>
      <c r="I92" s="50"/>
      <c r="K92" s="87"/>
      <c r="O92" s="95"/>
      <c r="Q92"/>
      <c r="R92"/>
      <c r="S92" s="85"/>
      <c r="W92" s="80"/>
    </row>
    <row r="93" spans="3:23" s="13" customFormat="1" x14ac:dyDescent="0.2">
      <c r="C93" s="80"/>
      <c r="G93" s="87"/>
      <c r="I93" s="50"/>
      <c r="K93" s="87"/>
      <c r="O93" s="95"/>
      <c r="Q93"/>
      <c r="R93"/>
      <c r="S93" s="85"/>
      <c r="W93" s="80"/>
    </row>
    <row r="94" spans="3:23" s="13" customFormat="1" x14ac:dyDescent="0.2">
      <c r="C94" s="80"/>
      <c r="E94" s="50"/>
      <c r="G94" s="87"/>
      <c r="I94" s="50"/>
      <c r="K94" s="87"/>
      <c r="O94" s="95"/>
      <c r="Q94"/>
      <c r="R94"/>
      <c r="S94" s="85"/>
      <c r="W94" s="80"/>
    </row>
    <row r="95" spans="3:23" s="13" customFormat="1" x14ac:dyDescent="0.2">
      <c r="C95" s="80"/>
      <c r="E95" s="50"/>
      <c r="G95" s="87"/>
      <c r="I95" s="50"/>
      <c r="K95" s="87"/>
      <c r="O95" s="95"/>
      <c r="Q95"/>
      <c r="R95"/>
      <c r="S95" s="85"/>
      <c r="W95" s="80"/>
    </row>
    <row r="96" spans="3:23" s="13" customFormat="1" x14ac:dyDescent="0.2">
      <c r="C96" s="80"/>
      <c r="E96" s="50"/>
      <c r="G96" s="87"/>
      <c r="I96" s="50"/>
      <c r="K96" s="87"/>
      <c r="O96" s="95"/>
      <c r="Q96"/>
      <c r="R96"/>
      <c r="S96" s="85"/>
      <c r="W96" s="80"/>
    </row>
    <row r="97" spans="3:23" s="13" customFormat="1" x14ac:dyDescent="0.2">
      <c r="C97" s="80"/>
      <c r="E97" s="50"/>
      <c r="G97" s="87"/>
      <c r="K97" s="87"/>
      <c r="O97" s="95"/>
      <c r="Q97"/>
      <c r="R97"/>
      <c r="S97" s="85"/>
      <c r="W97" s="80"/>
    </row>
    <row r="98" spans="3:23" s="13" customFormat="1" x14ac:dyDescent="0.2">
      <c r="C98" s="80"/>
      <c r="G98" s="87"/>
      <c r="I98" s="50"/>
      <c r="K98" s="87"/>
      <c r="O98" s="95"/>
      <c r="Q98"/>
      <c r="R98"/>
      <c r="S98" s="85"/>
      <c r="W98" s="80"/>
    </row>
    <row r="99" spans="3:23" s="13" customFormat="1" x14ac:dyDescent="0.2">
      <c r="C99" s="80"/>
      <c r="E99" s="50"/>
      <c r="G99" s="87"/>
      <c r="I99" s="50"/>
      <c r="K99" s="87"/>
      <c r="O99" s="95"/>
      <c r="Q99"/>
      <c r="R99"/>
      <c r="S99" s="85"/>
      <c r="W99" s="80"/>
    </row>
    <row r="100" spans="3:23" s="13" customFormat="1" x14ac:dyDescent="0.2">
      <c r="C100" s="80"/>
      <c r="E100" s="50"/>
      <c r="G100" s="87"/>
      <c r="I100" s="50"/>
      <c r="K100" s="87"/>
      <c r="M100"/>
      <c r="N100"/>
      <c r="O100" s="96"/>
      <c r="Q100"/>
      <c r="R100"/>
      <c r="S100" s="85"/>
      <c r="W100" s="80"/>
    </row>
    <row r="101" spans="3:23" x14ac:dyDescent="0.2">
      <c r="E101" s="45"/>
      <c r="G101" s="93"/>
      <c r="I101" s="45"/>
      <c r="K101" s="93"/>
    </row>
    <row r="102" spans="3:23" x14ac:dyDescent="0.2">
      <c r="E102" s="45"/>
      <c r="G102" s="93"/>
      <c r="I102" s="45"/>
      <c r="K102" s="93"/>
    </row>
    <row r="103" spans="3:23" x14ac:dyDescent="0.2">
      <c r="E103" s="45"/>
      <c r="G103" s="93"/>
      <c r="K103" s="93"/>
    </row>
    <row r="104" spans="3:23" x14ac:dyDescent="0.2">
      <c r="E104" s="45"/>
      <c r="G104" s="93"/>
      <c r="I104" s="45"/>
      <c r="K104" s="93"/>
    </row>
    <row r="105" spans="3:23" x14ac:dyDescent="0.2">
      <c r="G105" s="93"/>
      <c r="I105" s="45"/>
      <c r="K105" s="93"/>
    </row>
    <row r="106" spans="3:23" x14ac:dyDescent="0.2">
      <c r="E106" s="45"/>
      <c r="G106" s="93"/>
      <c r="I106" s="45"/>
      <c r="K106" s="93"/>
    </row>
    <row r="107" spans="3:23" x14ac:dyDescent="0.2">
      <c r="E107" s="45"/>
      <c r="G107" s="93"/>
      <c r="I107" s="45"/>
      <c r="K107" s="93"/>
    </row>
    <row r="108" spans="3:23" x14ac:dyDescent="0.2">
      <c r="E108" s="45"/>
      <c r="G108" s="93"/>
      <c r="K108" s="93"/>
    </row>
    <row r="109" spans="3:23" x14ac:dyDescent="0.2">
      <c r="E109" s="45"/>
      <c r="G109" s="93"/>
    </row>
    <row r="110" spans="3:23" x14ac:dyDescent="0.2">
      <c r="E110" s="45"/>
      <c r="G110" s="93"/>
    </row>
    <row r="111" spans="3:23" x14ac:dyDescent="0.2">
      <c r="G111" s="93"/>
    </row>
    <row r="112" spans="3:23" x14ac:dyDescent="0.2">
      <c r="E112" s="45"/>
      <c r="G112" s="93"/>
    </row>
    <row r="113" spans="5:7" x14ac:dyDescent="0.2">
      <c r="E113" s="45"/>
      <c r="G113" s="93"/>
    </row>
    <row r="114" spans="5:7" x14ac:dyDescent="0.2">
      <c r="E114" s="45"/>
      <c r="G114" s="93"/>
    </row>
    <row r="115" spans="5:7" x14ac:dyDescent="0.2">
      <c r="E115" s="45"/>
      <c r="G115" s="93"/>
    </row>
    <row r="116" spans="5:7" x14ac:dyDescent="0.2">
      <c r="E116" s="45"/>
      <c r="G116" s="93"/>
    </row>
    <row r="117" spans="5:7" x14ac:dyDescent="0.2">
      <c r="G117" s="93"/>
    </row>
    <row r="118" spans="5:7" x14ac:dyDescent="0.2">
      <c r="E118" s="45"/>
      <c r="G118" s="93"/>
    </row>
    <row r="119" spans="5:7" x14ac:dyDescent="0.2">
      <c r="E119" s="45"/>
      <c r="G119" s="93"/>
    </row>
    <row r="120" spans="5:7" x14ac:dyDescent="0.2">
      <c r="E120" s="45"/>
      <c r="G120" s="93"/>
    </row>
    <row r="121" spans="5:7" x14ac:dyDescent="0.2">
      <c r="E121" s="45"/>
      <c r="G121" s="93"/>
    </row>
    <row r="122" spans="5:7" x14ac:dyDescent="0.2">
      <c r="E122" s="45"/>
      <c r="G122" s="93"/>
    </row>
    <row r="123" spans="5:7" x14ac:dyDescent="0.2">
      <c r="E123" s="45"/>
      <c r="G123" s="93"/>
    </row>
    <row r="124" spans="5:7" x14ac:dyDescent="0.2">
      <c r="G124" s="93"/>
    </row>
    <row r="125" spans="5:7" x14ac:dyDescent="0.2">
      <c r="E125" s="45"/>
      <c r="G125" s="93"/>
    </row>
    <row r="126" spans="5:7" x14ac:dyDescent="0.2">
      <c r="E126" s="45"/>
      <c r="G126" s="93"/>
    </row>
    <row r="127" spans="5:7" x14ac:dyDescent="0.2">
      <c r="E127" s="45"/>
      <c r="G127" s="93"/>
    </row>
    <row r="128" spans="5:7" x14ac:dyDescent="0.2">
      <c r="E128" s="45"/>
      <c r="G128" s="93"/>
    </row>
    <row r="129" spans="5:7" x14ac:dyDescent="0.2">
      <c r="G129" s="93"/>
    </row>
    <row r="130" spans="5:7" x14ac:dyDescent="0.2">
      <c r="E130" s="45"/>
      <c r="G130" s="93"/>
    </row>
    <row r="131" spans="5:7" x14ac:dyDescent="0.2">
      <c r="E131" s="45"/>
      <c r="G131" s="93"/>
    </row>
    <row r="132" spans="5:7" x14ac:dyDescent="0.2">
      <c r="E132" s="45"/>
      <c r="G132" s="93"/>
    </row>
    <row r="133" spans="5:7" x14ac:dyDescent="0.2">
      <c r="E133" s="45"/>
      <c r="G133" s="93"/>
    </row>
    <row r="134" spans="5:7" x14ac:dyDescent="0.2">
      <c r="G134" s="93"/>
    </row>
    <row r="135" spans="5:7" x14ac:dyDescent="0.2">
      <c r="E135" s="45"/>
      <c r="G135" s="93"/>
    </row>
    <row r="136" spans="5:7" x14ac:dyDescent="0.2">
      <c r="E136" s="45"/>
      <c r="G136" s="93"/>
    </row>
    <row r="137" spans="5:7" x14ac:dyDescent="0.2">
      <c r="E137" s="45"/>
      <c r="G137" s="93"/>
    </row>
    <row r="138" spans="5:7" x14ac:dyDescent="0.2">
      <c r="E138" s="45"/>
      <c r="G138" s="93"/>
    </row>
    <row r="139" spans="5:7" x14ac:dyDescent="0.2">
      <c r="E139" s="45"/>
      <c r="G139" s="93"/>
    </row>
    <row r="140" spans="5:7" x14ac:dyDescent="0.2">
      <c r="E140" s="45"/>
      <c r="G140" s="93"/>
    </row>
    <row r="141" spans="5:7" x14ac:dyDescent="0.2">
      <c r="G141" s="93"/>
    </row>
    <row r="142" spans="5:7" x14ac:dyDescent="0.2">
      <c r="E142" s="45"/>
      <c r="G142" s="93"/>
    </row>
    <row r="143" spans="5:7" x14ac:dyDescent="0.2">
      <c r="E143" s="45"/>
      <c r="G143" s="93"/>
    </row>
    <row r="144" spans="5:7" x14ac:dyDescent="0.2">
      <c r="E144" s="45"/>
      <c r="G144" s="93"/>
    </row>
    <row r="145" spans="5:7" x14ac:dyDescent="0.2">
      <c r="E145" s="45"/>
      <c r="G145" s="93"/>
    </row>
    <row r="146" spans="5:7" x14ac:dyDescent="0.2">
      <c r="E146" s="45"/>
      <c r="G146" s="93"/>
    </row>
    <row r="147" spans="5:7" x14ac:dyDescent="0.2">
      <c r="G147" s="93"/>
    </row>
    <row r="148" spans="5:7" x14ac:dyDescent="0.2">
      <c r="E148" s="45"/>
      <c r="G148" s="93"/>
    </row>
    <row r="149" spans="5:7" x14ac:dyDescent="0.2">
      <c r="E149" s="45"/>
      <c r="G149" s="93"/>
    </row>
    <row r="150" spans="5:7" x14ac:dyDescent="0.2">
      <c r="E150" s="45"/>
      <c r="G150" s="93"/>
    </row>
    <row r="151" spans="5:7" x14ac:dyDescent="0.2">
      <c r="E151" s="45"/>
      <c r="G151" s="93"/>
    </row>
    <row r="152" spans="5:7" x14ac:dyDescent="0.2">
      <c r="E152" s="45"/>
      <c r="G152" s="93"/>
    </row>
    <row r="153" spans="5:7" x14ac:dyDescent="0.2">
      <c r="E153" s="45"/>
      <c r="G153" s="93"/>
    </row>
    <row r="154" spans="5:7" x14ac:dyDescent="0.2">
      <c r="G154" s="93"/>
    </row>
    <row r="155" spans="5:7" x14ac:dyDescent="0.2">
      <c r="E155" s="45"/>
      <c r="G155" s="93"/>
    </row>
    <row r="156" spans="5:7" x14ac:dyDescent="0.2">
      <c r="E156" s="45"/>
      <c r="G156" s="93"/>
    </row>
    <row r="157" spans="5:7" x14ac:dyDescent="0.2">
      <c r="E157" s="45"/>
      <c r="G157" s="93"/>
    </row>
    <row r="158" spans="5:7" x14ac:dyDescent="0.2">
      <c r="E158" s="45"/>
      <c r="G158" s="93"/>
    </row>
    <row r="159" spans="5:7" x14ac:dyDescent="0.2">
      <c r="E159" s="45"/>
      <c r="G159" s="93"/>
    </row>
    <row r="160" spans="5:7" x14ac:dyDescent="0.2">
      <c r="E160" s="45"/>
      <c r="G160" s="93"/>
    </row>
    <row r="161" spans="5:7" x14ac:dyDescent="0.2">
      <c r="G161" s="93"/>
    </row>
    <row r="162" spans="5:7" x14ac:dyDescent="0.2">
      <c r="E162" s="45"/>
      <c r="G162" s="93"/>
    </row>
    <row r="163" spans="5:7" x14ac:dyDescent="0.2">
      <c r="E163" s="45"/>
      <c r="G163" s="93"/>
    </row>
    <row r="164" spans="5:7" x14ac:dyDescent="0.2">
      <c r="E164" s="45"/>
      <c r="G164" s="93"/>
    </row>
    <row r="165" spans="5:7" x14ac:dyDescent="0.2">
      <c r="E165" s="45"/>
      <c r="G165" s="93"/>
    </row>
    <row r="166" spans="5:7" x14ac:dyDescent="0.2">
      <c r="E166" s="45"/>
      <c r="G166" s="93"/>
    </row>
    <row r="167" spans="5:7" x14ac:dyDescent="0.2">
      <c r="G167" s="93"/>
    </row>
    <row r="168" spans="5:7" x14ac:dyDescent="0.2">
      <c r="E168" s="45"/>
      <c r="G168" s="93"/>
    </row>
    <row r="169" spans="5:7" x14ac:dyDescent="0.2">
      <c r="E169" s="45"/>
      <c r="G169" s="93"/>
    </row>
    <row r="170" spans="5:7" x14ac:dyDescent="0.2">
      <c r="E170" s="45"/>
      <c r="G170" s="93"/>
    </row>
    <row r="171" spans="5:7" x14ac:dyDescent="0.2">
      <c r="E171" s="45"/>
      <c r="G171" s="93"/>
    </row>
    <row r="172" spans="5:7" x14ac:dyDescent="0.2">
      <c r="G172" s="93"/>
    </row>
    <row r="173" spans="5:7" x14ac:dyDescent="0.2">
      <c r="G173" s="93"/>
    </row>
    <row r="174" spans="5:7" x14ac:dyDescent="0.2">
      <c r="G174" s="93"/>
    </row>
    <row r="175" spans="5:7" x14ac:dyDescent="0.2">
      <c r="G175" s="93"/>
    </row>
    <row r="176" spans="5:7" x14ac:dyDescent="0.2">
      <c r="G176" s="93"/>
    </row>
    <row r="177" spans="7:7" x14ac:dyDescent="0.2">
      <c r="G177" s="93"/>
    </row>
    <row r="178" spans="7:7" x14ac:dyDescent="0.2">
      <c r="G178" s="93"/>
    </row>
    <row r="179" spans="7:7" x14ac:dyDescent="0.2">
      <c r="G179" s="93"/>
    </row>
    <row r="180" spans="7:7" x14ac:dyDescent="0.2">
      <c r="G180" s="93"/>
    </row>
    <row r="181" spans="7:7" x14ac:dyDescent="0.2">
      <c r="G181" s="93"/>
    </row>
    <row r="182" spans="7:7" x14ac:dyDescent="0.2">
      <c r="G182" s="93"/>
    </row>
    <row r="183" spans="7:7" x14ac:dyDescent="0.2">
      <c r="G183" s="93"/>
    </row>
    <row r="184" spans="7:7" x14ac:dyDescent="0.2">
      <c r="G184" s="93"/>
    </row>
    <row r="185" spans="7:7" x14ac:dyDescent="0.2">
      <c r="G185" s="93"/>
    </row>
    <row r="186" spans="7:7" x14ac:dyDescent="0.2">
      <c r="G186" s="93"/>
    </row>
    <row r="187" spans="7:7" x14ac:dyDescent="0.2">
      <c r="G187" s="93"/>
    </row>
    <row r="188" spans="7:7" x14ac:dyDescent="0.2">
      <c r="G188" s="93"/>
    </row>
    <row r="189" spans="7:7" x14ac:dyDescent="0.2">
      <c r="G189" s="93"/>
    </row>
    <row r="190" spans="7:7" x14ac:dyDescent="0.2">
      <c r="G190" s="93"/>
    </row>
    <row r="191" spans="7:7" x14ac:dyDescent="0.2">
      <c r="G191" s="93"/>
    </row>
    <row r="192" spans="7:7" x14ac:dyDescent="0.2">
      <c r="G192" s="93"/>
    </row>
    <row r="193" spans="7:7" x14ac:dyDescent="0.2">
      <c r="G193" s="93"/>
    </row>
    <row r="194" spans="7:7" x14ac:dyDescent="0.2">
      <c r="G194" s="93"/>
    </row>
    <row r="195" spans="7:7" x14ac:dyDescent="0.2">
      <c r="G195" s="94"/>
    </row>
    <row r="196" spans="7:7" x14ac:dyDescent="0.2">
      <c r="G196" s="94"/>
    </row>
    <row r="197" spans="7:7" x14ac:dyDescent="0.2">
      <c r="G197" s="94"/>
    </row>
    <row r="198" spans="7:7" x14ac:dyDescent="0.2">
      <c r="G198" s="9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4B66-F86C-394C-89E0-D3A0384F4DA6}">
  <sheetPr codeName="Sheet20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36.33203125" style="13" customWidth="1"/>
  </cols>
  <sheetData>
    <row r="1" spans="1:23" x14ac:dyDescent="0.2">
      <c r="A1" s="8" t="s">
        <v>19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254</v>
      </c>
      <c r="R3" s="23" t="s">
        <v>64</v>
      </c>
      <c r="S3" s="24" t="s">
        <v>77</v>
      </c>
      <c r="U3" s="23" t="s">
        <v>390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2064</v>
      </c>
      <c r="C4" s="10">
        <f>B4/B7</f>
        <v>0.96493688639551189</v>
      </c>
      <c r="E4" s="3" t="s">
        <v>104</v>
      </c>
      <c r="F4" s="112">
        <v>1438</v>
      </c>
      <c r="G4" s="10">
        <f>F4/F6</f>
        <v>0.75287958115183251</v>
      </c>
      <c r="I4" s="17" t="s">
        <v>139</v>
      </c>
      <c r="J4" s="112">
        <v>446</v>
      </c>
      <c r="K4" s="10">
        <f>J4/J6</f>
        <v>0.29400131839156229</v>
      </c>
      <c r="M4" s="22" t="s">
        <v>170</v>
      </c>
      <c r="N4" s="112">
        <v>334</v>
      </c>
      <c r="O4" s="24">
        <f>N4/N8</f>
        <v>0.25037481259370314</v>
      </c>
      <c r="Q4" s="23" t="s">
        <v>257</v>
      </c>
      <c r="R4" s="112">
        <v>604</v>
      </c>
      <c r="S4" s="24">
        <f>R4/R7</f>
        <v>0.45175766641735227</v>
      </c>
      <c r="U4" s="23" t="s">
        <v>388</v>
      </c>
      <c r="V4" s="112">
        <v>132</v>
      </c>
      <c r="W4" s="24">
        <f>V4/V6</f>
        <v>0.40740740740740738</v>
      </c>
    </row>
    <row r="5" spans="1:23" x14ac:dyDescent="0.2">
      <c r="A5" s="1" t="s">
        <v>67</v>
      </c>
      <c r="B5" s="112">
        <v>27</v>
      </c>
      <c r="C5" s="10">
        <f>B5/B7</f>
        <v>1.2622720897615708E-2</v>
      </c>
      <c r="E5" s="3" t="s">
        <v>105</v>
      </c>
      <c r="F5" s="112">
        <v>472</v>
      </c>
      <c r="G5" s="10">
        <f>F5/F6</f>
        <v>0.24712041884816754</v>
      </c>
      <c r="I5" s="17" t="s">
        <v>88</v>
      </c>
      <c r="J5" s="112">
        <v>1071</v>
      </c>
      <c r="K5" s="10">
        <f>J5/J6</f>
        <v>0.70599868160843771</v>
      </c>
      <c r="L5" s="15"/>
      <c r="M5" s="22" t="s">
        <v>171</v>
      </c>
      <c r="N5" s="112">
        <v>191</v>
      </c>
      <c r="O5" s="24">
        <f>N5/N8</f>
        <v>0.1431784107946027</v>
      </c>
      <c r="Q5" s="23" t="s">
        <v>258</v>
      </c>
      <c r="R5" s="112">
        <v>301</v>
      </c>
      <c r="S5" s="24">
        <f>R5/R7</f>
        <v>0.22513089005235601</v>
      </c>
      <c r="U5" s="23" t="s">
        <v>389</v>
      </c>
      <c r="V5" s="112">
        <v>192</v>
      </c>
      <c r="W5" s="24">
        <f>V5/V6</f>
        <v>0.59259259259259256</v>
      </c>
    </row>
    <row r="6" spans="1:23" x14ac:dyDescent="0.2">
      <c r="A6" s="2" t="s">
        <v>68</v>
      </c>
      <c r="B6" s="112">
        <v>48</v>
      </c>
      <c r="C6" s="11">
        <f>B6/B7</f>
        <v>2.244039270687237E-2</v>
      </c>
      <c r="E6" s="3" t="s">
        <v>107</v>
      </c>
      <c r="F6" s="1">
        <f>F4+F5</f>
        <v>1910</v>
      </c>
      <c r="G6" s="10">
        <f>G4+G5</f>
        <v>1</v>
      </c>
      <c r="I6" s="17" t="s">
        <v>69</v>
      </c>
      <c r="J6" s="1">
        <f>J4+J5</f>
        <v>1517</v>
      </c>
      <c r="K6" s="10">
        <f>K4+K5</f>
        <v>1</v>
      </c>
      <c r="L6" s="15"/>
      <c r="M6" s="22" t="s">
        <v>172</v>
      </c>
      <c r="N6" s="112">
        <v>514</v>
      </c>
      <c r="O6" s="24">
        <f>N6/N8</f>
        <v>0.38530734632683661</v>
      </c>
      <c r="Q6" s="23" t="s">
        <v>259</v>
      </c>
      <c r="R6" s="112">
        <v>432</v>
      </c>
      <c r="S6" s="24">
        <f>R6/R7</f>
        <v>0.3231114435302917</v>
      </c>
      <c r="U6" s="23" t="s">
        <v>69</v>
      </c>
      <c r="V6" s="23">
        <f>V4+V5</f>
        <v>324</v>
      </c>
      <c r="W6" s="24">
        <f>W4+W5</f>
        <v>1</v>
      </c>
    </row>
    <row r="7" spans="1:23" x14ac:dyDescent="0.2">
      <c r="A7" s="3" t="s">
        <v>69</v>
      </c>
      <c r="B7" s="1">
        <f>B4+B5+B6</f>
        <v>2139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295</v>
      </c>
      <c r="O7" s="24">
        <f>N7/N8</f>
        <v>0.22113943028485758</v>
      </c>
      <c r="Q7" s="23" t="s">
        <v>69</v>
      </c>
      <c r="R7" s="23">
        <f>R4+R5+R6</f>
        <v>1337</v>
      </c>
      <c r="S7" s="24">
        <f>S4+S5+S6</f>
        <v>1</v>
      </c>
      <c r="U7" s="15"/>
      <c r="V7" s="15"/>
      <c r="W7" s="16"/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1334</v>
      </c>
      <c r="O8" s="24">
        <f>O4+O5+O6+O7</f>
        <v>1</v>
      </c>
      <c r="Q8" s="13"/>
      <c r="R8" s="13"/>
      <c r="S8" s="14"/>
      <c r="U8" s="23" t="s">
        <v>352</v>
      </c>
      <c r="V8" s="23" t="s">
        <v>64</v>
      </c>
      <c r="W8" s="24" t="s">
        <v>77</v>
      </c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6</v>
      </c>
      <c r="G9" s="10">
        <f>F9/F11</f>
        <v>0.33333333333333331</v>
      </c>
      <c r="I9" s="17" t="s">
        <v>671</v>
      </c>
      <c r="J9" s="112">
        <v>297</v>
      </c>
      <c r="K9" s="10">
        <f>J9/J12</f>
        <v>0.20496894409937888</v>
      </c>
      <c r="L9" s="15"/>
      <c r="M9" s="13"/>
      <c r="N9" s="13"/>
      <c r="O9" s="14"/>
      <c r="Q9" s="23" t="s">
        <v>253</v>
      </c>
      <c r="R9" s="23" t="s">
        <v>64</v>
      </c>
      <c r="S9" s="24" t="s">
        <v>77</v>
      </c>
      <c r="U9" s="23" t="s">
        <v>636</v>
      </c>
      <c r="V9" s="112">
        <v>404</v>
      </c>
      <c r="W9" s="24">
        <f>V9/V12</f>
        <v>0.19745845552297164</v>
      </c>
    </row>
    <row r="10" spans="1:23" x14ac:dyDescent="0.2">
      <c r="A10" s="23" t="s">
        <v>70</v>
      </c>
      <c r="B10" s="112">
        <v>25</v>
      </c>
      <c r="C10" s="24">
        <f>B10/B17</f>
        <v>1.1837121212121212E-2</v>
      </c>
      <c r="E10" s="3" t="s">
        <v>109</v>
      </c>
      <c r="F10" s="112">
        <v>12</v>
      </c>
      <c r="G10" s="10">
        <f>F10/F11</f>
        <v>0.66666666666666663</v>
      </c>
      <c r="I10" s="17" t="s">
        <v>141</v>
      </c>
      <c r="J10" s="112">
        <v>528</v>
      </c>
      <c r="K10" s="10">
        <f>J10/J12</f>
        <v>0.36438923395445133</v>
      </c>
      <c r="L10" s="15"/>
      <c r="M10" s="22" t="s">
        <v>174</v>
      </c>
      <c r="N10" s="23" t="s">
        <v>64</v>
      </c>
      <c r="O10" s="24" t="s">
        <v>77</v>
      </c>
      <c r="Q10" s="23" t="s">
        <v>256</v>
      </c>
      <c r="R10" s="112">
        <v>804</v>
      </c>
      <c r="S10" s="24">
        <f>R10/R12</f>
        <v>0.59732540861812777</v>
      </c>
      <c r="U10" s="23" t="s">
        <v>637</v>
      </c>
      <c r="V10" s="112">
        <v>822</v>
      </c>
      <c r="W10" s="24">
        <f>V10/V12</f>
        <v>0.40175953079178883</v>
      </c>
    </row>
    <row r="11" spans="1:23" x14ac:dyDescent="0.2">
      <c r="A11" s="23" t="s">
        <v>71</v>
      </c>
      <c r="B11" s="112">
        <v>405</v>
      </c>
      <c r="C11" s="24">
        <f>B11/B17</f>
        <v>0.19176136363636365</v>
      </c>
      <c r="E11" s="3" t="s">
        <v>107</v>
      </c>
      <c r="F11" s="1">
        <f>F9+F10</f>
        <v>18</v>
      </c>
      <c r="G11" s="10">
        <f>G9+G10</f>
        <v>1</v>
      </c>
      <c r="I11" s="17" t="s">
        <v>142</v>
      </c>
      <c r="J11" s="112">
        <v>624</v>
      </c>
      <c r="K11" s="10">
        <f>J11/J12</f>
        <v>0.43064182194616979</v>
      </c>
      <c r="L11" s="15"/>
      <c r="M11" s="22" t="s">
        <v>176</v>
      </c>
      <c r="N11" s="112">
        <v>686</v>
      </c>
      <c r="O11" s="24">
        <f>N11/N13</f>
        <v>0.50146198830409361</v>
      </c>
      <c r="Q11" s="23" t="s">
        <v>255</v>
      </c>
      <c r="R11" s="112">
        <v>542</v>
      </c>
      <c r="S11" s="24">
        <f>R11/R12</f>
        <v>0.40267459138187223</v>
      </c>
      <c r="U11" s="23" t="s">
        <v>638</v>
      </c>
      <c r="V11" s="112">
        <v>820</v>
      </c>
      <c r="W11" s="24">
        <f>V11/V12</f>
        <v>0.40078201368523947</v>
      </c>
    </row>
    <row r="12" spans="1:23" x14ac:dyDescent="0.2">
      <c r="A12" s="23" t="s">
        <v>72</v>
      </c>
      <c r="B12" s="112">
        <v>19</v>
      </c>
      <c r="C12" s="24">
        <f>B12/B17</f>
        <v>8.9962121212121219E-3</v>
      </c>
      <c r="E12" s="13"/>
      <c r="F12" s="13"/>
      <c r="G12" s="14"/>
      <c r="I12" s="17" t="s">
        <v>69</v>
      </c>
      <c r="J12" s="1">
        <f>J9+J10+J11</f>
        <v>1449</v>
      </c>
      <c r="K12" s="10">
        <f>K9+K10+K11</f>
        <v>1</v>
      </c>
      <c r="L12" s="15"/>
      <c r="M12" s="22" t="s">
        <v>175</v>
      </c>
      <c r="N12" s="112">
        <v>682</v>
      </c>
      <c r="O12" s="24">
        <f>N12/N13</f>
        <v>0.49853801169590645</v>
      </c>
      <c r="Q12" s="23" t="s">
        <v>107</v>
      </c>
      <c r="R12" s="23">
        <f>R10+R11</f>
        <v>1346</v>
      </c>
      <c r="S12" s="24">
        <f>S10+S11</f>
        <v>1</v>
      </c>
      <c r="U12" s="23" t="s">
        <v>69</v>
      </c>
      <c r="V12" s="23">
        <f>V9+V10+V11</f>
        <v>2046</v>
      </c>
      <c r="W12" s="24">
        <f>W9+W10+W11</f>
        <v>0.99999999999999989</v>
      </c>
    </row>
    <row r="13" spans="1:23" x14ac:dyDescent="0.2">
      <c r="A13" s="23" t="s">
        <v>73</v>
      </c>
      <c r="B13" s="112">
        <v>197</v>
      </c>
      <c r="C13" s="24">
        <f>B13/B17</f>
        <v>9.3276515151515152E-2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1368</v>
      </c>
      <c r="O13" s="24">
        <f>O11+O12</f>
        <v>1</v>
      </c>
      <c r="Q13" s="13"/>
      <c r="R13" s="13"/>
      <c r="S13" s="14"/>
      <c r="U13" s="15"/>
      <c r="V13" s="15"/>
      <c r="W13" s="16"/>
    </row>
    <row r="14" spans="1:23" x14ac:dyDescent="0.2">
      <c r="A14" s="23" t="s">
        <v>74</v>
      </c>
      <c r="B14" s="112">
        <v>22</v>
      </c>
      <c r="C14" s="24">
        <f>B14/B17</f>
        <v>1.0416666666666666E-2</v>
      </c>
      <c r="E14" s="6" t="s">
        <v>111</v>
      </c>
      <c r="F14" s="112">
        <v>813</v>
      </c>
      <c r="G14" s="27">
        <f>F14/F16</f>
        <v>0.52964169381107495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4"/>
      <c r="U14" s="15"/>
      <c r="V14" s="15"/>
      <c r="W14" s="16"/>
    </row>
    <row r="15" spans="1:23" x14ac:dyDescent="0.2">
      <c r="A15" s="23" t="s">
        <v>75</v>
      </c>
      <c r="B15" s="112">
        <v>524</v>
      </c>
      <c r="C15" s="24">
        <f>B15/B17</f>
        <v>0.24810606060606061</v>
      </c>
      <c r="E15" s="6" t="s">
        <v>112</v>
      </c>
      <c r="F15" s="112">
        <v>722</v>
      </c>
      <c r="G15" s="27">
        <f>F15/F16</f>
        <v>0.4703583061889251</v>
      </c>
      <c r="I15" s="17" t="s">
        <v>144</v>
      </c>
      <c r="J15" s="112">
        <v>353</v>
      </c>
      <c r="K15" s="10">
        <f>J15/J19</f>
        <v>0.25635439360929557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4"/>
      <c r="U15" s="15"/>
      <c r="V15" s="15"/>
      <c r="W15" s="16"/>
    </row>
    <row r="16" spans="1:23" x14ac:dyDescent="0.2">
      <c r="A16" s="23" t="s">
        <v>76</v>
      </c>
      <c r="B16" s="112">
        <v>920</v>
      </c>
      <c r="C16" s="24">
        <f>B16/B17</f>
        <v>0.43560606060606061</v>
      </c>
      <c r="E16" s="6" t="s">
        <v>107</v>
      </c>
      <c r="F16" s="7">
        <f>F14+F15</f>
        <v>1535</v>
      </c>
      <c r="G16" s="27">
        <f>G14+G15</f>
        <v>1</v>
      </c>
      <c r="I16" s="17" t="s">
        <v>145</v>
      </c>
      <c r="J16" s="112">
        <v>209</v>
      </c>
      <c r="K16" s="10">
        <f>J16/J19</f>
        <v>0.15177923021060277</v>
      </c>
      <c r="L16" s="15"/>
      <c r="M16" s="22" t="s">
        <v>178</v>
      </c>
      <c r="N16" s="112">
        <v>557</v>
      </c>
      <c r="O16" s="24">
        <f>N16/N18</f>
        <v>0.41942771084337349</v>
      </c>
      <c r="Q16" s="13"/>
      <c r="R16" s="13"/>
      <c r="S16" s="14"/>
      <c r="U16" s="15"/>
      <c r="V16" s="15"/>
      <c r="W16" s="16"/>
    </row>
    <row r="17" spans="1:23" x14ac:dyDescent="0.2">
      <c r="A17" s="23" t="s">
        <v>69</v>
      </c>
      <c r="B17" s="23">
        <f>B10+B11+B12+B13+B14+B15+B16</f>
        <v>2112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310</v>
      </c>
      <c r="K17" s="10">
        <f>J17/J19</f>
        <v>0.22512708787218591</v>
      </c>
      <c r="L17" s="15"/>
      <c r="M17" s="22" t="s">
        <v>179</v>
      </c>
      <c r="N17" s="112">
        <v>771</v>
      </c>
      <c r="O17" s="24">
        <f>N17/N18</f>
        <v>0.58057228915662651</v>
      </c>
      <c r="Q17" s="13"/>
      <c r="R17" s="13"/>
      <c r="S17" s="14"/>
      <c r="U17" s="15"/>
      <c r="V17" s="15"/>
      <c r="W17" s="16"/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505</v>
      </c>
      <c r="K18" s="127">
        <f>J18/J19</f>
        <v>0.36673928830791575</v>
      </c>
      <c r="L18" s="15"/>
      <c r="M18" s="22" t="s">
        <v>69</v>
      </c>
      <c r="N18" s="23">
        <f>N16+N17</f>
        <v>1328</v>
      </c>
      <c r="O18" s="24">
        <f>O16+O17</f>
        <v>1</v>
      </c>
      <c r="Q18" s="13"/>
      <c r="R18" s="13"/>
      <c r="S18" s="14"/>
      <c r="U18" s="15"/>
      <c r="V18" s="15"/>
      <c r="W18" s="16"/>
    </row>
    <row r="19" spans="1:23" x14ac:dyDescent="0.2">
      <c r="A19" s="43"/>
      <c r="B19" s="43"/>
      <c r="C19" s="44"/>
      <c r="E19" s="17" t="s">
        <v>114</v>
      </c>
      <c r="F19" s="112">
        <v>121</v>
      </c>
      <c r="G19" s="10">
        <f>F19/F22</f>
        <v>7.8367875647668395E-2</v>
      </c>
      <c r="I19" s="17" t="s">
        <v>69</v>
      </c>
      <c r="J19" s="1">
        <f>J15+J16+J17+J18</f>
        <v>1377</v>
      </c>
      <c r="K19" s="10">
        <f>K15+K16+K17+K18</f>
        <v>1</v>
      </c>
      <c r="L19" s="15"/>
      <c r="M19" s="13"/>
      <c r="N19" s="13"/>
      <c r="O19" s="14"/>
      <c r="Q19" s="13"/>
      <c r="R19" s="13"/>
      <c r="S19" s="14"/>
      <c r="U19" s="13"/>
      <c r="V19" s="13"/>
      <c r="W19" s="14"/>
    </row>
    <row r="20" spans="1:23" x14ac:dyDescent="0.2">
      <c r="A20" s="43"/>
      <c r="B20" s="43"/>
      <c r="C20" s="44"/>
      <c r="E20" s="17" t="s">
        <v>674</v>
      </c>
      <c r="F20" s="112">
        <v>575</v>
      </c>
      <c r="G20" s="10">
        <f>F20/F22</f>
        <v>0.37240932642487046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4"/>
      <c r="U20" s="13"/>
      <c r="V20" s="13"/>
      <c r="W20" s="14"/>
    </row>
    <row r="21" spans="1:23" x14ac:dyDescent="0.2">
      <c r="A21" s="43"/>
      <c r="B21" s="43"/>
      <c r="C21" s="44"/>
      <c r="E21" s="17" t="s">
        <v>115</v>
      </c>
      <c r="F21" s="112">
        <v>848</v>
      </c>
      <c r="G21" s="10">
        <f>F21/F22</f>
        <v>0.54922279792746109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587</v>
      </c>
      <c r="O21" s="24">
        <f>N21/N25</f>
        <v>0.44774980930587338</v>
      </c>
      <c r="Q21" s="13"/>
      <c r="R21" s="13"/>
      <c r="S21" s="14"/>
      <c r="U21" s="13"/>
      <c r="V21" s="13"/>
      <c r="W21" s="14"/>
    </row>
    <row r="22" spans="1:23" x14ac:dyDescent="0.2">
      <c r="A22" s="43"/>
      <c r="B22" s="43"/>
      <c r="C22" s="44"/>
      <c r="E22" s="17" t="s">
        <v>107</v>
      </c>
      <c r="F22" s="1">
        <f>F19+F20+F21</f>
        <v>1544</v>
      </c>
      <c r="G22" s="10">
        <f>G19+G20+G21</f>
        <v>1</v>
      </c>
      <c r="I22" s="17" t="s">
        <v>148</v>
      </c>
      <c r="J22" s="112">
        <v>483</v>
      </c>
      <c r="K22" s="10">
        <f>J22/J25</f>
        <v>0.35255474452554747</v>
      </c>
      <c r="L22" s="15"/>
      <c r="M22" s="22" t="s">
        <v>182</v>
      </c>
      <c r="N22" s="112">
        <v>316</v>
      </c>
      <c r="O22" s="24">
        <f>N22/N25</f>
        <v>0.2410373760488177</v>
      </c>
      <c r="Q22" s="13"/>
      <c r="R22" s="13"/>
      <c r="S22" s="14"/>
      <c r="U22" s="13"/>
      <c r="V22" s="13"/>
      <c r="W22" s="14"/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177</v>
      </c>
      <c r="K23" s="10">
        <f>J23/J25</f>
        <v>0.1291970802919708</v>
      </c>
      <c r="L23" s="15"/>
      <c r="M23" s="22" t="s">
        <v>183</v>
      </c>
      <c r="N23" s="112">
        <v>210</v>
      </c>
      <c r="O23" s="24">
        <f>N23/N25</f>
        <v>0.16018306636155608</v>
      </c>
      <c r="Q23" s="13"/>
      <c r="R23" s="13"/>
      <c r="S23" s="14"/>
      <c r="U23" s="13"/>
      <c r="V23" s="13"/>
      <c r="W23" s="14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710</v>
      </c>
      <c r="K24" s="10">
        <f>J24/J25</f>
        <v>0.51824817518248179</v>
      </c>
      <c r="L24" s="15"/>
      <c r="M24" s="22" t="s">
        <v>184</v>
      </c>
      <c r="N24" s="112">
        <v>198</v>
      </c>
      <c r="O24" s="24">
        <f>N24/N25</f>
        <v>0.15102974828375287</v>
      </c>
      <c r="Q24" s="13"/>
      <c r="R24" s="13"/>
      <c r="S24" s="14"/>
      <c r="U24" s="13"/>
      <c r="V24" s="13"/>
      <c r="W24" s="14"/>
    </row>
    <row r="25" spans="1:23" x14ac:dyDescent="0.2">
      <c r="A25" s="43"/>
      <c r="B25" s="43"/>
      <c r="C25" s="44"/>
      <c r="E25" s="17" t="s">
        <v>117</v>
      </c>
      <c r="F25" s="112">
        <v>610</v>
      </c>
      <c r="G25" s="10">
        <f>F25/F30</f>
        <v>0.41609822646657574</v>
      </c>
      <c r="I25" s="17" t="s">
        <v>69</v>
      </c>
      <c r="J25" s="1">
        <f>J22+J23+J24</f>
        <v>1370</v>
      </c>
      <c r="K25" s="10">
        <f>K22+K23+K24</f>
        <v>1</v>
      </c>
      <c r="L25" s="15"/>
      <c r="M25" s="22" t="s">
        <v>69</v>
      </c>
      <c r="N25" s="23">
        <f>N21+N22+N23+N24</f>
        <v>1311</v>
      </c>
      <c r="O25" s="24">
        <f>O21+O22+O23+O24</f>
        <v>1</v>
      </c>
      <c r="Q25" s="13"/>
      <c r="R25" s="13"/>
      <c r="S25" s="14"/>
      <c r="U25" s="13"/>
      <c r="V25" s="13"/>
      <c r="W25" s="14"/>
    </row>
    <row r="26" spans="1:23" x14ac:dyDescent="0.2">
      <c r="A26" s="13"/>
      <c r="B26" s="13"/>
      <c r="C26" s="14"/>
      <c r="E26" s="17" t="s">
        <v>118</v>
      </c>
      <c r="F26" s="112">
        <v>258</v>
      </c>
      <c r="G26" s="10">
        <f>F26/F30</f>
        <v>0.17598908594815826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  <c r="U26" s="13"/>
      <c r="V26" s="13"/>
      <c r="W26" s="14"/>
    </row>
    <row r="27" spans="1:23" x14ac:dyDescent="0.2">
      <c r="A27" s="43"/>
      <c r="B27" s="43"/>
      <c r="C27" s="44"/>
      <c r="E27" s="17" t="s">
        <v>119</v>
      </c>
      <c r="F27" s="112">
        <v>110</v>
      </c>
      <c r="G27" s="10">
        <f>F27/F30</f>
        <v>7.5034106412005461E-2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4"/>
    </row>
    <row r="28" spans="1:23" x14ac:dyDescent="0.2">
      <c r="A28" s="43"/>
      <c r="B28" s="43"/>
      <c r="C28" s="44"/>
      <c r="E28" s="17" t="s">
        <v>120</v>
      </c>
      <c r="F28" s="112">
        <v>83</v>
      </c>
      <c r="G28" s="10">
        <f>F28/F30</f>
        <v>5.6616643929058665E-2</v>
      </c>
      <c r="I28" s="17" t="s">
        <v>644</v>
      </c>
      <c r="J28" s="112">
        <v>245</v>
      </c>
      <c r="K28" s="10">
        <f>J28/J33</f>
        <v>0.1639892904953146</v>
      </c>
      <c r="L28" s="15"/>
      <c r="M28" s="22" t="s">
        <v>186</v>
      </c>
      <c r="N28" s="112">
        <v>353</v>
      </c>
      <c r="O28" s="24">
        <f>N28/N31</f>
        <v>0.26803340926347757</v>
      </c>
      <c r="Q28" s="13"/>
      <c r="R28" s="13"/>
      <c r="S28" s="14"/>
      <c r="U28" s="13"/>
      <c r="V28" s="13"/>
      <c r="W28" s="14"/>
    </row>
    <row r="29" spans="1:23" x14ac:dyDescent="0.2">
      <c r="A29" s="43"/>
      <c r="B29" s="43"/>
      <c r="C29" s="44"/>
      <c r="E29" s="17" t="s">
        <v>99</v>
      </c>
      <c r="F29" s="112">
        <v>405</v>
      </c>
      <c r="G29" s="10">
        <f>F29/F30</f>
        <v>0.27626193724420189</v>
      </c>
      <c r="I29" s="17" t="s">
        <v>151</v>
      </c>
      <c r="J29" s="112">
        <v>332</v>
      </c>
      <c r="K29" s="10">
        <f>J29/J33</f>
        <v>0.22222222222222221</v>
      </c>
      <c r="L29" s="15"/>
      <c r="M29" s="22" t="s">
        <v>682</v>
      </c>
      <c r="N29" s="112">
        <v>546</v>
      </c>
      <c r="O29" s="24">
        <f>N29/N31</f>
        <v>0.4145785876993166</v>
      </c>
      <c r="Q29" s="13"/>
      <c r="R29" s="13"/>
      <c r="S29" s="14"/>
      <c r="U29" s="13"/>
      <c r="V29" s="13"/>
      <c r="W29" s="14"/>
    </row>
    <row r="30" spans="1:23" x14ac:dyDescent="0.2">
      <c r="A30" s="43"/>
      <c r="B30" s="43"/>
      <c r="C30" s="44"/>
      <c r="E30" s="17" t="s">
        <v>69</v>
      </c>
      <c r="F30" s="1">
        <f>F25+F26+F27+F28+F29</f>
        <v>1466</v>
      </c>
      <c r="G30" s="10">
        <f>G25+G26+G27+G28+G29</f>
        <v>1</v>
      </c>
      <c r="I30" s="17" t="s">
        <v>152</v>
      </c>
      <c r="J30" s="112">
        <v>148</v>
      </c>
      <c r="K30" s="10">
        <f>J30/J33</f>
        <v>9.906291834002677E-2</v>
      </c>
      <c r="L30" s="15"/>
      <c r="M30" s="22" t="s">
        <v>187</v>
      </c>
      <c r="N30" s="112">
        <v>418</v>
      </c>
      <c r="O30" s="24">
        <f>N30/N31</f>
        <v>0.31738800303720577</v>
      </c>
      <c r="Q30" s="13"/>
      <c r="R30" s="13"/>
      <c r="S30" s="14"/>
      <c r="U30" s="13"/>
      <c r="V30" s="13"/>
      <c r="W30" s="14"/>
    </row>
    <row r="31" spans="1:23" x14ac:dyDescent="0.2">
      <c r="A31" s="43"/>
      <c r="B31" s="43"/>
      <c r="C31" s="44"/>
      <c r="E31" s="13"/>
      <c r="F31" s="13"/>
      <c r="G31" s="14"/>
      <c r="I31" s="17" t="s">
        <v>153</v>
      </c>
      <c r="J31" s="112">
        <v>139</v>
      </c>
      <c r="K31" s="10">
        <f>J31/J33</f>
        <v>9.303882195448461E-2</v>
      </c>
      <c r="L31" s="15"/>
      <c r="M31" s="22" t="s">
        <v>69</v>
      </c>
      <c r="N31" s="23">
        <f>N28+N29+N30</f>
        <v>1317</v>
      </c>
      <c r="O31" s="24">
        <f>O28+O29+O30</f>
        <v>1</v>
      </c>
      <c r="Q31" s="13"/>
      <c r="R31" s="13"/>
      <c r="S31" s="14"/>
      <c r="U31" s="13"/>
      <c r="V31" s="13"/>
      <c r="W31" s="14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630</v>
      </c>
      <c r="K32" s="10">
        <f>J32/J33</f>
        <v>0.42168674698795183</v>
      </c>
      <c r="L32" s="15"/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43"/>
      <c r="B33" s="43"/>
      <c r="C33" s="44"/>
      <c r="E33" s="6" t="s">
        <v>112</v>
      </c>
      <c r="F33" s="112">
        <v>888</v>
      </c>
      <c r="G33" s="27">
        <f>F33/F35</f>
        <v>0.58077174623937211</v>
      </c>
      <c r="I33" s="17" t="s">
        <v>69</v>
      </c>
      <c r="J33" s="1">
        <f>J28+J29+J30+J31+J32</f>
        <v>1494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3"/>
      <c r="B34" s="13"/>
      <c r="C34" s="14"/>
      <c r="E34" s="6" t="s">
        <v>122</v>
      </c>
      <c r="F34" s="112">
        <v>641</v>
      </c>
      <c r="G34" s="27">
        <f>F34/F35</f>
        <v>0.41922825376062783</v>
      </c>
      <c r="I34" s="13"/>
      <c r="J34" s="13"/>
      <c r="K34" s="14"/>
      <c r="L34" s="15"/>
      <c r="M34" s="22" t="s">
        <v>189</v>
      </c>
      <c r="N34" s="112">
        <v>447</v>
      </c>
      <c r="O34" s="24">
        <f>N34/N38</f>
        <v>0.34252873563218389</v>
      </c>
      <c r="Q34" s="13"/>
      <c r="R34" s="13"/>
      <c r="S34" s="14"/>
      <c r="U34" s="13"/>
      <c r="V34" s="13"/>
      <c r="W34" s="14"/>
    </row>
    <row r="35" spans="1:23" x14ac:dyDescent="0.2">
      <c r="A35" s="13"/>
      <c r="B35" s="13"/>
      <c r="C35" s="14"/>
      <c r="E35" s="6" t="s">
        <v>107</v>
      </c>
      <c r="F35" s="7">
        <f>F33+F34</f>
        <v>1529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530</v>
      </c>
      <c r="O35" s="24">
        <f>N35/N38</f>
        <v>0.4061302681992337</v>
      </c>
      <c r="Q35" s="13"/>
      <c r="R35" s="13"/>
      <c r="S35" s="14"/>
      <c r="U35" s="13"/>
      <c r="V35" s="13"/>
      <c r="W35" s="14"/>
    </row>
    <row r="36" spans="1:23" x14ac:dyDescent="0.2">
      <c r="A36" s="13"/>
      <c r="B36" s="13"/>
      <c r="C36" s="14"/>
      <c r="E36" s="13"/>
      <c r="F36" s="13"/>
      <c r="G36" s="14"/>
      <c r="I36" s="22" t="s">
        <v>156</v>
      </c>
      <c r="J36" s="112">
        <v>698</v>
      </c>
      <c r="K36" s="24">
        <f>J36/J38</f>
        <v>0.51361295069904345</v>
      </c>
      <c r="L36" s="15"/>
      <c r="M36" s="22" t="s">
        <v>191</v>
      </c>
      <c r="N36" s="112">
        <v>159</v>
      </c>
      <c r="O36" s="24">
        <f>N36/N38</f>
        <v>0.12183908045977011</v>
      </c>
      <c r="Q36" s="13"/>
      <c r="R36" s="13"/>
      <c r="S36" s="14"/>
      <c r="U36" s="13"/>
      <c r="V36" s="13"/>
      <c r="W36" s="14"/>
    </row>
    <row r="37" spans="1:23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661</v>
      </c>
      <c r="K37" s="24">
        <f>J37/J38</f>
        <v>0.48638704930095661</v>
      </c>
      <c r="L37" s="15"/>
      <c r="M37" s="22" t="s">
        <v>192</v>
      </c>
      <c r="N37" s="112">
        <v>169</v>
      </c>
      <c r="O37" s="24">
        <f>N37/N38</f>
        <v>0.12950191570881225</v>
      </c>
      <c r="Q37" s="13"/>
      <c r="R37" s="13"/>
      <c r="S37" s="14"/>
      <c r="U37" s="13"/>
      <c r="V37" s="13"/>
      <c r="W37" s="14"/>
    </row>
    <row r="38" spans="1:23" x14ac:dyDescent="0.2">
      <c r="A38" s="13"/>
      <c r="B38" s="13"/>
      <c r="C38" s="14"/>
      <c r="E38" s="6" t="s">
        <v>124</v>
      </c>
      <c r="F38" s="112">
        <v>8</v>
      </c>
      <c r="G38" s="27">
        <f>F38/F40</f>
        <v>0.42105263157894735</v>
      </c>
      <c r="I38" s="22" t="s">
        <v>69</v>
      </c>
      <c r="J38" s="23">
        <f>J36+J37</f>
        <v>1359</v>
      </c>
      <c r="K38" s="24">
        <f>K36+K37</f>
        <v>1</v>
      </c>
      <c r="L38" s="15"/>
      <c r="M38" s="22" t="s">
        <v>107</v>
      </c>
      <c r="N38" s="23">
        <f>N34+N35+N36+N37</f>
        <v>1305</v>
      </c>
      <c r="O38" s="24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13"/>
      <c r="B39" s="13"/>
      <c r="C39" s="14"/>
      <c r="E39" s="6" t="s">
        <v>125</v>
      </c>
      <c r="F39" s="112">
        <v>11</v>
      </c>
      <c r="G39" s="27">
        <f>F39/F40</f>
        <v>0.57894736842105265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19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192</v>
      </c>
      <c r="K41" s="24">
        <f>J41/J45</f>
        <v>0.141280353200883</v>
      </c>
      <c r="L41" s="15"/>
      <c r="M41" s="22" t="s">
        <v>194</v>
      </c>
      <c r="N41" s="112">
        <v>240</v>
      </c>
      <c r="O41" s="24">
        <f>N41/N45</f>
        <v>0.18390804597701149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1043</v>
      </c>
      <c r="C42" s="10">
        <f>B42/B44</f>
        <v>0.57497243660418962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372</v>
      </c>
      <c r="K42" s="24">
        <f>J42/J45</f>
        <v>0.27373068432671083</v>
      </c>
      <c r="L42" s="15"/>
      <c r="M42" s="22" t="s">
        <v>195</v>
      </c>
      <c r="N42" s="112">
        <v>450</v>
      </c>
      <c r="O42" s="24">
        <f>N42/N45</f>
        <v>0.34482758620689657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771</v>
      </c>
      <c r="C43" s="10">
        <f>B43/B44</f>
        <v>0.42502756339581038</v>
      </c>
      <c r="E43" s="124" t="s">
        <v>127</v>
      </c>
      <c r="F43" s="125">
        <v>264</v>
      </c>
      <c r="G43" s="127">
        <f>F43/F49</f>
        <v>0.18979151689432064</v>
      </c>
      <c r="I43" s="22" t="s">
        <v>159</v>
      </c>
      <c r="J43" s="112">
        <v>493</v>
      </c>
      <c r="K43" s="24">
        <f>J43/J45</f>
        <v>0.36276674025018396</v>
      </c>
      <c r="L43" s="15"/>
      <c r="M43" s="22" t="s">
        <v>196</v>
      </c>
      <c r="N43" s="112">
        <v>373</v>
      </c>
      <c r="O43" s="24">
        <f>N43/N45</f>
        <v>0.28582375478927202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1814</v>
      </c>
      <c r="C44" s="10">
        <f>C42+C43</f>
        <v>1</v>
      </c>
      <c r="E44" s="17" t="s">
        <v>128</v>
      </c>
      <c r="F44" s="112">
        <v>161</v>
      </c>
      <c r="G44" s="10">
        <f>F44/F49</f>
        <v>0.11574406901509705</v>
      </c>
      <c r="I44" s="22" t="s">
        <v>160</v>
      </c>
      <c r="J44" s="112">
        <v>302</v>
      </c>
      <c r="K44" s="24">
        <f>J44/J45</f>
        <v>0.22222222222222221</v>
      </c>
      <c r="L44" s="15"/>
      <c r="M44" s="22" t="s">
        <v>197</v>
      </c>
      <c r="N44" s="112">
        <v>242</v>
      </c>
      <c r="O44" s="24">
        <f>N44/N45</f>
        <v>0.18544061302681991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7" t="s">
        <v>129</v>
      </c>
      <c r="F45" s="112">
        <v>432</v>
      </c>
      <c r="G45" s="10">
        <f>F45/F49</f>
        <v>0.31056793673616101</v>
      </c>
      <c r="I45" s="22" t="s">
        <v>69</v>
      </c>
      <c r="J45" s="23">
        <f>J41+J42+J43+J44</f>
        <v>1359</v>
      </c>
      <c r="K45" s="24">
        <f>K41+K42+K43+K44</f>
        <v>1</v>
      </c>
      <c r="L45" s="15"/>
      <c r="M45" s="22" t="s">
        <v>69</v>
      </c>
      <c r="N45" s="23">
        <f>N41+N42+N43+N44</f>
        <v>1305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287</v>
      </c>
      <c r="G46" s="10">
        <f>F46/F49</f>
        <v>0.20632638389647737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460</v>
      </c>
      <c r="C47" s="10">
        <f>B47/B49</f>
        <v>0.27929568913175473</v>
      </c>
      <c r="E47" s="17" t="s">
        <v>131</v>
      </c>
      <c r="F47" s="112">
        <v>194</v>
      </c>
      <c r="G47" s="10">
        <f>F47/F49</f>
        <v>0.13946800862688713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1187</v>
      </c>
      <c r="C48" s="10">
        <f>B48/B49</f>
        <v>0.72070431086824527</v>
      </c>
      <c r="E48" s="17" t="s">
        <v>673</v>
      </c>
      <c r="F48" s="112">
        <v>53</v>
      </c>
      <c r="G48" s="10">
        <f>F48/F49</f>
        <v>3.8102084831056794E-2</v>
      </c>
      <c r="I48" s="22" t="s">
        <v>162</v>
      </c>
      <c r="J48" s="112">
        <v>520</v>
      </c>
      <c r="K48" s="24">
        <f>J48/J51</f>
        <v>0.3889304412864622</v>
      </c>
      <c r="M48" s="22" t="s">
        <v>199</v>
      </c>
      <c r="N48" s="112">
        <v>425</v>
      </c>
      <c r="O48" s="24">
        <f>N48/N51</f>
        <v>0.32642089093701998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1647</v>
      </c>
      <c r="C49" s="10">
        <f>C47+C48</f>
        <v>1</v>
      </c>
      <c r="E49" s="17" t="s">
        <v>69</v>
      </c>
      <c r="F49" s="1">
        <f>F43+F44+F45+F46+F47+F48</f>
        <v>1391</v>
      </c>
      <c r="G49" s="10">
        <f>G43+G44+G45+G46+G47+G48</f>
        <v>1</v>
      </c>
      <c r="I49" s="22" t="s">
        <v>163</v>
      </c>
      <c r="J49" s="112">
        <v>427</v>
      </c>
      <c r="K49" s="24">
        <f>J49/J51</f>
        <v>0.3193717277486911</v>
      </c>
      <c r="M49" s="22" t="s">
        <v>200</v>
      </c>
      <c r="N49" s="112">
        <v>469</v>
      </c>
      <c r="O49" s="24">
        <f>N49/N51</f>
        <v>0.36021505376344087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390</v>
      </c>
      <c r="K50" s="24">
        <f>J50/J51</f>
        <v>0.29169783096484669</v>
      </c>
      <c r="M50" s="22" t="s">
        <v>201</v>
      </c>
      <c r="N50" s="112">
        <v>408</v>
      </c>
      <c r="O50" s="24">
        <f>N50/N51</f>
        <v>0.31336405529953915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1337</v>
      </c>
      <c r="K51" s="24">
        <f>K48+K49+K50</f>
        <v>1</v>
      </c>
      <c r="M51" s="22" t="s">
        <v>69</v>
      </c>
      <c r="N51" s="23">
        <f>N48+N49+N50</f>
        <v>1302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435</v>
      </c>
      <c r="C52" s="10">
        <f>B52/B54</f>
        <v>0.25276002324230101</v>
      </c>
      <c r="E52" s="17" t="s">
        <v>133</v>
      </c>
      <c r="F52" s="112">
        <v>738</v>
      </c>
      <c r="G52" s="10">
        <f>F52/F55</f>
        <v>0.52979181622397697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1286</v>
      </c>
      <c r="C53" s="10">
        <f>B53/B54</f>
        <v>0.74723997675769904</v>
      </c>
      <c r="E53" s="17" t="s">
        <v>134</v>
      </c>
      <c r="F53" s="112">
        <v>459</v>
      </c>
      <c r="G53" s="10">
        <f>F53/F55</f>
        <v>0.32950466618808327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1721</v>
      </c>
      <c r="C54" s="10">
        <f>C52+C53</f>
        <v>1</v>
      </c>
      <c r="E54" s="17" t="s">
        <v>135</v>
      </c>
      <c r="F54" s="112">
        <v>196</v>
      </c>
      <c r="G54" s="10">
        <f>F54/F55</f>
        <v>0.1407035175879397</v>
      </c>
      <c r="I54" s="22" t="s">
        <v>166</v>
      </c>
      <c r="J54" s="112">
        <v>752</v>
      </c>
      <c r="K54" s="24">
        <f>J54/J57</f>
        <v>0.56883509833585477</v>
      </c>
      <c r="M54" s="22" t="s">
        <v>203</v>
      </c>
      <c r="N54" s="112">
        <v>743</v>
      </c>
      <c r="O54" s="24">
        <f>N54/N56</f>
        <v>0.56245268735806209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7" t="s">
        <v>69</v>
      </c>
      <c r="F55" s="1">
        <f>F52+F53+F54</f>
        <v>1393</v>
      </c>
      <c r="G55" s="10">
        <f>G52+G53+G54</f>
        <v>1</v>
      </c>
      <c r="I55" s="22" t="s">
        <v>167</v>
      </c>
      <c r="J55" s="112">
        <v>322</v>
      </c>
      <c r="K55" s="24">
        <f>J55/J57</f>
        <v>0.24357034795763993</v>
      </c>
      <c r="M55" s="22" t="s">
        <v>204</v>
      </c>
      <c r="N55" s="112">
        <v>578</v>
      </c>
      <c r="O55" s="24">
        <f>N55/N56</f>
        <v>0.43754731264193791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248</v>
      </c>
      <c r="K56" s="24">
        <f>J56/J57</f>
        <v>0.1875945537065053</v>
      </c>
      <c r="M56" s="22" t="s">
        <v>69</v>
      </c>
      <c r="N56" s="23">
        <f>N54+N55</f>
        <v>1321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227</v>
      </c>
      <c r="C57" s="10">
        <f>B57/B60</f>
        <v>0.14047029702970298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1322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817</v>
      </c>
      <c r="C58" s="10">
        <f>B58/B60</f>
        <v>0.50556930693069302</v>
      </c>
      <c r="E58" s="17" t="s">
        <v>137</v>
      </c>
      <c r="F58" s="112">
        <v>762</v>
      </c>
      <c r="G58" s="10">
        <f>F58/F60</f>
        <v>0.53473684210526318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572</v>
      </c>
      <c r="C59" s="10">
        <f>B59/B60</f>
        <v>0.35396039603960394</v>
      </c>
      <c r="E59" s="29" t="s">
        <v>72</v>
      </c>
      <c r="F59" s="112">
        <v>663</v>
      </c>
      <c r="G59" s="31">
        <f>F59/F60</f>
        <v>0.46526315789473682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1616</v>
      </c>
      <c r="C60" s="10">
        <f>C57+C58+C59</f>
        <v>0.99999999999999989</v>
      </c>
      <c r="E60" s="22" t="s">
        <v>69</v>
      </c>
      <c r="F60" s="23">
        <f>F58+F59</f>
        <v>1425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1474</v>
      </c>
      <c r="C63" s="10">
        <f>B63/B65</f>
        <v>0.76254526642524578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459</v>
      </c>
      <c r="C64" s="10">
        <f>B64/B65</f>
        <v>0.23745473357475427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3" t="s">
        <v>69</v>
      </c>
      <c r="B65" s="1">
        <f>B63+B64</f>
        <v>1933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30"/>
      <c r="J66" s="15"/>
      <c r="K66" s="16"/>
      <c r="S66" s="14"/>
      <c r="W66" s="1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W67" s="1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W68" s="1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W69" s="1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W70" s="1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W71" s="1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W72" s="1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W73" s="1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W74" s="1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W75" s="1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W76" s="1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W77" s="1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W78" s="1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W79" s="1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W80" s="1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W81" s="1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W82" s="1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W83" s="1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W84" s="1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W85" s="1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W86" s="1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W87" s="1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W88" s="1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W89" s="1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W90" s="1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W91" s="1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W92" s="1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W93" s="1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W94" s="1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W95" s="1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W96" s="1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W97" s="1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W98" s="1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W99" s="1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W100" s="1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</row>
    <row r="109" spans="3:23" x14ac:dyDescent="0.2">
      <c r="D109" s="15"/>
      <c r="E109" s="21"/>
      <c r="F109" s="20"/>
      <c r="G109" s="28"/>
      <c r="H109" s="15"/>
    </row>
    <row r="110" spans="3:23" x14ac:dyDescent="0.2">
      <c r="D110" s="15"/>
      <c r="E110" s="21"/>
      <c r="F110" s="20"/>
      <c r="G110" s="28"/>
      <c r="H110" s="15"/>
    </row>
    <row r="111" spans="3:23" x14ac:dyDescent="0.2">
      <c r="D111" s="15"/>
      <c r="E111" s="20"/>
      <c r="F111" s="20"/>
      <c r="G111" s="28"/>
      <c r="H111" s="15"/>
    </row>
    <row r="112" spans="3:23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5EA95-47D0-8449-AF99-D536F645E5E1}">
  <sheetPr codeName="Sheet21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0.6640625" style="13" customWidth="1"/>
  </cols>
  <sheetData>
    <row r="1" spans="1:23" x14ac:dyDescent="0.2">
      <c r="A1" s="8" t="s">
        <v>20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632</v>
      </c>
      <c r="R3" s="23" t="s">
        <v>64</v>
      </c>
      <c r="S3" s="24" t="s">
        <v>77</v>
      </c>
      <c r="U3" s="54" t="s">
        <v>391</v>
      </c>
      <c r="V3" s="54" t="s">
        <v>64</v>
      </c>
      <c r="W3" s="55" t="s">
        <v>77</v>
      </c>
    </row>
    <row r="4" spans="1:23" x14ac:dyDescent="0.2">
      <c r="A4" s="1" t="s">
        <v>66</v>
      </c>
      <c r="B4" s="112">
        <v>7995</v>
      </c>
      <c r="C4" s="10">
        <f>B4/B7</f>
        <v>0.97690615835777128</v>
      </c>
      <c r="E4" s="3" t="s">
        <v>104</v>
      </c>
      <c r="F4" s="112">
        <v>5226</v>
      </c>
      <c r="G4" s="10">
        <f>F4/F6</f>
        <v>0.74635818337617821</v>
      </c>
      <c r="I4" s="17" t="s">
        <v>139</v>
      </c>
      <c r="J4" s="112">
        <v>1897</v>
      </c>
      <c r="K4" s="10">
        <f>J4/J6</f>
        <v>0.37269155206286836</v>
      </c>
      <c r="M4" s="22" t="s">
        <v>170</v>
      </c>
      <c r="N4" s="112">
        <v>1158</v>
      </c>
      <c r="O4" s="24">
        <f>N4/N8</f>
        <v>0.27930535455861072</v>
      </c>
      <c r="Q4" s="23" t="s">
        <v>233</v>
      </c>
      <c r="R4" s="112">
        <v>1891</v>
      </c>
      <c r="S4" s="24">
        <f>R4/R7</f>
        <v>0.45282567049808431</v>
      </c>
      <c r="U4" s="54" t="s">
        <v>392</v>
      </c>
      <c r="V4" s="112">
        <v>2099</v>
      </c>
      <c r="W4" s="55">
        <f>V4/V7</f>
        <v>0.26934428333119464</v>
      </c>
    </row>
    <row r="5" spans="1:23" x14ac:dyDescent="0.2">
      <c r="A5" s="1" t="s">
        <v>67</v>
      </c>
      <c r="B5" s="112">
        <v>69</v>
      </c>
      <c r="C5" s="10">
        <f>B5/B7</f>
        <v>8.4310850439882692E-3</v>
      </c>
      <c r="E5" s="3" t="s">
        <v>105</v>
      </c>
      <c r="F5" s="112">
        <v>1776</v>
      </c>
      <c r="G5" s="10">
        <f>F5/F6</f>
        <v>0.25364181662382179</v>
      </c>
      <c r="I5" s="17" t="s">
        <v>88</v>
      </c>
      <c r="J5" s="112">
        <v>3193</v>
      </c>
      <c r="K5" s="10">
        <f>J5/J6</f>
        <v>0.62730844793713159</v>
      </c>
      <c r="L5" s="15"/>
      <c r="M5" s="22" t="s">
        <v>171</v>
      </c>
      <c r="N5" s="112">
        <v>553</v>
      </c>
      <c r="O5" s="24">
        <f>N5/N8</f>
        <v>0.13338157260009648</v>
      </c>
      <c r="Q5" s="23" t="s">
        <v>234</v>
      </c>
      <c r="R5" s="112">
        <v>1210</v>
      </c>
      <c r="S5" s="24">
        <f>R5/R7</f>
        <v>0.28975095785440613</v>
      </c>
      <c r="U5" s="54" t="s">
        <v>393</v>
      </c>
      <c r="V5" s="112">
        <v>1679</v>
      </c>
      <c r="W5" s="55">
        <f>V5/V7</f>
        <v>0.21544976260746823</v>
      </c>
    </row>
    <row r="6" spans="1:23" x14ac:dyDescent="0.2">
      <c r="A6" s="2" t="s">
        <v>68</v>
      </c>
      <c r="B6" s="112">
        <v>120</v>
      </c>
      <c r="C6" s="11">
        <f>B6/B7</f>
        <v>1.466275659824047E-2</v>
      </c>
      <c r="E6" s="3" t="s">
        <v>107</v>
      </c>
      <c r="F6" s="1">
        <f>F4+F5</f>
        <v>7002</v>
      </c>
      <c r="G6" s="10">
        <f>G4+G5</f>
        <v>1</v>
      </c>
      <c r="I6" s="17" t="s">
        <v>69</v>
      </c>
      <c r="J6" s="1">
        <f>J4+J5</f>
        <v>5090</v>
      </c>
      <c r="K6" s="10">
        <f>K4+K5</f>
        <v>1</v>
      </c>
      <c r="L6" s="15"/>
      <c r="M6" s="22" t="s">
        <v>172</v>
      </c>
      <c r="N6" s="112">
        <v>1370</v>
      </c>
      <c r="O6" s="24">
        <f>N6/N8</f>
        <v>0.33043897732754463</v>
      </c>
      <c r="Q6" s="23" t="s">
        <v>235</v>
      </c>
      <c r="R6" s="112">
        <v>1075</v>
      </c>
      <c r="S6" s="24">
        <f>R6/R7</f>
        <v>0.25742337164750956</v>
      </c>
      <c r="U6" s="54" t="s">
        <v>394</v>
      </c>
      <c r="V6" s="112">
        <v>4015</v>
      </c>
      <c r="W6" s="55">
        <f>V6/V7</f>
        <v>0.51520595406133707</v>
      </c>
    </row>
    <row r="7" spans="1:23" x14ac:dyDescent="0.2">
      <c r="A7" s="3" t="s">
        <v>69</v>
      </c>
      <c r="B7" s="1">
        <f>B4+B5+B6</f>
        <v>8184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1065</v>
      </c>
      <c r="O7" s="24">
        <f>N7/N8</f>
        <v>0.25687409551374818</v>
      </c>
      <c r="Q7" s="23" t="s">
        <v>69</v>
      </c>
      <c r="R7" s="23">
        <f>R4+R5+R6</f>
        <v>4176</v>
      </c>
      <c r="S7" s="24">
        <f>S4+S5+S6</f>
        <v>1</v>
      </c>
      <c r="U7" s="54" t="s">
        <v>69</v>
      </c>
      <c r="V7" s="54">
        <f>V4+V5+V6</f>
        <v>7793</v>
      </c>
      <c r="W7" s="55">
        <f>W4+W5+W6</f>
        <v>1</v>
      </c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4146</v>
      </c>
      <c r="O8" s="24">
        <f>O4+O5+O6+O7</f>
        <v>1</v>
      </c>
      <c r="Q8" s="13"/>
      <c r="R8" s="13"/>
      <c r="S8" s="14"/>
      <c r="U8" s="15"/>
      <c r="V8" s="15"/>
      <c r="W8" s="16"/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35</v>
      </c>
      <c r="G9" s="10">
        <f>F9/F11</f>
        <v>0.58333333333333337</v>
      </c>
      <c r="I9" s="17" t="s">
        <v>671</v>
      </c>
      <c r="J9" s="112">
        <v>888</v>
      </c>
      <c r="K9" s="10">
        <f>J9/J12</f>
        <v>0.18893617021276596</v>
      </c>
      <c r="L9" s="15"/>
      <c r="M9" s="13"/>
      <c r="N9" s="13"/>
      <c r="O9" s="14"/>
      <c r="Q9" s="23" t="s">
        <v>236</v>
      </c>
      <c r="R9" s="23" t="s">
        <v>64</v>
      </c>
      <c r="S9" s="24" t="s">
        <v>77</v>
      </c>
      <c r="U9" s="54" t="s">
        <v>220</v>
      </c>
      <c r="V9" s="54" t="s">
        <v>64</v>
      </c>
      <c r="W9" s="55" t="s">
        <v>94</v>
      </c>
    </row>
    <row r="10" spans="1:23" x14ac:dyDescent="0.2">
      <c r="A10" s="23" t="s">
        <v>70</v>
      </c>
      <c r="B10" s="112">
        <v>74</v>
      </c>
      <c r="C10" s="24">
        <f>B10/B17</f>
        <v>9.3034950968066375E-3</v>
      </c>
      <c r="E10" s="3" t="s">
        <v>109</v>
      </c>
      <c r="F10" s="112">
        <v>25</v>
      </c>
      <c r="G10" s="10">
        <f>F10/F11</f>
        <v>0.41666666666666669</v>
      </c>
      <c r="I10" s="17" t="s">
        <v>141</v>
      </c>
      <c r="J10" s="112">
        <v>1677</v>
      </c>
      <c r="K10" s="10">
        <f>J10/J12</f>
        <v>0.35680851063829788</v>
      </c>
      <c r="L10" s="15"/>
      <c r="M10" s="22" t="s">
        <v>174</v>
      </c>
      <c r="N10" s="23" t="s">
        <v>64</v>
      </c>
      <c r="O10" s="24" t="s">
        <v>77</v>
      </c>
      <c r="Q10" s="23" t="s">
        <v>237</v>
      </c>
      <c r="R10" s="112">
        <v>1407</v>
      </c>
      <c r="S10" s="24">
        <f>R10/R13</f>
        <v>0.34125636672325976</v>
      </c>
      <c r="U10" s="54" t="s">
        <v>395</v>
      </c>
      <c r="V10" s="112">
        <v>3083</v>
      </c>
      <c r="W10" s="55">
        <f>V10/V12</f>
        <v>0.42008448017441069</v>
      </c>
    </row>
    <row r="11" spans="1:23" x14ac:dyDescent="0.2">
      <c r="A11" s="23" t="s">
        <v>71</v>
      </c>
      <c r="B11" s="112">
        <v>1686</v>
      </c>
      <c r="C11" s="24">
        <f>B11/B17</f>
        <v>0.21196882071913503</v>
      </c>
      <c r="E11" s="3" t="s">
        <v>107</v>
      </c>
      <c r="F11" s="1">
        <f>F9+F10</f>
        <v>60</v>
      </c>
      <c r="G11" s="10">
        <f>G9+G10</f>
        <v>1</v>
      </c>
      <c r="I11" s="17" t="s">
        <v>142</v>
      </c>
      <c r="J11" s="112">
        <v>2135</v>
      </c>
      <c r="K11" s="10">
        <f>J11/J12</f>
        <v>0.45425531914893619</v>
      </c>
      <c r="L11" s="15"/>
      <c r="M11" s="22" t="s">
        <v>176</v>
      </c>
      <c r="N11" s="112">
        <v>1594</v>
      </c>
      <c r="O11" s="24">
        <f>N11/N13</f>
        <v>0.3879289364808956</v>
      </c>
      <c r="Q11" s="23" t="s">
        <v>238</v>
      </c>
      <c r="R11" s="112">
        <v>1255</v>
      </c>
      <c r="S11" s="24">
        <f>R11/R13</f>
        <v>0.30439000727625515</v>
      </c>
      <c r="U11" s="54" t="s">
        <v>396</v>
      </c>
      <c r="V11" s="112">
        <v>4256</v>
      </c>
      <c r="W11" s="55">
        <f>V11/V12</f>
        <v>0.57991551982558931</v>
      </c>
    </row>
    <row r="12" spans="1:23" x14ac:dyDescent="0.2">
      <c r="A12" s="23" t="s">
        <v>72</v>
      </c>
      <c r="B12" s="112">
        <v>79</v>
      </c>
      <c r="C12" s="24">
        <f>B12/B17</f>
        <v>9.932109630374655E-3</v>
      </c>
      <c r="E12" s="13"/>
      <c r="F12" s="13"/>
      <c r="G12" s="14"/>
      <c r="I12" s="17" t="s">
        <v>69</v>
      </c>
      <c r="J12" s="1">
        <f>J9+J10+J11</f>
        <v>4700</v>
      </c>
      <c r="K12" s="10">
        <f>K9+K10+K11</f>
        <v>1</v>
      </c>
      <c r="L12" s="15"/>
      <c r="M12" s="22" t="s">
        <v>175</v>
      </c>
      <c r="N12" s="112">
        <v>2515</v>
      </c>
      <c r="O12" s="24">
        <f>N12/N13</f>
        <v>0.61207106351910445</v>
      </c>
      <c r="Q12" s="23" t="s">
        <v>239</v>
      </c>
      <c r="R12" s="112">
        <v>1461</v>
      </c>
      <c r="S12" s="24">
        <f>R12/R13</f>
        <v>0.35435362600048509</v>
      </c>
      <c r="U12" s="54" t="s">
        <v>69</v>
      </c>
      <c r="V12" s="54">
        <f>V10+V11</f>
        <v>7339</v>
      </c>
      <c r="W12" s="55">
        <f>W10+W11</f>
        <v>1</v>
      </c>
    </row>
    <row r="13" spans="1:23" x14ac:dyDescent="0.2">
      <c r="A13" s="23" t="s">
        <v>73</v>
      </c>
      <c r="B13" s="112">
        <v>1248</v>
      </c>
      <c r="C13" s="24">
        <f>B13/B17</f>
        <v>0.15690218757857682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4109</v>
      </c>
      <c r="O13" s="24">
        <f>O11+O12</f>
        <v>1</v>
      </c>
      <c r="Q13" s="23" t="s">
        <v>69</v>
      </c>
      <c r="R13" s="23">
        <f>R10+R11+R12</f>
        <v>4123</v>
      </c>
      <c r="S13" s="24">
        <f>S10+S11+S12</f>
        <v>1</v>
      </c>
      <c r="U13" s="15"/>
      <c r="V13" s="15"/>
      <c r="W13" s="16"/>
    </row>
    <row r="14" spans="1:23" x14ac:dyDescent="0.2">
      <c r="A14" s="23" t="s">
        <v>74</v>
      </c>
      <c r="B14" s="112">
        <v>143</v>
      </c>
      <c r="C14" s="24">
        <f>B14/B17</f>
        <v>1.7978375660045259E-2</v>
      </c>
      <c r="E14" s="6" t="s">
        <v>111</v>
      </c>
      <c r="F14" s="112">
        <v>2076</v>
      </c>
      <c r="G14" s="27">
        <f>F14/F16</f>
        <v>0.3778667637422643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4"/>
      <c r="U14" s="54" t="s">
        <v>357</v>
      </c>
      <c r="V14" s="54" t="s">
        <v>64</v>
      </c>
      <c r="W14" s="55" t="s">
        <v>94</v>
      </c>
    </row>
    <row r="15" spans="1:23" x14ac:dyDescent="0.2">
      <c r="A15" s="23" t="s">
        <v>75</v>
      </c>
      <c r="B15" s="112">
        <v>2666</v>
      </c>
      <c r="C15" s="24">
        <f>B15/B17</f>
        <v>0.3351772692984662</v>
      </c>
      <c r="E15" s="6" t="s">
        <v>112</v>
      </c>
      <c r="F15" s="112">
        <v>3418</v>
      </c>
      <c r="G15" s="27">
        <f>F15/F16</f>
        <v>0.62213323625773576</v>
      </c>
      <c r="I15" s="17" t="s">
        <v>144</v>
      </c>
      <c r="J15" s="112">
        <v>899</v>
      </c>
      <c r="K15" s="10">
        <f>J15/J19</f>
        <v>0.20921573190598092</v>
      </c>
      <c r="L15" s="15"/>
      <c r="M15" s="22" t="s">
        <v>177</v>
      </c>
      <c r="N15" s="23" t="s">
        <v>64</v>
      </c>
      <c r="O15" s="24" t="s">
        <v>77</v>
      </c>
      <c r="Q15" s="23" t="s">
        <v>240</v>
      </c>
      <c r="R15" s="23" t="s">
        <v>64</v>
      </c>
      <c r="S15" s="24" t="s">
        <v>77</v>
      </c>
      <c r="U15" s="54" t="s">
        <v>397</v>
      </c>
      <c r="V15" s="112">
        <v>2833</v>
      </c>
      <c r="W15" s="55">
        <f>V15/V18</f>
        <v>0.38946934286499862</v>
      </c>
    </row>
    <row r="16" spans="1:23" x14ac:dyDescent="0.2">
      <c r="A16" s="23" t="s">
        <v>76</v>
      </c>
      <c r="B16" s="112">
        <v>2058</v>
      </c>
      <c r="C16" s="24">
        <f>B16/B17</f>
        <v>0.25873774201659544</v>
      </c>
      <c r="E16" s="6" t="s">
        <v>107</v>
      </c>
      <c r="F16" s="7">
        <f>F14+F15</f>
        <v>5494</v>
      </c>
      <c r="G16" s="27">
        <f>G14+G15</f>
        <v>1</v>
      </c>
      <c r="I16" s="17" t="s">
        <v>145</v>
      </c>
      <c r="J16" s="112">
        <v>888</v>
      </c>
      <c r="K16" s="10">
        <f>J16/J19</f>
        <v>0.20665580637654177</v>
      </c>
      <c r="L16" s="15"/>
      <c r="M16" s="22" t="s">
        <v>178</v>
      </c>
      <c r="N16" s="112">
        <v>1677</v>
      </c>
      <c r="O16" s="24">
        <f>N16/N18</f>
        <v>0.41022504892367906</v>
      </c>
      <c r="Q16" s="23" t="s">
        <v>241</v>
      </c>
      <c r="R16" s="112">
        <v>1544</v>
      </c>
      <c r="S16" s="24">
        <f>R16/R18</f>
        <v>0.36761904761904762</v>
      </c>
      <c r="U16" s="54" t="s">
        <v>398</v>
      </c>
      <c r="V16" s="112">
        <v>1602</v>
      </c>
      <c r="W16" s="55">
        <f>V16/V18</f>
        <v>0.22023645861974153</v>
      </c>
    </row>
    <row r="17" spans="1:23" x14ac:dyDescent="0.2">
      <c r="A17" s="23" t="s">
        <v>69</v>
      </c>
      <c r="B17" s="23">
        <f>B10+B11+B12+B13+B14+B15+B16</f>
        <v>7954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975</v>
      </c>
      <c r="K17" s="10">
        <f>J17/J19</f>
        <v>0.22690249010937863</v>
      </c>
      <c r="L17" s="15"/>
      <c r="M17" s="22" t="s">
        <v>179</v>
      </c>
      <c r="N17" s="112">
        <v>2411</v>
      </c>
      <c r="O17" s="24">
        <f>N17/N18</f>
        <v>0.58977495107632094</v>
      </c>
      <c r="Q17" s="23" t="s">
        <v>242</v>
      </c>
      <c r="R17" s="112">
        <v>2656</v>
      </c>
      <c r="S17" s="24">
        <f>R17/R18</f>
        <v>0.63238095238095238</v>
      </c>
      <c r="U17" s="54" t="s">
        <v>399</v>
      </c>
      <c r="V17" s="112">
        <v>2839</v>
      </c>
      <c r="W17" s="55">
        <f>V17/V18</f>
        <v>0.39029419851525982</v>
      </c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1535</v>
      </c>
      <c r="K18" s="127">
        <f>J18/J19</f>
        <v>0.35722597160809866</v>
      </c>
      <c r="L18" s="15"/>
      <c r="M18" s="22" t="s">
        <v>69</v>
      </c>
      <c r="N18" s="23">
        <f>N16+N17</f>
        <v>4088</v>
      </c>
      <c r="O18" s="24">
        <f>O16+O17</f>
        <v>1</v>
      </c>
      <c r="Q18" s="23" t="s">
        <v>107</v>
      </c>
      <c r="R18" s="23">
        <f>R16+R17</f>
        <v>4200</v>
      </c>
      <c r="S18" s="24">
        <f>S16+S17</f>
        <v>1</v>
      </c>
      <c r="U18" s="54" t="s">
        <v>107</v>
      </c>
      <c r="V18" s="54">
        <f>V15+V16+V17</f>
        <v>7274</v>
      </c>
      <c r="W18" s="55">
        <f>W15+W16+W17</f>
        <v>1</v>
      </c>
    </row>
    <row r="19" spans="1:23" x14ac:dyDescent="0.2">
      <c r="A19" s="43"/>
      <c r="B19" s="43"/>
      <c r="C19" s="44"/>
      <c r="E19" s="17" t="s">
        <v>114</v>
      </c>
      <c r="F19" s="112">
        <v>434</v>
      </c>
      <c r="G19" s="10">
        <f>F19/F22</f>
        <v>8.2306087616157791E-2</v>
      </c>
      <c r="I19" s="17" t="s">
        <v>69</v>
      </c>
      <c r="J19" s="1">
        <f>J15+J16+J17+J18</f>
        <v>4297</v>
      </c>
      <c r="K19" s="10">
        <f>K15+K16+K17+K18</f>
        <v>0.99999999999999989</v>
      </c>
      <c r="L19" s="15"/>
      <c r="M19" s="13"/>
      <c r="N19" s="13"/>
      <c r="O19" s="14"/>
      <c r="Q19" s="13"/>
      <c r="R19" s="13"/>
      <c r="S19" s="14"/>
      <c r="U19" s="15"/>
      <c r="V19" s="15"/>
      <c r="W19" s="16"/>
    </row>
    <row r="20" spans="1:23" x14ac:dyDescent="0.2">
      <c r="A20" s="43"/>
      <c r="B20" s="43"/>
      <c r="C20" s="44"/>
      <c r="E20" s="17" t="s">
        <v>674</v>
      </c>
      <c r="F20" s="112">
        <v>1995</v>
      </c>
      <c r="G20" s="10">
        <f>F20/F22</f>
        <v>0.37834249952588661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4"/>
      <c r="U20" s="54" t="s">
        <v>286</v>
      </c>
      <c r="V20" s="54" t="s">
        <v>64</v>
      </c>
      <c r="W20" s="55" t="s">
        <v>94</v>
      </c>
    </row>
    <row r="21" spans="1:23" x14ac:dyDescent="0.2">
      <c r="A21" s="43"/>
      <c r="B21" s="43"/>
      <c r="C21" s="44"/>
      <c r="E21" s="17" t="s">
        <v>115</v>
      </c>
      <c r="F21" s="112">
        <v>2844</v>
      </c>
      <c r="G21" s="10">
        <f>F21/F22</f>
        <v>0.53935141285795563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1726</v>
      </c>
      <c r="O21" s="24">
        <f>N21/N25</f>
        <v>0.42533267619517001</v>
      </c>
      <c r="Q21" s="13"/>
      <c r="R21" s="13"/>
      <c r="S21" s="14"/>
      <c r="U21" s="54" t="s">
        <v>400</v>
      </c>
      <c r="V21" s="112">
        <v>1657</v>
      </c>
      <c r="W21" s="55">
        <f>V21/V24</f>
        <v>0.23600626691354507</v>
      </c>
    </row>
    <row r="22" spans="1:23" x14ac:dyDescent="0.2">
      <c r="A22" s="43"/>
      <c r="B22" s="43"/>
      <c r="C22" s="44"/>
      <c r="E22" s="17" t="s">
        <v>107</v>
      </c>
      <c r="F22" s="1">
        <f>F19+F20+F21</f>
        <v>5273</v>
      </c>
      <c r="G22" s="10">
        <f>G19+G20+G21</f>
        <v>1</v>
      </c>
      <c r="I22" s="17" t="s">
        <v>148</v>
      </c>
      <c r="J22" s="112">
        <v>1349</v>
      </c>
      <c r="K22" s="10">
        <f>J22/J25</f>
        <v>0.32211079274116522</v>
      </c>
      <c r="L22" s="15"/>
      <c r="M22" s="22" t="s">
        <v>182</v>
      </c>
      <c r="N22" s="112">
        <v>1133</v>
      </c>
      <c r="O22" s="24">
        <f>N22/N25</f>
        <v>0.27920157713159194</v>
      </c>
      <c r="Q22" s="13"/>
      <c r="R22" s="13"/>
      <c r="S22" s="14"/>
      <c r="U22" s="54" t="s">
        <v>401</v>
      </c>
      <c r="V22" s="112">
        <v>3262</v>
      </c>
      <c r="W22" s="55">
        <f>V22/V24</f>
        <v>0.46460618145563309</v>
      </c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541</v>
      </c>
      <c r="K23" s="10">
        <f>J23/J25</f>
        <v>0.12917860553963706</v>
      </c>
      <c r="L23" s="15"/>
      <c r="M23" s="22" t="s">
        <v>183</v>
      </c>
      <c r="N23" s="112">
        <v>762</v>
      </c>
      <c r="O23" s="24">
        <f>N23/N25</f>
        <v>0.1877772301626417</v>
      </c>
      <c r="Q23" s="13"/>
      <c r="R23" s="13"/>
      <c r="S23" s="14"/>
      <c r="U23" s="54" t="s">
        <v>402</v>
      </c>
      <c r="V23" s="112">
        <v>2102</v>
      </c>
      <c r="W23" s="55">
        <f>V23/V24</f>
        <v>0.29938755163082181</v>
      </c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2298</v>
      </c>
      <c r="K24" s="10">
        <f>J24/J25</f>
        <v>0.54871060171919772</v>
      </c>
      <c r="L24" s="15"/>
      <c r="M24" s="22" t="s">
        <v>184</v>
      </c>
      <c r="N24" s="112">
        <v>437</v>
      </c>
      <c r="O24" s="24">
        <f>N24/N25</f>
        <v>0.10768851651059635</v>
      </c>
      <c r="Q24" s="13"/>
      <c r="R24" s="13"/>
      <c r="S24" s="14"/>
      <c r="U24" s="54" t="s">
        <v>107</v>
      </c>
      <c r="V24" s="54">
        <f>V21+V22+V23</f>
        <v>7021</v>
      </c>
      <c r="W24" s="55">
        <f>W21+W22+W23</f>
        <v>1</v>
      </c>
    </row>
    <row r="25" spans="1:23" x14ac:dyDescent="0.2">
      <c r="A25" s="43"/>
      <c r="B25" s="43"/>
      <c r="C25" s="44"/>
      <c r="E25" s="17" t="s">
        <v>117</v>
      </c>
      <c r="F25" s="112">
        <v>1852</v>
      </c>
      <c r="G25" s="10">
        <f>F25/F30</f>
        <v>0.37535468179975678</v>
      </c>
      <c r="I25" s="17" t="s">
        <v>69</v>
      </c>
      <c r="J25" s="1">
        <f>J22+J23+J24</f>
        <v>4188</v>
      </c>
      <c r="K25" s="10">
        <f>K22+K23+K24</f>
        <v>1</v>
      </c>
      <c r="L25" s="15"/>
      <c r="M25" s="22" t="s">
        <v>69</v>
      </c>
      <c r="N25" s="23">
        <f>N21+N22+N23+N24</f>
        <v>4058</v>
      </c>
      <c r="O25" s="24">
        <f>O21+O22+O23+O24</f>
        <v>1</v>
      </c>
      <c r="Q25" s="13"/>
      <c r="R25" s="13"/>
      <c r="S25" s="14"/>
      <c r="U25" s="13"/>
      <c r="V25" s="13"/>
      <c r="W25" s="14"/>
    </row>
    <row r="26" spans="1:23" x14ac:dyDescent="0.2">
      <c r="A26" s="13"/>
      <c r="B26" s="13"/>
      <c r="C26" s="14"/>
      <c r="E26" s="17" t="s">
        <v>118</v>
      </c>
      <c r="F26" s="112">
        <v>822</v>
      </c>
      <c r="G26" s="10">
        <f>F26/F30</f>
        <v>0.16659910822861776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  <c r="U26" s="13"/>
      <c r="V26" s="13"/>
      <c r="W26" s="14"/>
    </row>
    <row r="27" spans="1:23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335</v>
      </c>
      <c r="G27" s="10">
        <f>F27/F30</f>
        <v>6.7896230239156877E-2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4"/>
    </row>
    <row r="28" spans="1:23" x14ac:dyDescent="0.2">
      <c r="A28" s="1" t="s">
        <v>79</v>
      </c>
      <c r="B28" s="112">
        <v>90</v>
      </c>
      <c r="C28" s="10">
        <f>B28/B35</f>
        <v>1.1401064099315936E-2</v>
      </c>
      <c r="E28" s="17" t="s">
        <v>120</v>
      </c>
      <c r="F28" s="112">
        <v>273</v>
      </c>
      <c r="G28" s="10">
        <f>F28/F30</f>
        <v>5.5330360762059182E-2</v>
      </c>
      <c r="I28" s="17" t="s">
        <v>644</v>
      </c>
      <c r="J28" s="112">
        <v>984</v>
      </c>
      <c r="K28" s="10">
        <f>J28/J33</f>
        <v>0.22455499771793702</v>
      </c>
      <c r="L28" s="15"/>
      <c r="M28" s="22" t="s">
        <v>186</v>
      </c>
      <c r="N28" s="112">
        <v>1037</v>
      </c>
      <c r="O28" s="24">
        <f>N28/N31</f>
        <v>0.25335939408746638</v>
      </c>
      <c r="Q28" s="13"/>
      <c r="R28" s="13"/>
      <c r="S28" s="14"/>
      <c r="U28" s="13"/>
      <c r="V28" s="13"/>
      <c r="W28" s="14"/>
    </row>
    <row r="29" spans="1:23" x14ac:dyDescent="0.2">
      <c r="A29" s="1" t="s">
        <v>80</v>
      </c>
      <c r="B29" s="112">
        <v>3061</v>
      </c>
      <c r="C29" s="10">
        <f>B29/B35</f>
        <v>0.38776285786673426</v>
      </c>
      <c r="E29" s="17" t="s">
        <v>99</v>
      </c>
      <c r="F29" s="112">
        <v>1652</v>
      </c>
      <c r="G29" s="10">
        <f>F29/F30</f>
        <v>0.33481961897040941</v>
      </c>
      <c r="I29" s="17" t="s">
        <v>151</v>
      </c>
      <c r="J29" s="112">
        <v>1666</v>
      </c>
      <c r="K29" s="10">
        <f>J29/J33</f>
        <v>0.38019169329073482</v>
      </c>
      <c r="L29" s="15"/>
      <c r="M29" s="22" t="s">
        <v>682</v>
      </c>
      <c r="N29" s="112">
        <v>1724</v>
      </c>
      <c r="O29" s="24">
        <f>N29/N31</f>
        <v>0.42120693867578796</v>
      </c>
      <c r="Q29" s="13"/>
      <c r="R29" s="13"/>
      <c r="S29" s="14"/>
      <c r="U29" s="13"/>
      <c r="V29" s="13"/>
      <c r="W29" s="14"/>
    </row>
    <row r="30" spans="1:23" x14ac:dyDescent="0.2">
      <c r="A30" s="1" t="s">
        <v>81</v>
      </c>
      <c r="B30" s="112">
        <v>495</v>
      </c>
      <c r="C30" s="10">
        <f>B30/B35</f>
        <v>6.2705852546237645E-2</v>
      </c>
      <c r="E30" s="17" t="s">
        <v>69</v>
      </c>
      <c r="F30" s="1">
        <f>F25+F26+F27+F28+F29</f>
        <v>4934</v>
      </c>
      <c r="G30" s="10">
        <f>G25+G26+G27+G28+G29</f>
        <v>1</v>
      </c>
      <c r="I30" s="17" t="s">
        <v>152</v>
      </c>
      <c r="J30" s="112">
        <v>327</v>
      </c>
      <c r="K30" s="10">
        <f>J30/J33</f>
        <v>7.4623459607485162E-2</v>
      </c>
      <c r="L30" s="15"/>
      <c r="M30" s="22" t="s">
        <v>187</v>
      </c>
      <c r="N30" s="112">
        <v>1332</v>
      </c>
      <c r="O30" s="24">
        <f>N30/N31</f>
        <v>0.32543366723674566</v>
      </c>
      <c r="Q30" s="13"/>
      <c r="R30" s="13"/>
      <c r="S30" s="14"/>
      <c r="U30" s="13"/>
      <c r="V30" s="13"/>
      <c r="W30" s="14"/>
    </row>
    <row r="31" spans="1:23" x14ac:dyDescent="0.2">
      <c r="A31" s="1" t="s">
        <v>82</v>
      </c>
      <c r="B31" s="112">
        <v>1589</v>
      </c>
      <c r="C31" s="10">
        <f>B31/B35</f>
        <v>0.20129212059792248</v>
      </c>
      <c r="E31" s="13"/>
      <c r="F31" s="13"/>
      <c r="G31" s="14"/>
      <c r="I31" s="17" t="s">
        <v>153</v>
      </c>
      <c r="J31" s="112">
        <v>765</v>
      </c>
      <c r="K31" s="10">
        <f>J31/J33</f>
        <v>0.17457781834778641</v>
      </c>
      <c r="L31" s="15"/>
      <c r="M31" s="22" t="s">
        <v>69</v>
      </c>
      <c r="N31" s="23">
        <f>N28+N29+N30</f>
        <v>4093</v>
      </c>
      <c r="O31" s="24">
        <f>O28+O29+O30</f>
        <v>1</v>
      </c>
      <c r="Q31" s="13"/>
      <c r="R31" s="13"/>
      <c r="S31" s="14"/>
      <c r="U31" s="13"/>
      <c r="V31" s="13"/>
      <c r="W31" s="14"/>
    </row>
    <row r="32" spans="1:23" x14ac:dyDescent="0.2">
      <c r="A32" s="1" t="s">
        <v>83</v>
      </c>
      <c r="B32" s="112">
        <v>1334</v>
      </c>
      <c r="C32" s="10">
        <f>B32/B35</f>
        <v>0.16898910564986067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640</v>
      </c>
      <c r="K32" s="10">
        <f>J32/J33</f>
        <v>0.1460520310360566</v>
      </c>
      <c r="L32" s="15"/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1" t="s">
        <v>84</v>
      </c>
      <c r="B33" s="112">
        <v>84</v>
      </c>
      <c r="C33" s="10">
        <f>B33/B35</f>
        <v>1.0640993159361541E-2</v>
      </c>
      <c r="E33" s="6" t="s">
        <v>112</v>
      </c>
      <c r="F33" s="112">
        <v>3921</v>
      </c>
      <c r="G33" s="27">
        <f>F33/F35</f>
        <v>0.76731898238747553</v>
      </c>
      <c r="I33" s="17" t="s">
        <v>69</v>
      </c>
      <c r="J33" s="1">
        <f>J28+J29+J30+J31+J32</f>
        <v>4382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" t="s">
        <v>85</v>
      </c>
      <c r="B34" s="112">
        <v>1241</v>
      </c>
      <c r="C34" s="10">
        <f>B34/B35</f>
        <v>0.15720800608056751</v>
      </c>
      <c r="E34" s="6" t="s">
        <v>122</v>
      </c>
      <c r="F34" s="112">
        <v>1189</v>
      </c>
      <c r="G34" s="27">
        <f>F34/F35</f>
        <v>0.23268101761252447</v>
      </c>
      <c r="I34" s="13"/>
      <c r="J34" s="13"/>
      <c r="K34" s="14"/>
      <c r="L34" s="15"/>
      <c r="M34" s="22" t="s">
        <v>189</v>
      </c>
      <c r="N34" s="112">
        <v>1655</v>
      </c>
      <c r="O34" s="24">
        <f>N34/N38</f>
        <v>0.40082344393315572</v>
      </c>
      <c r="Q34" s="13"/>
      <c r="R34" s="13"/>
      <c r="S34" s="14"/>
      <c r="U34" s="13"/>
      <c r="V34" s="13"/>
      <c r="W34" s="14"/>
    </row>
    <row r="35" spans="1:23" x14ac:dyDescent="0.2">
      <c r="A35" s="41" t="s">
        <v>69</v>
      </c>
      <c r="B35" s="23">
        <f>B28+B29+B30+B31+B32+B33+B34</f>
        <v>7894</v>
      </c>
      <c r="C35" s="84">
        <f>C28+C29+C30+C31+C32+C33+C34</f>
        <v>1</v>
      </c>
      <c r="E35" s="6" t="s">
        <v>107</v>
      </c>
      <c r="F35" s="7">
        <f>F33+F34</f>
        <v>5110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1247</v>
      </c>
      <c r="O35" s="24">
        <f>N35/N38</f>
        <v>0.30201017195446839</v>
      </c>
      <c r="Q35" s="13"/>
      <c r="R35" s="13"/>
      <c r="S35" s="14"/>
      <c r="U35" s="13"/>
      <c r="V35" s="13"/>
      <c r="W35" s="14"/>
    </row>
    <row r="36" spans="1:23" x14ac:dyDescent="0.2">
      <c r="A36" s="13"/>
      <c r="B36" s="13"/>
      <c r="C36" s="14"/>
      <c r="E36" s="13"/>
      <c r="F36" s="13"/>
      <c r="G36" s="14"/>
      <c r="I36" s="22" t="s">
        <v>156</v>
      </c>
      <c r="J36" s="112">
        <v>2047</v>
      </c>
      <c r="K36" s="24">
        <f>J36/J38</f>
        <v>0.48051643192488264</v>
      </c>
      <c r="L36" s="15"/>
      <c r="M36" s="22" t="s">
        <v>191</v>
      </c>
      <c r="N36" s="112">
        <v>587</v>
      </c>
      <c r="O36" s="24">
        <f>N36/N38</f>
        <v>0.14216517316541535</v>
      </c>
      <c r="Q36" s="13"/>
      <c r="R36" s="13"/>
      <c r="S36" s="14"/>
      <c r="U36" s="13"/>
      <c r="V36" s="13"/>
      <c r="W36" s="14"/>
    </row>
    <row r="37" spans="1:23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2213</v>
      </c>
      <c r="K37" s="24">
        <f>J37/J38</f>
        <v>0.51948356807511742</v>
      </c>
      <c r="L37" s="15"/>
      <c r="M37" s="22" t="s">
        <v>192</v>
      </c>
      <c r="N37" s="112">
        <v>640</v>
      </c>
      <c r="O37" s="24">
        <f>N37/N38</f>
        <v>0.15500121094696051</v>
      </c>
      <c r="Q37" s="13"/>
      <c r="R37" s="13"/>
      <c r="S37" s="14"/>
      <c r="U37" s="13"/>
      <c r="V37" s="13"/>
      <c r="W37" s="14"/>
    </row>
    <row r="38" spans="1:23" x14ac:dyDescent="0.2">
      <c r="A38" s="13"/>
      <c r="B38" s="13"/>
      <c r="C38" s="14"/>
      <c r="E38" s="6" t="s">
        <v>124</v>
      </c>
      <c r="F38" s="112">
        <v>24</v>
      </c>
      <c r="G38" s="27">
        <f>F38/F40</f>
        <v>0.52173913043478259</v>
      </c>
      <c r="I38" s="22" t="s">
        <v>69</v>
      </c>
      <c r="J38" s="23">
        <f>J36+J37</f>
        <v>4260</v>
      </c>
      <c r="K38" s="24">
        <f>K36+K37</f>
        <v>1</v>
      </c>
      <c r="L38" s="15"/>
      <c r="M38" s="22" t="s">
        <v>107</v>
      </c>
      <c r="N38" s="23">
        <f>N34+N35+N36+N37</f>
        <v>4129</v>
      </c>
      <c r="O38" s="24">
        <f>O34+O35+O36+O37</f>
        <v>0.99999999999999989</v>
      </c>
      <c r="Q38" s="13"/>
      <c r="R38" s="13"/>
      <c r="S38" s="14"/>
      <c r="U38" s="13"/>
      <c r="V38" s="13"/>
      <c r="W38" s="14"/>
    </row>
    <row r="39" spans="1:23" x14ac:dyDescent="0.2">
      <c r="A39" s="13"/>
      <c r="B39" s="13"/>
      <c r="C39" s="14"/>
      <c r="E39" s="6" t="s">
        <v>125</v>
      </c>
      <c r="F39" s="112">
        <v>22</v>
      </c>
      <c r="G39" s="27">
        <f>F39/F40</f>
        <v>0.47826086956521741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46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473</v>
      </c>
      <c r="K41" s="24">
        <f>J41/J45</f>
        <v>0.11145146088595664</v>
      </c>
      <c r="L41" s="15"/>
      <c r="M41" s="22" t="s">
        <v>194</v>
      </c>
      <c r="N41" s="112">
        <v>901</v>
      </c>
      <c r="O41" s="24">
        <f>N41/N45</f>
        <v>0.22153921809687729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3705</v>
      </c>
      <c r="C42" s="10">
        <f>B42/B44</f>
        <v>0.60391198044009775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1082</v>
      </c>
      <c r="K42" s="24">
        <f>J42/J45</f>
        <v>0.25494816211121585</v>
      </c>
      <c r="L42" s="15"/>
      <c r="M42" s="22" t="s">
        <v>195</v>
      </c>
      <c r="N42" s="112">
        <v>1362</v>
      </c>
      <c r="O42" s="24">
        <f>N42/N45</f>
        <v>0.33489058273911976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2430</v>
      </c>
      <c r="C43" s="10">
        <f>B43/B44</f>
        <v>0.39608801955990219</v>
      </c>
      <c r="E43" s="124" t="s">
        <v>127</v>
      </c>
      <c r="F43" s="125">
        <v>874</v>
      </c>
      <c r="G43" s="127">
        <f>F43/F49</f>
        <v>0.1912472647702407</v>
      </c>
      <c r="I43" s="22" t="s">
        <v>159</v>
      </c>
      <c r="J43" s="112">
        <v>1291</v>
      </c>
      <c r="K43" s="24">
        <f>J43/J45</f>
        <v>0.30419415645617343</v>
      </c>
      <c r="L43" s="15"/>
      <c r="M43" s="22" t="s">
        <v>196</v>
      </c>
      <c r="N43" s="112">
        <v>841</v>
      </c>
      <c r="O43" s="24">
        <f>N43/N45</f>
        <v>0.20678632898942709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6135</v>
      </c>
      <c r="C44" s="10">
        <f>C42+C43</f>
        <v>1</v>
      </c>
      <c r="E44" s="17" t="s">
        <v>128</v>
      </c>
      <c r="F44" s="112">
        <v>610</v>
      </c>
      <c r="G44" s="10">
        <f>F44/F49</f>
        <v>0.13347921225382933</v>
      </c>
      <c r="I44" s="22" t="s">
        <v>160</v>
      </c>
      <c r="J44" s="112">
        <v>1398</v>
      </c>
      <c r="K44" s="24">
        <f>J44/J45</f>
        <v>0.32940622054665408</v>
      </c>
      <c r="L44" s="15"/>
      <c r="M44" s="22" t="s">
        <v>197</v>
      </c>
      <c r="N44" s="112">
        <v>963</v>
      </c>
      <c r="O44" s="24">
        <f>N44/N45</f>
        <v>0.23678387017457586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7" t="s">
        <v>129</v>
      </c>
      <c r="F45" s="112">
        <v>1116</v>
      </c>
      <c r="G45" s="10">
        <f>F45/F49</f>
        <v>0.24420131291028446</v>
      </c>
      <c r="I45" s="22" t="s">
        <v>69</v>
      </c>
      <c r="J45" s="23">
        <f>J41+J42+J43+J44</f>
        <v>4244</v>
      </c>
      <c r="K45" s="24">
        <f>K41+K42+K43+K44</f>
        <v>1</v>
      </c>
      <c r="L45" s="15"/>
      <c r="M45" s="22" t="s">
        <v>69</v>
      </c>
      <c r="N45" s="23">
        <f>N41+N42+N43+N44</f>
        <v>4067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1038</v>
      </c>
      <c r="G46" s="10">
        <f>F46/F49</f>
        <v>0.22713347921225382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1914</v>
      </c>
      <c r="C47" s="10">
        <f>B47/B49</f>
        <v>0.35802469135802467</v>
      </c>
      <c r="E47" s="17" t="s">
        <v>131</v>
      </c>
      <c r="F47" s="112">
        <v>846</v>
      </c>
      <c r="G47" s="10">
        <f>F47/F49</f>
        <v>0.18512035010940919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3432</v>
      </c>
      <c r="C48" s="10">
        <f>B48/B49</f>
        <v>0.64197530864197527</v>
      </c>
      <c r="E48" s="17" t="s">
        <v>673</v>
      </c>
      <c r="F48" s="112">
        <v>86</v>
      </c>
      <c r="G48" s="10">
        <f>F48/F49</f>
        <v>1.8818380743982493E-2</v>
      </c>
      <c r="I48" s="22" t="s">
        <v>162</v>
      </c>
      <c r="J48" s="112">
        <v>1764</v>
      </c>
      <c r="K48" s="24">
        <f>J48/J51</f>
        <v>0.41860465116279072</v>
      </c>
      <c r="M48" s="22" t="s">
        <v>199</v>
      </c>
      <c r="N48" s="112">
        <v>1461</v>
      </c>
      <c r="O48" s="24">
        <f>N48/N51</f>
        <v>0.35721271393643034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5346</v>
      </c>
      <c r="C49" s="10">
        <f>C47+C48</f>
        <v>1</v>
      </c>
      <c r="E49" s="17" t="s">
        <v>69</v>
      </c>
      <c r="F49" s="1">
        <f>F43+F44+F45+F46+F47+F48</f>
        <v>4570</v>
      </c>
      <c r="G49" s="10">
        <f>G43+G44+G45+G46+G47+G48</f>
        <v>1</v>
      </c>
      <c r="I49" s="22" t="s">
        <v>163</v>
      </c>
      <c r="J49" s="112">
        <v>1614</v>
      </c>
      <c r="K49" s="24">
        <f>J49/J51</f>
        <v>0.38300901756051259</v>
      </c>
      <c r="M49" s="22" t="s">
        <v>200</v>
      </c>
      <c r="N49" s="112">
        <v>1447</v>
      </c>
      <c r="O49" s="24">
        <f>N49/N51</f>
        <v>0.35378973105134476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836</v>
      </c>
      <c r="K50" s="24">
        <f>J50/J51</f>
        <v>0.19838633127669672</v>
      </c>
      <c r="M50" s="22" t="s">
        <v>201</v>
      </c>
      <c r="N50" s="112">
        <v>1182</v>
      </c>
      <c r="O50" s="24">
        <f>N50/N51</f>
        <v>0.28899755501222496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4214</v>
      </c>
      <c r="K51" s="24">
        <f>K48+K49+K50</f>
        <v>1</v>
      </c>
      <c r="M51" s="22" t="s">
        <v>69</v>
      </c>
      <c r="N51" s="23">
        <f>N48+N49+N50</f>
        <v>4090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1750</v>
      </c>
      <c r="C52" s="10">
        <f>B52/B54</f>
        <v>0.30297783933518008</v>
      </c>
      <c r="E52" s="17" t="s">
        <v>133</v>
      </c>
      <c r="F52" s="112">
        <v>2225</v>
      </c>
      <c r="G52" s="10">
        <f>F52/F55</f>
        <v>0.46743697478991597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4026</v>
      </c>
      <c r="C53" s="10">
        <f>B53/B54</f>
        <v>0.69702216066481992</v>
      </c>
      <c r="E53" s="17" t="s">
        <v>134</v>
      </c>
      <c r="F53" s="112">
        <v>2057</v>
      </c>
      <c r="G53" s="10">
        <f>F53/F55</f>
        <v>0.43214285714285716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5776</v>
      </c>
      <c r="C54" s="10">
        <f>C52+C53</f>
        <v>1</v>
      </c>
      <c r="E54" s="17" t="s">
        <v>135</v>
      </c>
      <c r="F54" s="112">
        <v>478</v>
      </c>
      <c r="G54" s="10">
        <f>F54/F55</f>
        <v>0.10042016806722689</v>
      </c>
      <c r="I54" s="22" t="s">
        <v>166</v>
      </c>
      <c r="J54" s="112">
        <v>2246</v>
      </c>
      <c r="K54" s="24">
        <f>J54/J57</f>
        <v>0.54567541302235179</v>
      </c>
      <c r="M54" s="22" t="s">
        <v>203</v>
      </c>
      <c r="N54" s="112">
        <v>2348</v>
      </c>
      <c r="O54" s="24">
        <f>N54/N56</f>
        <v>0.57004127215343525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7" t="s">
        <v>69</v>
      </c>
      <c r="F55" s="1">
        <f>F52+F53+F54</f>
        <v>4760</v>
      </c>
      <c r="G55" s="10">
        <f>G52+G53+G54</f>
        <v>1</v>
      </c>
      <c r="I55" s="22" t="s">
        <v>167</v>
      </c>
      <c r="J55" s="112">
        <v>1184</v>
      </c>
      <c r="K55" s="24">
        <f>J55/J57</f>
        <v>0.28765792031098153</v>
      </c>
      <c r="M55" s="22" t="s">
        <v>204</v>
      </c>
      <c r="N55" s="112">
        <v>1771</v>
      </c>
      <c r="O55" s="24">
        <f>N55/N56</f>
        <v>0.42995872784656469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686</v>
      </c>
      <c r="K56" s="24">
        <f>J56/J57</f>
        <v>0.16666666666666666</v>
      </c>
      <c r="M56" s="22" t="s">
        <v>69</v>
      </c>
      <c r="N56" s="23">
        <f>N54+N55</f>
        <v>4119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1105</v>
      </c>
      <c r="C57" s="10">
        <f>B57/B60</f>
        <v>0.19613063542776002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4116</v>
      </c>
      <c r="K57" s="24">
        <f>K54+K55+K56</f>
        <v>0.99999999999999989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2519</v>
      </c>
      <c r="C58" s="10">
        <f>B58/B60</f>
        <v>0.44710685126020588</v>
      </c>
      <c r="E58" s="17" t="s">
        <v>137</v>
      </c>
      <c r="F58" s="112">
        <v>2569</v>
      </c>
      <c r="G58" s="10">
        <f>F58/F60</f>
        <v>0.53543142976240099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2010</v>
      </c>
      <c r="C59" s="10">
        <f>B59/B60</f>
        <v>0.35676251331203407</v>
      </c>
      <c r="E59" s="29" t="s">
        <v>72</v>
      </c>
      <c r="F59" s="112">
        <v>2229</v>
      </c>
      <c r="G59" s="31">
        <f>F59/F60</f>
        <v>0.46456857023759901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5634</v>
      </c>
      <c r="C60" s="10">
        <f>C57+C58+C59</f>
        <v>1</v>
      </c>
      <c r="E60" s="22" t="s">
        <v>69</v>
      </c>
      <c r="F60" s="23">
        <f>F58+F59</f>
        <v>4798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5288</v>
      </c>
      <c r="C63" s="10">
        <f>B63/B65</f>
        <v>0.75977011494252877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1672</v>
      </c>
      <c r="C64" s="10">
        <f>B64/B65</f>
        <v>0.24022988505747125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3" t="s">
        <v>69</v>
      </c>
      <c r="B65" s="1">
        <f>B63+B64</f>
        <v>6960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30"/>
      <c r="J66" s="15"/>
      <c r="K66" s="16"/>
      <c r="S66" s="14"/>
      <c r="W66" s="1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W67" s="1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W68" s="1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W69" s="1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W70" s="1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W71" s="1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W72" s="1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W73" s="1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W74" s="1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W75" s="1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W76" s="1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W77" s="1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W78" s="1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W79" s="1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W80" s="1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W81" s="1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W82" s="1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W83" s="1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W84" s="1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W85" s="1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W86" s="1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W87" s="1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W88" s="1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W89" s="1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W90" s="1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W91" s="1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W92" s="1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W93" s="1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W94" s="1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W95" s="1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W96" s="1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W97" s="1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W98" s="1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W99" s="1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W100" s="1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</row>
    <row r="109" spans="3:23" x14ac:dyDescent="0.2">
      <c r="D109" s="15"/>
      <c r="E109" s="21"/>
      <c r="F109" s="20"/>
      <c r="G109" s="28"/>
      <c r="H109" s="15"/>
    </row>
    <row r="110" spans="3:23" x14ac:dyDescent="0.2">
      <c r="D110" s="15"/>
      <c r="E110" s="21"/>
      <c r="F110" s="20"/>
      <c r="G110" s="28"/>
      <c r="H110" s="15"/>
    </row>
    <row r="111" spans="3:23" x14ac:dyDescent="0.2">
      <c r="D111" s="15"/>
      <c r="E111" s="20"/>
      <c r="F111" s="20"/>
      <c r="G111" s="28"/>
      <c r="H111" s="15"/>
    </row>
    <row r="112" spans="3:23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EF1D-2158-DD41-977D-796BE219A2EA}">
  <sheetPr codeName="Sheet22"/>
  <dimension ref="A1:T198"/>
  <sheetViews>
    <sheetView zoomScaleNormal="100"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89.1640625" style="13" customWidth="1"/>
  </cols>
  <sheetData>
    <row r="1" spans="1:19" x14ac:dyDescent="0.2">
      <c r="A1" s="8" t="s">
        <v>21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</row>
    <row r="3" spans="1:19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632</v>
      </c>
      <c r="R3" s="23" t="s">
        <v>64</v>
      </c>
      <c r="S3" s="24" t="s">
        <v>77</v>
      </c>
    </row>
    <row r="4" spans="1:19" x14ac:dyDescent="0.2">
      <c r="A4" s="1" t="s">
        <v>66</v>
      </c>
      <c r="B4" s="112">
        <v>2381</v>
      </c>
      <c r="C4" s="10">
        <f>B4/B7</f>
        <v>0.97822514379622016</v>
      </c>
      <c r="E4" s="3" t="s">
        <v>104</v>
      </c>
      <c r="F4" s="112">
        <v>1725</v>
      </c>
      <c r="G4" s="10">
        <f>F4/F6</f>
        <v>0.78587699316628701</v>
      </c>
      <c r="I4" s="17" t="s">
        <v>139</v>
      </c>
      <c r="J4" s="112">
        <v>479</v>
      </c>
      <c r="K4" s="10">
        <f>J4/J6</f>
        <v>0.28276269185360092</v>
      </c>
      <c r="M4" s="22" t="s">
        <v>170</v>
      </c>
      <c r="N4" s="112">
        <v>360</v>
      </c>
      <c r="O4" s="24">
        <f>N4/N8</f>
        <v>0.25974025974025972</v>
      </c>
      <c r="Q4" s="23" t="s">
        <v>233</v>
      </c>
      <c r="R4" s="112">
        <v>646</v>
      </c>
      <c r="S4" s="24">
        <f>R4/R7</f>
        <v>0.45913290689410091</v>
      </c>
    </row>
    <row r="5" spans="1:19" x14ac:dyDescent="0.2">
      <c r="A5" s="1" t="s">
        <v>67</v>
      </c>
      <c r="B5" s="112">
        <v>15</v>
      </c>
      <c r="C5" s="10">
        <f>B5/B7</f>
        <v>6.162695152013147E-3</v>
      </c>
      <c r="E5" s="3" t="s">
        <v>105</v>
      </c>
      <c r="F5" s="112">
        <v>470</v>
      </c>
      <c r="G5" s="10">
        <f>F5/F6</f>
        <v>0.21412300683371299</v>
      </c>
      <c r="I5" s="17" t="s">
        <v>88</v>
      </c>
      <c r="J5" s="112">
        <v>1215</v>
      </c>
      <c r="K5" s="10">
        <f>J5/J6</f>
        <v>0.71723730814639908</v>
      </c>
      <c r="L5" s="15"/>
      <c r="M5" s="22" t="s">
        <v>171</v>
      </c>
      <c r="N5" s="112">
        <v>169</v>
      </c>
      <c r="O5" s="24">
        <f>N5/N8</f>
        <v>0.12193362193362194</v>
      </c>
      <c r="Q5" s="23" t="s">
        <v>234</v>
      </c>
      <c r="R5" s="112">
        <v>506</v>
      </c>
      <c r="S5" s="24">
        <f>R5/R7</f>
        <v>0.35963041933191187</v>
      </c>
    </row>
    <row r="6" spans="1:19" x14ac:dyDescent="0.2">
      <c r="A6" s="2" t="s">
        <v>68</v>
      </c>
      <c r="B6" s="112">
        <v>38</v>
      </c>
      <c r="C6" s="11">
        <f>B6/B7</f>
        <v>1.5612161051766639E-2</v>
      </c>
      <c r="E6" s="3" t="s">
        <v>107</v>
      </c>
      <c r="F6" s="1">
        <f>F4+F5</f>
        <v>2195</v>
      </c>
      <c r="G6" s="10">
        <f>G4+G5</f>
        <v>1</v>
      </c>
      <c r="I6" s="17" t="s">
        <v>69</v>
      </c>
      <c r="J6" s="1">
        <f>J4+J5</f>
        <v>1694</v>
      </c>
      <c r="K6" s="10">
        <f>K4+K5</f>
        <v>1</v>
      </c>
      <c r="L6" s="15"/>
      <c r="M6" s="22" t="s">
        <v>172</v>
      </c>
      <c r="N6" s="112">
        <v>483</v>
      </c>
      <c r="O6" s="24">
        <f>N6/N8</f>
        <v>0.34848484848484851</v>
      </c>
      <c r="Q6" s="23" t="s">
        <v>235</v>
      </c>
      <c r="R6" s="112">
        <v>255</v>
      </c>
      <c r="S6" s="24">
        <f>R6/R7</f>
        <v>0.18123667377398719</v>
      </c>
    </row>
    <row r="7" spans="1:19" x14ac:dyDescent="0.2">
      <c r="A7" s="3" t="s">
        <v>69</v>
      </c>
      <c r="B7" s="1">
        <f>B4+B5+B6</f>
        <v>2434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374</v>
      </c>
      <c r="O7" s="24">
        <f>N7/N8</f>
        <v>0.26984126984126983</v>
      </c>
      <c r="Q7" s="23" t="s">
        <v>69</v>
      </c>
      <c r="R7" s="23">
        <f>R4+R5+R6</f>
        <v>1407</v>
      </c>
      <c r="S7" s="24">
        <f>S4+S5+S6</f>
        <v>1</v>
      </c>
    </row>
    <row r="8" spans="1:19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1386</v>
      </c>
      <c r="O8" s="24">
        <f>O4+O5+O6+O7</f>
        <v>1</v>
      </c>
      <c r="Q8" s="13"/>
      <c r="R8" s="13"/>
      <c r="S8" s="14"/>
    </row>
    <row r="9" spans="1:19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9</v>
      </c>
      <c r="G9" s="10">
        <f>F9/F11</f>
        <v>0.5</v>
      </c>
      <c r="I9" s="17" t="s">
        <v>671</v>
      </c>
      <c r="J9" s="112">
        <v>287</v>
      </c>
      <c r="K9" s="10">
        <f>J9/J12</f>
        <v>0.1681312243702402</v>
      </c>
      <c r="L9" s="15"/>
      <c r="M9" s="13"/>
      <c r="N9" s="13"/>
      <c r="O9" s="14"/>
      <c r="Q9" s="23" t="s">
        <v>236</v>
      </c>
      <c r="R9" s="23" t="s">
        <v>64</v>
      </c>
      <c r="S9" s="24" t="s">
        <v>77</v>
      </c>
    </row>
    <row r="10" spans="1:19" x14ac:dyDescent="0.2">
      <c r="A10" s="23" t="s">
        <v>70</v>
      </c>
      <c r="B10" s="112">
        <v>17</v>
      </c>
      <c r="C10" s="24">
        <f>B10/B17</f>
        <v>7.0951585976627716E-3</v>
      </c>
      <c r="E10" s="3" t="s">
        <v>109</v>
      </c>
      <c r="F10" s="112">
        <v>9</v>
      </c>
      <c r="G10" s="10">
        <f>F10/F11</f>
        <v>0.5</v>
      </c>
      <c r="I10" s="17" t="s">
        <v>141</v>
      </c>
      <c r="J10" s="112">
        <v>422</v>
      </c>
      <c r="K10" s="10">
        <f>J10/J12</f>
        <v>0.2472173403632103</v>
      </c>
      <c r="L10" s="15"/>
      <c r="M10" s="22" t="s">
        <v>174</v>
      </c>
      <c r="N10" s="23" t="s">
        <v>64</v>
      </c>
      <c r="O10" s="24" t="s">
        <v>77</v>
      </c>
      <c r="Q10" s="23" t="s">
        <v>237</v>
      </c>
      <c r="R10" s="112">
        <v>505</v>
      </c>
      <c r="S10" s="24">
        <f>R10/R13</f>
        <v>0.37827715355805241</v>
      </c>
    </row>
    <row r="11" spans="1:19" x14ac:dyDescent="0.2">
      <c r="A11" s="23" t="s">
        <v>71</v>
      </c>
      <c r="B11" s="112">
        <v>491</v>
      </c>
      <c r="C11" s="24">
        <f>B11/B17</f>
        <v>0.20492487479131888</v>
      </c>
      <c r="E11" s="3" t="s">
        <v>107</v>
      </c>
      <c r="F11" s="1">
        <f>F9+F10</f>
        <v>18</v>
      </c>
      <c r="G11" s="10">
        <f>G9+G10</f>
        <v>1</v>
      </c>
      <c r="I11" s="17" t="s">
        <v>142</v>
      </c>
      <c r="J11" s="112">
        <v>998</v>
      </c>
      <c r="K11" s="10">
        <f>J11/J12</f>
        <v>0.5846514352665495</v>
      </c>
      <c r="L11" s="15"/>
      <c r="M11" s="22" t="s">
        <v>176</v>
      </c>
      <c r="N11" s="112">
        <v>461</v>
      </c>
      <c r="O11" s="24">
        <f>N11/N13</f>
        <v>0.3414814814814815</v>
      </c>
      <c r="Q11" s="23" t="s">
        <v>238</v>
      </c>
      <c r="R11" s="112">
        <v>437</v>
      </c>
      <c r="S11" s="24">
        <f>R11/R13</f>
        <v>0.32734082397003744</v>
      </c>
    </row>
    <row r="12" spans="1:19" x14ac:dyDescent="0.2">
      <c r="A12" s="23" t="s">
        <v>72</v>
      </c>
      <c r="B12" s="112">
        <v>14</v>
      </c>
      <c r="C12" s="24">
        <f>B12/B17</f>
        <v>5.8430717863105176E-3</v>
      </c>
      <c r="E12" s="13"/>
      <c r="F12" s="13"/>
      <c r="G12" s="14"/>
      <c r="I12" s="17" t="s">
        <v>69</v>
      </c>
      <c r="J12" s="1">
        <f>J9+J10+J11</f>
        <v>1707</v>
      </c>
      <c r="K12" s="10">
        <f>K9+K10+K11</f>
        <v>1</v>
      </c>
      <c r="L12" s="15"/>
      <c r="M12" s="22" t="s">
        <v>175</v>
      </c>
      <c r="N12" s="112">
        <v>889</v>
      </c>
      <c r="O12" s="24">
        <f>N12/N13</f>
        <v>0.6585185185185185</v>
      </c>
      <c r="Q12" s="23" t="s">
        <v>239</v>
      </c>
      <c r="R12" s="112">
        <v>393</v>
      </c>
      <c r="S12" s="24">
        <f>R12/R13</f>
        <v>0.29438202247191009</v>
      </c>
    </row>
    <row r="13" spans="1:19" x14ac:dyDescent="0.2">
      <c r="A13" s="23" t="s">
        <v>73</v>
      </c>
      <c r="B13" s="112">
        <v>302</v>
      </c>
      <c r="C13" s="24">
        <f>B13/B17</f>
        <v>0.12604340567612687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1350</v>
      </c>
      <c r="O13" s="24">
        <f>O11+O12</f>
        <v>1</v>
      </c>
      <c r="Q13" s="23" t="s">
        <v>69</v>
      </c>
      <c r="R13" s="23">
        <f>R10+R11+R12</f>
        <v>1335</v>
      </c>
      <c r="S13" s="24">
        <f>S10+S11+S12</f>
        <v>1</v>
      </c>
    </row>
    <row r="14" spans="1:19" x14ac:dyDescent="0.2">
      <c r="A14" s="23" t="s">
        <v>74</v>
      </c>
      <c r="B14" s="112">
        <v>38</v>
      </c>
      <c r="C14" s="24">
        <f>B14/B17</f>
        <v>1.5859766277128547E-2</v>
      </c>
      <c r="E14" s="6" t="s">
        <v>111</v>
      </c>
      <c r="F14" s="112">
        <v>718</v>
      </c>
      <c r="G14" s="27">
        <f>F14/F16</f>
        <v>0.43594414086217365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4"/>
    </row>
    <row r="15" spans="1:19" x14ac:dyDescent="0.2">
      <c r="A15" s="23" t="s">
        <v>75</v>
      </c>
      <c r="B15" s="112">
        <v>833</v>
      </c>
      <c r="C15" s="24">
        <f>B15/B17</f>
        <v>0.34766277128547579</v>
      </c>
      <c r="E15" s="6" t="s">
        <v>112</v>
      </c>
      <c r="F15" s="112">
        <v>929</v>
      </c>
      <c r="G15" s="27">
        <f>F15/F16</f>
        <v>0.5640558591378263</v>
      </c>
      <c r="I15" s="17" t="s">
        <v>144</v>
      </c>
      <c r="J15" s="112">
        <v>368</v>
      </c>
      <c r="K15" s="10">
        <f>J15/J19</f>
        <v>0.2541436464088398</v>
      </c>
      <c r="L15" s="15"/>
      <c r="M15" s="22" t="s">
        <v>177</v>
      </c>
      <c r="N15" s="23" t="s">
        <v>64</v>
      </c>
      <c r="O15" s="24" t="s">
        <v>77</v>
      </c>
      <c r="Q15" s="23" t="s">
        <v>240</v>
      </c>
      <c r="R15" s="23" t="s">
        <v>64</v>
      </c>
      <c r="S15" s="24" t="s">
        <v>77</v>
      </c>
    </row>
    <row r="16" spans="1:19" x14ac:dyDescent="0.2">
      <c r="A16" s="23" t="s">
        <v>76</v>
      </c>
      <c r="B16" s="112">
        <v>701</v>
      </c>
      <c r="C16" s="24">
        <f>B16/B17</f>
        <v>0.29257095158597662</v>
      </c>
      <c r="E16" s="6" t="s">
        <v>107</v>
      </c>
      <c r="F16" s="7">
        <f>F14+F15</f>
        <v>1647</v>
      </c>
      <c r="G16" s="27">
        <f>G14+G15</f>
        <v>1</v>
      </c>
      <c r="I16" s="17" t="s">
        <v>145</v>
      </c>
      <c r="J16" s="112">
        <v>257</v>
      </c>
      <c r="K16" s="10">
        <f>J16/J19</f>
        <v>0.17748618784530387</v>
      </c>
      <c r="L16" s="15"/>
      <c r="M16" s="22" t="s">
        <v>178</v>
      </c>
      <c r="N16" s="112">
        <v>549</v>
      </c>
      <c r="O16" s="24">
        <f>N16/N18</f>
        <v>0.40606508875739644</v>
      </c>
      <c r="Q16" s="23" t="s">
        <v>241</v>
      </c>
      <c r="R16" s="112">
        <v>286</v>
      </c>
      <c r="S16" s="24">
        <f>R16/R18</f>
        <v>0.16417910447761194</v>
      </c>
    </row>
    <row r="17" spans="1:19" x14ac:dyDescent="0.2">
      <c r="A17" s="23" t="s">
        <v>69</v>
      </c>
      <c r="B17" s="23">
        <f>B10+B11+B12+B13+B14+B15+B16</f>
        <v>2396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329</v>
      </c>
      <c r="K17" s="10">
        <f>J17/J19</f>
        <v>0.2272099447513812</v>
      </c>
      <c r="L17" s="15"/>
      <c r="M17" s="22" t="s">
        <v>179</v>
      </c>
      <c r="N17" s="112">
        <v>803</v>
      </c>
      <c r="O17" s="24">
        <f>N17/N18</f>
        <v>0.59393491124260356</v>
      </c>
      <c r="Q17" s="23" t="s">
        <v>242</v>
      </c>
      <c r="R17" s="112">
        <v>1456</v>
      </c>
      <c r="S17" s="24">
        <f>R17/R18</f>
        <v>0.83582089552238803</v>
      </c>
    </row>
    <row r="18" spans="1:19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494</v>
      </c>
      <c r="K18" s="127">
        <f>J18/J19</f>
        <v>0.34116022099447513</v>
      </c>
      <c r="L18" s="15"/>
      <c r="M18" s="22" t="s">
        <v>69</v>
      </c>
      <c r="N18" s="23">
        <f>N16+N17</f>
        <v>1352</v>
      </c>
      <c r="O18" s="24">
        <f>O16+O17</f>
        <v>1</v>
      </c>
      <c r="Q18" s="23" t="s">
        <v>107</v>
      </c>
      <c r="R18" s="23">
        <f>R16+R17</f>
        <v>1742</v>
      </c>
      <c r="S18" s="24">
        <f>S16+S17</f>
        <v>1</v>
      </c>
    </row>
    <row r="19" spans="1:19" x14ac:dyDescent="0.2">
      <c r="A19" s="43"/>
      <c r="B19" s="43"/>
      <c r="C19" s="44"/>
      <c r="E19" s="17" t="s">
        <v>114</v>
      </c>
      <c r="F19" s="112">
        <v>113</v>
      </c>
      <c r="G19" s="10">
        <f>F19/F22</f>
        <v>6.6043249561659842E-2</v>
      </c>
      <c r="I19" s="17" t="s">
        <v>69</v>
      </c>
      <c r="J19" s="1">
        <f>J15+J16+J17+J18</f>
        <v>1448</v>
      </c>
      <c r="K19" s="10">
        <f>K15+K16+K17+K18</f>
        <v>1</v>
      </c>
      <c r="L19" s="15"/>
      <c r="M19" s="13"/>
      <c r="N19" s="13"/>
      <c r="O19" s="14"/>
      <c r="Q19" s="13"/>
      <c r="R19" s="13"/>
      <c r="S19" s="14"/>
    </row>
    <row r="20" spans="1:19" x14ac:dyDescent="0.2">
      <c r="A20" s="43"/>
      <c r="B20" s="43"/>
      <c r="C20" s="44"/>
      <c r="E20" s="17" t="s">
        <v>674</v>
      </c>
      <c r="F20" s="112">
        <v>509</v>
      </c>
      <c r="G20" s="10">
        <f>F20/F22</f>
        <v>0.29748684979544127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4"/>
    </row>
    <row r="21" spans="1:19" x14ac:dyDescent="0.2">
      <c r="A21" s="43"/>
      <c r="B21" s="43"/>
      <c r="C21" s="44"/>
      <c r="E21" s="17" t="s">
        <v>115</v>
      </c>
      <c r="F21" s="112">
        <v>1089</v>
      </c>
      <c r="G21" s="10">
        <f>F21/F22</f>
        <v>0.63646990064289888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564</v>
      </c>
      <c r="O21" s="24">
        <f>N21/N25</f>
        <v>0.41933085501858736</v>
      </c>
      <c r="Q21" s="13"/>
      <c r="R21" s="13"/>
      <c r="S21" s="14"/>
    </row>
    <row r="22" spans="1:19" x14ac:dyDescent="0.2">
      <c r="A22" s="43"/>
      <c r="B22" s="43"/>
      <c r="C22" s="44"/>
      <c r="E22" s="17" t="s">
        <v>107</v>
      </c>
      <c r="F22" s="1">
        <f>F19+F20+F21</f>
        <v>1711</v>
      </c>
      <c r="G22" s="10">
        <f>G19+G20+G21</f>
        <v>1</v>
      </c>
      <c r="I22" s="17" t="s">
        <v>148</v>
      </c>
      <c r="J22" s="112">
        <v>508</v>
      </c>
      <c r="K22" s="10">
        <f>J22/J25</f>
        <v>0.34842249657064472</v>
      </c>
      <c r="L22" s="15"/>
      <c r="M22" s="22" t="s">
        <v>182</v>
      </c>
      <c r="N22" s="112">
        <v>352</v>
      </c>
      <c r="O22" s="24">
        <f>N22/N25</f>
        <v>0.26171003717472119</v>
      </c>
      <c r="Q22" s="13"/>
      <c r="R22" s="13"/>
      <c r="S22" s="14"/>
    </row>
    <row r="23" spans="1:19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163</v>
      </c>
      <c r="K23" s="10">
        <f>J23/J25</f>
        <v>0.11179698216735254</v>
      </c>
      <c r="L23" s="15"/>
      <c r="M23" s="22" t="s">
        <v>183</v>
      </c>
      <c r="N23" s="112">
        <v>280</v>
      </c>
      <c r="O23" s="24">
        <f>N23/N25</f>
        <v>0.20817843866171004</v>
      </c>
      <c r="Q23" s="13"/>
      <c r="R23" s="13"/>
      <c r="S23" s="14"/>
    </row>
    <row r="24" spans="1:19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787</v>
      </c>
      <c r="K24" s="10">
        <f>J24/J25</f>
        <v>0.53978052126200271</v>
      </c>
      <c r="L24" s="15"/>
      <c r="M24" s="22" t="s">
        <v>184</v>
      </c>
      <c r="N24" s="112">
        <v>149</v>
      </c>
      <c r="O24" s="24">
        <f>N24/N25</f>
        <v>0.11078066914498141</v>
      </c>
      <c r="Q24" s="13"/>
      <c r="R24" s="13"/>
      <c r="S24" s="14"/>
    </row>
    <row r="25" spans="1:19" x14ac:dyDescent="0.2">
      <c r="A25" s="43"/>
      <c r="B25" s="43"/>
      <c r="C25" s="44"/>
      <c r="E25" s="17" t="s">
        <v>117</v>
      </c>
      <c r="F25" s="112">
        <v>684</v>
      </c>
      <c r="G25" s="10">
        <f>F25/F30</f>
        <v>0.42669993761696817</v>
      </c>
      <c r="I25" s="17" t="s">
        <v>69</v>
      </c>
      <c r="J25" s="1">
        <f>J22+J23+J24</f>
        <v>1458</v>
      </c>
      <c r="K25" s="10">
        <f>K22+K23+K24</f>
        <v>1</v>
      </c>
      <c r="L25" s="15"/>
      <c r="M25" s="22" t="s">
        <v>69</v>
      </c>
      <c r="N25" s="23">
        <f>N21+N22+N23+N24</f>
        <v>1345</v>
      </c>
      <c r="O25" s="24">
        <f>O21+O22+O23+O24</f>
        <v>1</v>
      </c>
      <c r="Q25" s="13"/>
      <c r="R25" s="13"/>
      <c r="S25" s="14"/>
    </row>
    <row r="26" spans="1:19" x14ac:dyDescent="0.2">
      <c r="A26" s="13"/>
      <c r="B26" s="13"/>
      <c r="C26" s="14"/>
      <c r="E26" s="17" t="s">
        <v>118</v>
      </c>
      <c r="F26" s="112">
        <v>223</v>
      </c>
      <c r="G26" s="10">
        <f>F26/F30</f>
        <v>0.13911416094822207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</row>
    <row r="27" spans="1:19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102</v>
      </c>
      <c r="G27" s="10">
        <f>F27/F30</f>
        <v>6.3630692451653148E-2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</row>
    <row r="28" spans="1:19" x14ac:dyDescent="0.2">
      <c r="A28" s="1" t="s">
        <v>79</v>
      </c>
      <c r="B28" s="112">
        <v>33</v>
      </c>
      <c r="C28" s="10">
        <f>B28/B35</f>
        <v>1.3853904282115869E-2</v>
      </c>
      <c r="E28" s="17" t="s">
        <v>120</v>
      </c>
      <c r="F28" s="112">
        <v>57</v>
      </c>
      <c r="G28" s="10">
        <f>F28/F30</f>
        <v>3.5558328134747345E-2</v>
      </c>
      <c r="I28" s="17" t="s">
        <v>644</v>
      </c>
      <c r="J28" s="112">
        <v>368</v>
      </c>
      <c r="K28" s="10">
        <f>J28/J33</f>
        <v>0.25897255453905699</v>
      </c>
      <c r="L28" s="15"/>
      <c r="M28" s="22" t="s">
        <v>186</v>
      </c>
      <c r="N28" s="112">
        <v>356</v>
      </c>
      <c r="O28" s="24">
        <f>N28/N31</f>
        <v>0.26908541194255481</v>
      </c>
      <c r="Q28" s="13"/>
      <c r="R28" s="13"/>
      <c r="S28" s="14"/>
    </row>
    <row r="29" spans="1:19" x14ac:dyDescent="0.2">
      <c r="A29" s="1" t="s">
        <v>80</v>
      </c>
      <c r="B29" s="112">
        <v>826</v>
      </c>
      <c r="C29" s="10">
        <f>B29/B35</f>
        <v>0.34676742233417296</v>
      </c>
      <c r="E29" s="17" t="s">
        <v>99</v>
      </c>
      <c r="F29" s="112">
        <v>537</v>
      </c>
      <c r="G29" s="10">
        <f>F29/F30</f>
        <v>0.33499688084840923</v>
      </c>
      <c r="I29" s="17" t="s">
        <v>151</v>
      </c>
      <c r="J29" s="112">
        <v>523</v>
      </c>
      <c r="K29" s="10">
        <f>J29/J33</f>
        <v>0.36805066854327939</v>
      </c>
      <c r="L29" s="15"/>
      <c r="M29" s="22" t="s">
        <v>682</v>
      </c>
      <c r="N29" s="112">
        <v>538</v>
      </c>
      <c r="O29" s="24">
        <f>N29/N31</f>
        <v>0.40665154950869237</v>
      </c>
      <c r="Q29" s="13"/>
      <c r="R29" s="13"/>
      <c r="S29" s="14"/>
    </row>
    <row r="30" spans="1:19" x14ac:dyDescent="0.2">
      <c r="A30" s="1" t="s">
        <v>81</v>
      </c>
      <c r="B30" s="112">
        <v>126</v>
      </c>
      <c r="C30" s="10">
        <f>B30/B35</f>
        <v>5.2896725440806043E-2</v>
      </c>
      <c r="E30" s="17" t="s">
        <v>69</v>
      </c>
      <c r="F30" s="1">
        <f>F25+F26+F27+F28+F29</f>
        <v>1603</v>
      </c>
      <c r="G30" s="10">
        <f>G25+G26+G27+G28+G29</f>
        <v>1</v>
      </c>
      <c r="I30" s="17" t="s">
        <v>152</v>
      </c>
      <c r="J30" s="112">
        <v>150</v>
      </c>
      <c r="K30" s="10">
        <f>J30/J33</f>
        <v>0.1055594651653765</v>
      </c>
      <c r="L30" s="15"/>
      <c r="M30" s="22" t="s">
        <v>187</v>
      </c>
      <c r="N30" s="112">
        <v>429</v>
      </c>
      <c r="O30" s="24">
        <f>N30/N31</f>
        <v>0.32426303854875282</v>
      </c>
      <c r="Q30" s="13"/>
      <c r="R30" s="13"/>
      <c r="S30" s="14"/>
    </row>
    <row r="31" spans="1:19" x14ac:dyDescent="0.2">
      <c r="A31" s="1" t="s">
        <v>82</v>
      </c>
      <c r="B31" s="112">
        <v>528</v>
      </c>
      <c r="C31" s="10">
        <f>B31/B35</f>
        <v>0.22166246851385391</v>
      </c>
      <c r="E31" s="13"/>
      <c r="F31" s="13"/>
      <c r="G31" s="14"/>
      <c r="I31" s="17" t="s">
        <v>153</v>
      </c>
      <c r="J31" s="112">
        <v>180</v>
      </c>
      <c r="K31" s="10">
        <f>J31/J33</f>
        <v>0.12667135819845179</v>
      </c>
      <c r="L31" s="15"/>
      <c r="M31" s="22" t="s">
        <v>69</v>
      </c>
      <c r="N31" s="23">
        <f>N28+N29+N30</f>
        <v>1323</v>
      </c>
      <c r="O31" s="24">
        <f>O28+O29+O30</f>
        <v>1</v>
      </c>
      <c r="Q31" s="13"/>
      <c r="R31" s="13"/>
      <c r="S31" s="14"/>
    </row>
    <row r="32" spans="1:19" x14ac:dyDescent="0.2">
      <c r="A32" s="1" t="s">
        <v>83</v>
      </c>
      <c r="B32" s="112">
        <v>357</v>
      </c>
      <c r="C32" s="10">
        <f>B32/B35</f>
        <v>0.14987405541561713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200</v>
      </c>
      <c r="K32" s="10">
        <f>J32/J33</f>
        <v>0.14074595355383532</v>
      </c>
      <c r="L32" s="15"/>
      <c r="M32" s="13"/>
      <c r="N32" s="13"/>
      <c r="O32" s="14"/>
      <c r="Q32" s="13"/>
      <c r="R32" s="13"/>
      <c r="S32" s="14"/>
    </row>
    <row r="33" spans="1:19" x14ac:dyDescent="0.2">
      <c r="A33" s="1" t="s">
        <v>84</v>
      </c>
      <c r="B33" s="112">
        <v>16</v>
      </c>
      <c r="C33" s="10">
        <f>B33/B35</f>
        <v>6.7170445004198151E-3</v>
      </c>
      <c r="E33" s="6" t="s">
        <v>112</v>
      </c>
      <c r="F33" s="112">
        <v>1122</v>
      </c>
      <c r="G33" s="27">
        <f>F33/F35</f>
        <v>0.69819539514623519</v>
      </c>
      <c r="I33" s="17" t="s">
        <v>69</v>
      </c>
      <c r="J33" s="1">
        <f>J28+J29+J30+J31+J32</f>
        <v>1421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</row>
    <row r="34" spans="1:19" x14ac:dyDescent="0.2">
      <c r="A34" s="1" t="s">
        <v>85</v>
      </c>
      <c r="B34" s="112">
        <v>496</v>
      </c>
      <c r="C34" s="10">
        <f>B34/B35</f>
        <v>0.20822837951301426</v>
      </c>
      <c r="E34" s="6" t="s">
        <v>122</v>
      </c>
      <c r="F34" s="112">
        <v>485</v>
      </c>
      <c r="G34" s="27">
        <f>F34/F35</f>
        <v>0.30180460485376476</v>
      </c>
      <c r="I34" s="13"/>
      <c r="J34" s="13"/>
      <c r="K34" s="14"/>
      <c r="L34" s="15"/>
      <c r="M34" s="22" t="s">
        <v>189</v>
      </c>
      <c r="N34" s="112">
        <v>492</v>
      </c>
      <c r="O34" s="24">
        <f>N34/N38</f>
        <v>0.36607142857142855</v>
      </c>
      <c r="Q34" s="13"/>
      <c r="R34" s="13"/>
      <c r="S34" s="14"/>
    </row>
    <row r="35" spans="1:19" x14ac:dyDescent="0.2">
      <c r="A35" s="41" t="s">
        <v>69</v>
      </c>
      <c r="B35" s="23">
        <f>B28+B29+B30+B31+B32+B33+B34</f>
        <v>2382</v>
      </c>
      <c r="C35" s="84">
        <f>C28+C29+C30+C31+C32+C33+C34</f>
        <v>1</v>
      </c>
      <c r="E35" s="6" t="s">
        <v>107</v>
      </c>
      <c r="F35" s="7">
        <f>F33+F34</f>
        <v>1607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474</v>
      </c>
      <c r="O35" s="24">
        <f>N35/N38</f>
        <v>0.35267857142857145</v>
      </c>
      <c r="Q35" s="13"/>
      <c r="R35" s="13"/>
      <c r="S35" s="14"/>
    </row>
    <row r="36" spans="1:19" x14ac:dyDescent="0.2">
      <c r="A36" s="13"/>
      <c r="B36" s="13"/>
      <c r="C36" s="14"/>
      <c r="E36" s="13"/>
      <c r="F36" s="13"/>
      <c r="G36" s="14"/>
      <c r="I36" s="22" t="s">
        <v>156</v>
      </c>
      <c r="J36" s="112">
        <v>643</v>
      </c>
      <c r="K36" s="24">
        <f>J36/J38</f>
        <v>0.45667613636363635</v>
      </c>
      <c r="L36" s="15"/>
      <c r="M36" s="22" t="s">
        <v>191</v>
      </c>
      <c r="N36" s="112">
        <v>218</v>
      </c>
      <c r="O36" s="24">
        <f>N36/N38</f>
        <v>0.16220238095238096</v>
      </c>
      <c r="Q36" s="13"/>
      <c r="R36" s="13"/>
      <c r="S36" s="14"/>
    </row>
    <row r="37" spans="1:19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765</v>
      </c>
      <c r="K37" s="24">
        <f>J37/J38</f>
        <v>0.54332386363636365</v>
      </c>
      <c r="L37" s="15"/>
      <c r="M37" s="22" t="s">
        <v>192</v>
      </c>
      <c r="N37" s="112">
        <v>160</v>
      </c>
      <c r="O37" s="24">
        <f>N37/N38</f>
        <v>0.11904761904761904</v>
      </c>
      <c r="Q37" s="13"/>
      <c r="R37" s="13"/>
      <c r="S37" s="14"/>
    </row>
    <row r="38" spans="1:19" x14ac:dyDescent="0.2">
      <c r="A38" s="13"/>
      <c r="B38" s="13"/>
      <c r="C38" s="14"/>
      <c r="E38" s="6" t="s">
        <v>124</v>
      </c>
      <c r="F38" s="112">
        <v>2</v>
      </c>
      <c r="G38" s="27">
        <f>F38/F40</f>
        <v>0.33333333333333331</v>
      </c>
      <c r="I38" s="22" t="s">
        <v>69</v>
      </c>
      <c r="J38" s="23">
        <f>J36+J37</f>
        <v>1408</v>
      </c>
      <c r="K38" s="24">
        <f>K36+K37</f>
        <v>1</v>
      </c>
      <c r="L38" s="15"/>
      <c r="M38" s="22" t="s">
        <v>107</v>
      </c>
      <c r="N38" s="23">
        <f>N34+N35+N36+N37</f>
        <v>1344</v>
      </c>
      <c r="O38" s="24">
        <f>O34+O35+O36+O37</f>
        <v>1</v>
      </c>
      <c r="Q38" s="13"/>
      <c r="R38" s="13"/>
      <c r="S38" s="14"/>
    </row>
    <row r="39" spans="1:19" x14ac:dyDescent="0.2">
      <c r="A39" s="13"/>
      <c r="B39" s="13"/>
      <c r="C39" s="14"/>
      <c r="E39" s="6" t="s">
        <v>125</v>
      </c>
      <c r="F39" s="112">
        <v>4</v>
      </c>
      <c r="G39" s="27">
        <f>F39/F40</f>
        <v>0.66666666666666663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</row>
    <row r="40" spans="1:19" x14ac:dyDescent="0.2">
      <c r="A40" s="13"/>
      <c r="B40" s="13"/>
      <c r="C40" s="14"/>
      <c r="E40" s="6" t="s">
        <v>107</v>
      </c>
      <c r="F40" s="7">
        <f>F38+F39</f>
        <v>6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164</v>
      </c>
      <c r="K41" s="24">
        <f>J41/J45</f>
        <v>0.11824080749819754</v>
      </c>
      <c r="L41" s="15"/>
      <c r="M41" s="22" t="s">
        <v>194</v>
      </c>
      <c r="N41" s="112">
        <v>253</v>
      </c>
      <c r="O41" s="24">
        <f>N41/N45</f>
        <v>0.18866517524235646</v>
      </c>
      <c r="Q41" s="13"/>
      <c r="R41" s="13"/>
      <c r="S41" s="14"/>
    </row>
    <row r="42" spans="1:19" x14ac:dyDescent="0.2">
      <c r="A42" s="1" t="s">
        <v>87</v>
      </c>
      <c r="B42" s="112">
        <v>974</v>
      </c>
      <c r="C42" s="10">
        <f>B42/B44</f>
        <v>0.4790949335956714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365</v>
      </c>
      <c r="K42" s="24">
        <f>J42/J45</f>
        <v>0.26315789473684209</v>
      </c>
      <c r="L42" s="15"/>
      <c r="M42" s="22" t="s">
        <v>195</v>
      </c>
      <c r="N42" s="112">
        <v>441</v>
      </c>
      <c r="O42" s="24">
        <f>N42/N45</f>
        <v>0.32885906040268459</v>
      </c>
      <c r="Q42" s="13"/>
      <c r="R42" s="13"/>
      <c r="S42" s="14"/>
    </row>
    <row r="43" spans="1:19" x14ac:dyDescent="0.2">
      <c r="A43" s="1" t="s">
        <v>88</v>
      </c>
      <c r="B43" s="112">
        <v>1059</v>
      </c>
      <c r="C43" s="10">
        <f>B43/B44</f>
        <v>0.52090506640432854</v>
      </c>
      <c r="E43" s="124" t="s">
        <v>127</v>
      </c>
      <c r="F43" s="125">
        <v>308</v>
      </c>
      <c r="G43" s="127">
        <f>F43/F49</f>
        <v>0.20853080568720378</v>
      </c>
      <c r="I43" s="22" t="s">
        <v>159</v>
      </c>
      <c r="J43" s="112">
        <v>472</v>
      </c>
      <c r="K43" s="24">
        <f>J43/J45</f>
        <v>0.34030281182408073</v>
      </c>
      <c r="L43" s="15"/>
      <c r="M43" s="22" t="s">
        <v>196</v>
      </c>
      <c r="N43" s="112">
        <v>325</v>
      </c>
      <c r="O43" s="24">
        <f>N43/N45</f>
        <v>0.24235645041014167</v>
      </c>
      <c r="Q43" s="13"/>
      <c r="R43" s="13"/>
      <c r="S43" s="14"/>
    </row>
    <row r="44" spans="1:19" x14ac:dyDescent="0.2">
      <c r="A44" s="1" t="s">
        <v>69</v>
      </c>
      <c r="B44" s="1">
        <f>B42+B43</f>
        <v>2033</v>
      </c>
      <c r="C44" s="10">
        <f>C42+C43</f>
        <v>1</v>
      </c>
      <c r="E44" s="17" t="s">
        <v>128</v>
      </c>
      <c r="F44" s="112">
        <v>179</v>
      </c>
      <c r="G44" s="10">
        <f>F44/F49</f>
        <v>0.12119160460392688</v>
      </c>
      <c r="I44" s="22" t="s">
        <v>160</v>
      </c>
      <c r="J44" s="112">
        <v>386</v>
      </c>
      <c r="K44" s="24">
        <f>J44/J45</f>
        <v>0.27829848594087958</v>
      </c>
      <c r="L44" s="15"/>
      <c r="M44" s="22" t="s">
        <v>197</v>
      </c>
      <c r="N44" s="112">
        <v>322</v>
      </c>
      <c r="O44" s="24">
        <f>N44/N45</f>
        <v>0.24011931394481731</v>
      </c>
      <c r="Q44" s="13"/>
      <c r="R44" s="13"/>
      <c r="S44" s="14"/>
    </row>
    <row r="45" spans="1:19" x14ac:dyDescent="0.2">
      <c r="A45" s="13"/>
      <c r="B45" s="13"/>
      <c r="C45" s="14"/>
      <c r="E45" s="17" t="s">
        <v>129</v>
      </c>
      <c r="F45" s="112">
        <v>348</v>
      </c>
      <c r="G45" s="10">
        <f>F45/F49</f>
        <v>0.23561272850372375</v>
      </c>
      <c r="I45" s="22" t="s">
        <v>69</v>
      </c>
      <c r="J45" s="23">
        <f>J41+J42+J43+J44</f>
        <v>1387</v>
      </c>
      <c r="K45" s="24">
        <f>K41+K42+K43+K44</f>
        <v>0.99999999999999989</v>
      </c>
      <c r="L45" s="15"/>
      <c r="M45" s="22" t="s">
        <v>69</v>
      </c>
      <c r="N45" s="23">
        <f>N41+N42+N43+N44</f>
        <v>1341</v>
      </c>
      <c r="O45" s="24">
        <f>O41+O42+O43+O44</f>
        <v>1</v>
      </c>
      <c r="Q45" s="13"/>
      <c r="R45" s="13"/>
      <c r="S45" s="14"/>
    </row>
    <row r="46" spans="1:19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392</v>
      </c>
      <c r="G46" s="10">
        <f>F46/F49</f>
        <v>0.26540284360189575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</row>
    <row r="47" spans="1:19" x14ac:dyDescent="0.2">
      <c r="A47" s="1" t="s">
        <v>90</v>
      </c>
      <c r="B47" s="112">
        <v>648</v>
      </c>
      <c r="C47" s="10">
        <f>B47/B49</f>
        <v>0.40024706609017913</v>
      </c>
      <c r="E47" s="17" t="s">
        <v>131</v>
      </c>
      <c r="F47" s="112">
        <v>210</v>
      </c>
      <c r="G47" s="10">
        <f>F47/F49</f>
        <v>0.14218009478672985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</row>
    <row r="48" spans="1:19" x14ac:dyDescent="0.2">
      <c r="A48" s="1" t="s">
        <v>91</v>
      </c>
      <c r="B48" s="112">
        <v>971</v>
      </c>
      <c r="C48" s="10">
        <f>B48/B49</f>
        <v>0.59975293390982087</v>
      </c>
      <c r="E48" s="17" t="s">
        <v>673</v>
      </c>
      <c r="F48" s="112">
        <v>40</v>
      </c>
      <c r="G48" s="10">
        <f>F48/F49</f>
        <v>2.7081922816519974E-2</v>
      </c>
      <c r="I48" s="22" t="s">
        <v>162</v>
      </c>
      <c r="J48" s="112">
        <v>490</v>
      </c>
      <c r="K48" s="24">
        <f>J48/J51</f>
        <v>0.35353535353535354</v>
      </c>
      <c r="M48" s="22" t="s">
        <v>199</v>
      </c>
      <c r="N48" s="112">
        <v>494</v>
      </c>
      <c r="O48" s="24">
        <f>N48/N51</f>
        <v>0.37254901960784315</v>
      </c>
      <c r="Q48" s="13"/>
      <c r="R48" s="13"/>
      <c r="S48" s="14"/>
    </row>
    <row r="49" spans="1:19" x14ac:dyDescent="0.2">
      <c r="A49" s="1" t="s">
        <v>69</v>
      </c>
      <c r="B49" s="1">
        <f>B47+B48</f>
        <v>1619</v>
      </c>
      <c r="C49" s="10">
        <f>C47+C48</f>
        <v>1</v>
      </c>
      <c r="E49" s="17" t="s">
        <v>69</v>
      </c>
      <c r="F49" s="1">
        <f>F43+F44+F45+F46+F47+F48</f>
        <v>1477</v>
      </c>
      <c r="G49" s="10">
        <f>G43+G44+G45+G46+G47+G48</f>
        <v>1</v>
      </c>
      <c r="I49" s="22" t="s">
        <v>163</v>
      </c>
      <c r="J49" s="112">
        <v>584</v>
      </c>
      <c r="K49" s="24">
        <f>J49/J51</f>
        <v>0.42135642135642137</v>
      </c>
      <c r="M49" s="22" t="s">
        <v>200</v>
      </c>
      <c r="N49" s="112">
        <v>458</v>
      </c>
      <c r="O49" s="24">
        <f>N49/N51</f>
        <v>0.34539969834087481</v>
      </c>
      <c r="Q49" s="13"/>
      <c r="R49" s="13"/>
      <c r="S49" s="14"/>
    </row>
    <row r="50" spans="1:19" x14ac:dyDescent="0.2">
      <c r="A50" s="13"/>
      <c r="B50" s="13"/>
      <c r="C50" s="14"/>
      <c r="E50" s="13"/>
      <c r="F50" s="13"/>
      <c r="G50" s="14"/>
      <c r="I50" s="22" t="s">
        <v>164</v>
      </c>
      <c r="J50" s="112">
        <v>312</v>
      </c>
      <c r="K50" s="24">
        <f>J50/J51</f>
        <v>0.22510822510822512</v>
      </c>
      <c r="M50" s="22" t="s">
        <v>201</v>
      </c>
      <c r="N50" s="112">
        <v>374</v>
      </c>
      <c r="O50" s="24">
        <f>N50/N51</f>
        <v>0.28205128205128205</v>
      </c>
      <c r="Q50" s="13"/>
      <c r="R50" s="13"/>
      <c r="S50" s="14"/>
    </row>
    <row r="51" spans="1:19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1386</v>
      </c>
      <c r="K51" s="24">
        <f>K48+K49+K50</f>
        <v>1</v>
      </c>
      <c r="M51" s="22" t="s">
        <v>69</v>
      </c>
      <c r="N51" s="23">
        <f>N48+N49+N50</f>
        <v>1326</v>
      </c>
      <c r="O51" s="24">
        <f>O48+O49+O50</f>
        <v>1</v>
      </c>
      <c r="Q51" s="13"/>
      <c r="R51" s="13"/>
      <c r="S51" s="14"/>
    </row>
    <row r="52" spans="1:19" x14ac:dyDescent="0.2">
      <c r="A52" s="1" t="s">
        <v>92</v>
      </c>
      <c r="B52" s="112">
        <v>448</v>
      </c>
      <c r="C52" s="10">
        <f>B52/B54</f>
        <v>0.24334600760456274</v>
      </c>
      <c r="E52" s="17" t="s">
        <v>133</v>
      </c>
      <c r="F52" s="112">
        <v>647</v>
      </c>
      <c r="G52" s="10">
        <f>F52/F55</f>
        <v>0.43716216216216214</v>
      </c>
      <c r="I52" s="13"/>
      <c r="J52" s="13"/>
      <c r="K52" s="14"/>
      <c r="M52" s="13"/>
      <c r="N52" s="13"/>
      <c r="O52" s="14"/>
      <c r="Q52" s="13"/>
      <c r="R52" s="13"/>
      <c r="S52" s="14"/>
    </row>
    <row r="53" spans="1:19" x14ac:dyDescent="0.2">
      <c r="A53" s="1" t="s">
        <v>93</v>
      </c>
      <c r="B53" s="112">
        <v>1393</v>
      </c>
      <c r="C53" s="10">
        <f>B53/B54</f>
        <v>0.75665399239543729</v>
      </c>
      <c r="E53" s="17" t="s">
        <v>134</v>
      </c>
      <c r="F53" s="112">
        <v>586</v>
      </c>
      <c r="G53" s="10">
        <f>F53/F55</f>
        <v>0.39594594594594595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</row>
    <row r="54" spans="1:19" x14ac:dyDescent="0.2">
      <c r="A54" s="1" t="s">
        <v>69</v>
      </c>
      <c r="B54" s="1">
        <f>B52+B53</f>
        <v>1841</v>
      </c>
      <c r="C54" s="10">
        <f>C52+C53</f>
        <v>1</v>
      </c>
      <c r="E54" s="17" t="s">
        <v>135</v>
      </c>
      <c r="F54" s="112">
        <v>247</v>
      </c>
      <c r="G54" s="10">
        <f>F54/F55</f>
        <v>0.16689189189189188</v>
      </c>
      <c r="I54" s="22" t="s">
        <v>166</v>
      </c>
      <c r="J54" s="112">
        <v>749</v>
      </c>
      <c r="K54" s="24">
        <f>J54/J57</f>
        <v>0.5463165572574763</v>
      </c>
      <c r="M54" s="22" t="s">
        <v>203</v>
      </c>
      <c r="N54" s="112">
        <v>729</v>
      </c>
      <c r="O54" s="24">
        <f>N54/N56</f>
        <v>0.53800738007380078</v>
      </c>
      <c r="Q54" s="13"/>
      <c r="R54" s="13"/>
      <c r="S54" s="14"/>
    </row>
    <row r="55" spans="1:19" x14ac:dyDescent="0.2">
      <c r="A55" s="13"/>
      <c r="B55" s="13"/>
      <c r="C55" s="14"/>
      <c r="E55" s="17" t="s">
        <v>69</v>
      </c>
      <c r="F55" s="1">
        <f>F52+F53+F54</f>
        <v>1480</v>
      </c>
      <c r="G55" s="10">
        <f>G52+G53+G54</f>
        <v>1</v>
      </c>
      <c r="I55" s="22" t="s">
        <v>167</v>
      </c>
      <c r="J55" s="112">
        <v>374</v>
      </c>
      <c r="K55" s="24">
        <f>J55/J57</f>
        <v>0.2727935813274982</v>
      </c>
      <c r="M55" s="22" t="s">
        <v>204</v>
      </c>
      <c r="N55" s="112">
        <v>626</v>
      </c>
      <c r="O55" s="24">
        <f>N55/N56</f>
        <v>0.46199261992619928</v>
      </c>
      <c r="Q55" s="13"/>
      <c r="R55" s="13"/>
      <c r="S55" s="14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248</v>
      </c>
      <c r="K56" s="24">
        <f>J56/J57</f>
        <v>0.18088986141502553</v>
      </c>
      <c r="M56" s="22" t="s">
        <v>69</v>
      </c>
      <c r="N56" s="23">
        <f>N54+N55</f>
        <v>1355</v>
      </c>
      <c r="O56" s="24">
        <f>O54+O55</f>
        <v>1</v>
      </c>
      <c r="Q56" s="13"/>
      <c r="R56" s="13"/>
      <c r="S56" s="14"/>
    </row>
    <row r="57" spans="1:19" x14ac:dyDescent="0.2">
      <c r="A57" s="1" t="s">
        <v>97</v>
      </c>
      <c r="B57" s="112">
        <v>290</v>
      </c>
      <c r="C57" s="10">
        <f>B57/B60</f>
        <v>0.16580903373356204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1371</v>
      </c>
      <c r="K57" s="24">
        <f>K54+K55+K56</f>
        <v>1</v>
      </c>
      <c r="M57" s="13"/>
      <c r="N57" s="13"/>
      <c r="O57" s="13"/>
      <c r="Q57" s="13"/>
      <c r="R57" s="13"/>
      <c r="S57" s="14"/>
    </row>
    <row r="58" spans="1:19" x14ac:dyDescent="0.2">
      <c r="A58" s="1" t="s">
        <v>98</v>
      </c>
      <c r="B58" s="112">
        <v>741</v>
      </c>
      <c r="C58" s="10">
        <f>B58/B60</f>
        <v>0.42367066895368782</v>
      </c>
      <c r="E58" s="17" t="s">
        <v>137</v>
      </c>
      <c r="F58" s="112">
        <v>795</v>
      </c>
      <c r="G58" s="10">
        <f>F58/F60</f>
        <v>0.5426621160409556</v>
      </c>
      <c r="I58" s="13"/>
      <c r="J58" s="13"/>
      <c r="K58" s="14"/>
      <c r="M58" s="13"/>
      <c r="N58" s="13"/>
      <c r="O58" s="13"/>
      <c r="Q58" s="13"/>
      <c r="R58" s="13"/>
      <c r="S58" s="14"/>
    </row>
    <row r="59" spans="1:19" x14ac:dyDescent="0.2">
      <c r="A59" s="1" t="s">
        <v>99</v>
      </c>
      <c r="B59" s="112">
        <v>718</v>
      </c>
      <c r="C59" s="10">
        <f>B59/B60</f>
        <v>0.41052029731275014</v>
      </c>
      <c r="E59" s="29" t="s">
        <v>72</v>
      </c>
      <c r="F59" s="112">
        <v>670</v>
      </c>
      <c r="G59" s="31">
        <f>F59/F60</f>
        <v>0.45733788395904434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</row>
    <row r="60" spans="1:19" x14ac:dyDescent="0.2">
      <c r="A60" s="1" t="s">
        <v>69</v>
      </c>
      <c r="B60" s="1">
        <f>B57+B58+B59</f>
        <v>1749</v>
      </c>
      <c r="C60" s="10">
        <f>C57+C58+C59</f>
        <v>1</v>
      </c>
      <c r="E60" s="22" t="s">
        <v>69</v>
      </c>
      <c r="F60" s="23">
        <f>F58+F59</f>
        <v>1465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</row>
    <row r="61" spans="1:19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</row>
    <row r="62" spans="1:19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</row>
    <row r="63" spans="1:19" x14ac:dyDescent="0.2">
      <c r="A63" s="1" t="s">
        <v>101</v>
      </c>
      <c r="B63" s="112">
        <v>1757</v>
      </c>
      <c r="C63" s="10">
        <f>B63/B65</f>
        <v>0.79718693284936482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</row>
    <row r="64" spans="1:19" x14ac:dyDescent="0.2">
      <c r="A64" s="1" t="s">
        <v>102</v>
      </c>
      <c r="B64" s="112">
        <v>447</v>
      </c>
      <c r="C64" s="10">
        <f>B64/B65</f>
        <v>0.20281306715063521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</row>
    <row r="65" spans="1:19" x14ac:dyDescent="0.2">
      <c r="A65" s="3" t="s">
        <v>69</v>
      </c>
      <c r="B65" s="1">
        <f>B63+B64</f>
        <v>2204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</row>
    <row r="66" spans="1:19" s="13" customFormat="1" x14ac:dyDescent="0.2">
      <c r="C66" s="14"/>
      <c r="G66" s="14"/>
      <c r="I66" s="30"/>
      <c r="J66" s="15"/>
      <c r="K66" s="16"/>
      <c r="S66" s="14"/>
    </row>
    <row r="67" spans="1:19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</row>
    <row r="68" spans="1:19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</row>
    <row r="69" spans="1:19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</row>
    <row r="70" spans="1:19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</row>
    <row r="71" spans="1:19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</row>
    <row r="72" spans="1:19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</row>
    <row r="73" spans="1:19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</row>
    <row r="74" spans="1:19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</row>
    <row r="75" spans="1:19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</row>
    <row r="76" spans="1:19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</row>
    <row r="77" spans="1:19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</row>
    <row r="78" spans="1:19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</row>
    <row r="79" spans="1:19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</row>
    <row r="80" spans="1:19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</row>
    <row r="81" spans="3:19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</row>
    <row r="82" spans="3:19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</row>
    <row r="83" spans="3:19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</row>
    <row r="84" spans="3:19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</row>
    <row r="85" spans="3:19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</row>
    <row r="86" spans="3:19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</row>
    <row r="87" spans="3:19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</row>
    <row r="88" spans="3:19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</row>
    <row r="89" spans="3:19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</row>
    <row r="90" spans="3:19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</row>
    <row r="91" spans="3:19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</row>
    <row r="92" spans="3:19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</row>
    <row r="93" spans="3:19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</row>
    <row r="94" spans="3:19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</row>
    <row r="95" spans="3:19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</row>
    <row r="96" spans="3:19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</row>
    <row r="97" spans="3:19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</row>
    <row r="98" spans="3:19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</row>
    <row r="99" spans="3:19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</row>
    <row r="100" spans="3:19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</row>
    <row r="101" spans="3:19" x14ac:dyDescent="0.2">
      <c r="D101" s="15"/>
      <c r="E101" s="21"/>
      <c r="F101" s="20"/>
      <c r="G101" s="28"/>
      <c r="H101" s="15"/>
      <c r="I101" s="21"/>
      <c r="J101" s="20"/>
      <c r="K101" s="28"/>
    </row>
    <row r="102" spans="3:19" x14ac:dyDescent="0.2">
      <c r="D102" s="15"/>
      <c r="E102" s="21"/>
      <c r="F102" s="20"/>
      <c r="G102" s="28"/>
      <c r="H102" s="15"/>
      <c r="I102" s="21"/>
      <c r="J102" s="20"/>
      <c r="K102" s="28"/>
    </row>
    <row r="103" spans="3:19" x14ac:dyDescent="0.2">
      <c r="D103" s="15"/>
      <c r="E103" s="21"/>
      <c r="F103" s="20"/>
      <c r="G103" s="28"/>
      <c r="H103" s="15"/>
      <c r="I103" s="20"/>
      <c r="J103" s="20"/>
      <c r="K103" s="28"/>
    </row>
    <row r="104" spans="3:19" x14ac:dyDescent="0.2">
      <c r="D104" s="15"/>
      <c r="E104" s="21"/>
      <c r="F104" s="20"/>
      <c r="G104" s="28"/>
      <c r="H104" s="15"/>
      <c r="I104" s="21"/>
      <c r="J104" s="20"/>
      <c r="K104" s="28"/>
    </row>
    <row r="105" spans="3:19" x14ac:dyDescent="0.2">
      <c r="D105" s="15"/>
      <c r="E105" s="20"/>
      <c r="F105" s="20"/>
      <c r="G105" s="28"/>
      <c r="H105" s="15"/>
      <c r="I105" s="21"/>
      <c r="J105" s="20"/>
      <c r="K105" s="28"/>
    </row>
    <row r="106" spans="3:19" x14ac:dyDescent="0.2">
      <c r="D106" s="15"/>
      <c r="E106" s="21"/>
      <c r="F106" s="20"/>
      <c r="G106" s="28"/>
      <c r="H106" s="15"/>
      <c r="I106" s="21"/>
      <c r="J106" s="20"/>
      <c r="K106" s="28"/>
    </row>
    <row r="107" spans="3:19" x14ac:dyDescent="0.2">
      <c r="D107" s="15"/>
      <c r="E107" s="21"/>
      <c r="F107" s="20"/>
      <c r="G107" s="28"/>
      <c r="H107" s="15"/>
      <c r="I107" s="21"/>
      <c r="J107" s="20"/>
      <c r="K107" s="28"/>
    </row>
    <row r="108" spans="3:19" x14ac:dyDescent="0.2">
      <c r="D108" s="15"/>
      <c r="E108" s="21"/>
      <c r="F108" s="20"/>
      <c r="G108" s="28"/>
      <c r="H108" s="15"/>
      <c r="I108" s="20"/>
      <c r="J108" s="20"/>
      <c r="K108" s="28"/>
    </row>
    <row r="109" spans="3:19" x14ac:dyDescent="0.2">
      <c r="D109" s="15"/>
      <c r="E109" s="21"/>
      <c r="F109" s="20"/>
      <c r="G109" s="28"/>
      <c r="H109" s="15"/>
    </row>
    <row r="110" spans="3:19" x14ac:dyDescent="0.2">
      <c r="D110" s="15"/>
      <c r="E110" s="21"/>
      <c r="F110" s="20"/>
      <c r="G110" s="28"/>
      <c r="H110" s="15"/>
    </row>
    <row r="111" spans="3:19" x14ac:dyDescent="0.2">
      <c r="D111" s="15"/>
      <c r="E111" s="20"/>
      <c r="F111" s="20"/>
      <c r="G111" s="28"/>
      <c r="H111" s="15"/>
    </row>
    <row r="112" spans="3:19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9B47-F39A-C644-A008-0AA22D2A7E0B}">
  <sheetPr codeName="Sheet23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2" customWidth="1"/>
  </cols>
  <sheetData>
    <row r="1" spans="1:24" x14ac:dyDescent="0.2">
      <c r="A1" s="8" t="s">
        <v>22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43"/>
      <c r="V1" s="43"/>
      <c r="W1" s="48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43"/>
      <c r="V2" s="43"/>
      <c r="W2" s="48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268</v>
      </c>
      <c r="R3" s="23" t="s">
        <v>64</v>
      </c>
      <c r="S3" s="24" t="s">
        <v>77</v>
      </c>
      <c r="U3" s="58" t="s">
        <v>403</v>
      </c>
      <c r="V3" s="54" t="s">
        <v>64</v>
      </c>
      <c r="W3" s="55" t="s">
        <v>77</v>
      </c>
      <c r="X3" s="43"/>
    </row>
    <row r="4" spans="1:24" x14ac:dyDescent="0.2">
      <c r="A4" s="1" t="s">
        <v>66</v>
      </c>
      <c r="B4" s="112">
        <v>21160</v>
      </c>
      <c r="C4" s="10">
        <f>B4/B7</f>
        <v>0.97412761255869629</v>
      </c>
      <c r="E4" s="3" t="s">
        <v>104</v>
      </c>
      <c r="F4" s="112">
        <v>14094</v>
      </c>
      <c r="G4" s="10">
        <f>F4/F6</f>
        <v>0.72567191844300283</v>
      </c>
      <c r="I4" s="17" t="s">
        <v>139</v>
      </c>
      <c r="J4" s="112">
        <v>5378</v>
      </c>
      <c r="K4" s="10">
        <f>J4/J6</f>
        <v>0.3456076087655035</v>
      </c>
      <c r="M4" s="22" t="s">
        <v>170</v>
      </c>
      <c r="N4" s="112">
        <v>4005</v>
      </c>
      <c r="O4" s="24">
        <f>N4/N8</f>
        <v>0.28515485938056245</v>
      </c>
      <c r="Q4" s="23" t="s">
        <v>269</v>
      </c>
      <c r="R4" s="112">
        <v>5584</v>
      </c>
      <c r="S4" s="24">
        <f>R4/R7</f>
        <v>0.37356168049237354</v>
      </c>
      <c r="U4" s="58" t="s">
        <v>404</v>
      </c>
      <c r="V4" s="112">
        <v>1918</v>
      </c>
      <c r="W4" s="59">
        <f>V4/V6</f>
        <v>0.58511287370347775</v>
      </c>
      <c r="X4" s="43"/>
    </row>
    <row r="5" spans="1:24" x14ac:dyDescent="0.2">
      <c r="A5" s="1" t="s">
        <v>67</v>
      </c>
      <c r="B5" s="112">
        <v>224</v>
      </c>
      <c r="C5" s="10">
        <f>B5/B7</f>
        <v>1.031212595525274E-2</v>
      </c>
      <c r="E5" s="3" t="s">
        <v>105</v>
      </c>
      <c r="F5" s="112">
        <v>5328</v>
      </c>
      <c r="G5" s="10">
        <f>F5/F6</f>
        <v>0.27432808155699723</v>
      </c>
      <c r="I5" s="17" t="s">
        <v>88</v>
      </c>
      <c r="J5" s="112">
        <v>10183</v>
      </c>
      <c r="K5" s="10">
        <f>J5/J6</f>
        <v>0.65439239123449655</v>
      </c>
      <c r="L5" s="15"/>
      <c r="M5" s="22" t="s">
        <v>171</v>
      </c>
      <c r="N5" s="112">
        <v>1932</v>
      </c>
      <c r="O5" s="24">
        <f>N5/N8</f>
        <v>0.13755784976860091</v>
      </c>
      <c r="Q5" s="23" t="s">
        <v>270</v>
      </c>
      <c r="R5" s="112">
        <v>3063</v>
      </c>
      <c r="S5" s="24">
        <f>R5/R7</f>
        <v>0.20491035590045492</v>
      </c>
      <c r="U5" s="58" t="s">
        <v>405</v>
      </c>
      <c r="V5" s="112">
        <v>1360</v>
      </c>
      <c r="W5" s="59">
        <f>V5/V6</f>
        <v>0.41488712629652225</v>
      </c>
      <c r="X5" s="43"/>
    </row>
    <row r="6" spans="1:24" x14ac:dyDescent="0.2">
      <c r="A6" s="2" t="s">
        <v>68</v>
      </c>
      <c r="B6" s="112">
        <v>338</v>
      </c>
      <c r="C6" s="11">
        <f>B6/B7</f>
        <v>1.5560261486051009E-2</v>
      </c>
      <c r="E6" s="3" t="s">
        <v>107</v>
      </c>
      <c r="F6" s="1">
        <f>F4+F5</f>
        <v>19422</v>
      </c>
      <c r="G6" s="10">
        <f>G4+G5</f>
        <v>1</v>
      </c>
      <c r="I6" s="17" t="s">
        <v>69</v>
      </c>
      <c r="J6" s="1">
        <f>J4+J5</f>
        <v>15561</v>
      </c>
      <c r="K6" s="10">
        <f>K4+K5</f>
        <v>1</v>
      </c>
      <c r="L6" s="15"/>
      <c r="M6" s="22" t="s">
        <v>172</v>
      </c>
      <c r="N6" s="112">
        <v>5527</v>
      </c>
      <c r="O6" s="24">
        <f>N6/N8</f>
        <v>0.39352082591669635</v>
      </c>
      <c r="Q6" s="23" t="s">
        <v>271</v>
      </c>
      <c r="R6" s="112">
        <v>6301</v>
      </c>
      <c r="S6" s="24">
        <f>R6/R7</f>
        <v>0.42152796360717154</v>
      </c>
      <c r="U6" s="58" t="s">
        <v>69</v>
      </c>
      <c r="V6" s="58">
        <f>V4+V5</f>
        <v>3278</v>
      </c>
      <c r="W6" s="59">
        <f>W4+W5</f>
        <v>1</v>
      </c>
      <c r="X6" s="43"/>
    </row>
    <row r="7" spans="1:24" x14ac:dyDescent="0.2">
      <c r="A7" s="3" t="s">
        <v>69</v>
      </c>
      <c r="B7" s="1">
        <f>B4+B5+B6</f>
        <v>21722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2581</v>
      </c>
      <c r="O7" s="24">
        <f>N7/N8</f>
        <v>0.18376646493414026</v>
      </c>
      <c r="Q7" s="23" t="s">
        <v>69</v>
      </c>
      <c r="R7" s="23">
        <f>R4+R5+R6</f>
        <v>14948</v>
      </c>
      <c r="S7" s="24">
        <f>S4+S5+S6</f>
        <v>1</v>
      </c>
      <c r="U7" s="30"/>
      <c r="V7" s="30"/>
      <c r="W7" s="53"/>
      <c r="X7" s="4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14045</v>
      </c>
      <c r="O8" s="24">
        <f>O4+O5+O6+O7</f>
        <v>1</v>
      </c>
      <c r="Q8" s="13"/>
      <c r="R8" s="13"/>
      <c r="S8" s="14"/>
      <c r="U8" s="23" t="s">
        <v>639</v>
      </c>
      <c r="V8" s="23" t="s">
        <v>64</v>
      </c>
      <c r="W8" s="24" t="s">
        <v>77</v>
      </c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42</v>
      </c>
      <c r="G9" s="10">
        <f>F9/F11</f>
        <v>0.23333333333333334</v>
      </c>
      <c r="I9" s="17" t="s">
        <v>671</v>
      </c>
      <c r="J9" s="112">
        <v>3218</v>
      </c>
      <c r="K9" s="10">
        <f>J9/J12</f>
        <v>0.21196153339480964</v>
      </c>
      <c r="L9" s="15"/>
      <c r="M9" s="13"/>
      <c r="N9" s="13"/>
      <c r="O9" s="14"/>
      <c r="Q9" s="23" t="s">
        <v>272</v>
      </c>
      <c r="R9" s="23" t="s">
        <v>64</v>
      </c>
      <c r="S9" s="24" t="s">
        <v>77</v>
      </c>
      <c r="U9" s="23" t="s">
        <v>640</v>
      </c>
      <c r="V9" s="112">
        <v>10137</v>
      </c>
      <c r="W9" s="24">
        <f>V9/V13</f>
        <v>0.49666829985301325</v>
      </c>
      <c r="X9" s="43"/>
    </row>
    <row r="10" spans="1:24" x14ac:dyDescent="0.2">
      <c r="A10" s="23" t="s">
        <v>70</v>
      </c>
      <c r="B10" s="112">
        <v>232</v>
      </c>
      <c r="C10" s="24">
        <f>B10/B17</f>
        <v>1.083960192496379E-2</v>
      </c>
      <c r="E10" s="3" t="s">
        <v>109</v>
      </c>
      <c r="F10" s="112">
        <v>138</v>
      </c>
      <c r="G10" s="10">
        <f>F10/F11</f>
        <v>0.76666666666666672</v>
      </c>
      <c r="I10" s="17" t="s">
        <v>141</v>
      </c>
      <c r="J10" s="112">
        <v>7921</v>
      </c>
      <c r="K10" s="10">
        <f>J10/J12</f>
        <v>0.52173626663153738</v>
      </c>
      <c r="L10" s="15"/>
      <c r="M10" s="22" t="s">
        <v>174</v>
      </c>
      <c r="N10" s="23" t="s">
        <v>64</v>
      </c>
      <c r="O10" s="24" t="s">
        <v>77</v>
      </c>
      <c r="Q10" s="23" t="s">
        <v>273</v>
      </c>
      <c r="R10" s="112">
        <v>4993</v>
      </c>
      <c r="S10" s="24">
        <f>R10/R14</f>
        <v>0.35988179328239872</v>
      </c>
      <c r="U10" s="23" t="s">
        <v>641</v>
      </c>
      <c r="V10" s="112">
        <v>1821</v>
      </c>
      <c r="W10" s="24">
        <f>V10/V13</f>
        <v>8.9220970112689854E-2</v>
      </c>
      <c r="X10" s="43"/>
    </row>
    <row r="11" spans="1:24" x14ac:dyDescent="0.2">
      <c r="A11" s="23" t="s">
        <v>71</v>
      </c>
      <c r="B11" s="112">
        <v>3807</v>
      </c>
      <c r="C11" s="24">
        <f>B11/B17</f>
        <v>0.17787226089800495</v>
      </c>
      <c r="E11" s="3" t="s">
        <v>107</v>
      </c>
      <c r="F11" s="1">
        <f>F9+F10</f>
        <v>180</v>
      </c>
      <c r="G11" s="10">
        <f>G9+G10</f>
        <v>1</v>
      </c>
      <c r="I11" s="17" t="s">
        <v>142</v>
      </c>
      <c r="J11" s="112">
        <v>4043</v>
      </c>
      <c r="K11" s="10">
        <f>J11/J12</f>
        <v>0.26630219997365301</v>
      </c>
      <c r="L11" s="15"/>
      <c r="M11" s="22" t="s">
        <v>176</v>
      </c>
      <c r="N11" s="112">
        <v>6918</v>
      </c>
      <c r="O11" s="24">
        <f>N11/N13</f>
        <v>0.4828982269998604</v>
      </c>
      <c r="Q11" s="23" t="s">
        <v>274</v>
      </c>
      <c r="R11" s="112">
        <v>3583</v>
      </c>
      <c r="S11" s="24">
        <f>R11/R14</f>
        <v>0.25825284705203977</v>
      </c>
      <c r="U11" s="23" t="s">
        <v>642</v>
      </c>
      <c r="V11" s="112">
        <v>5643</v>
      </c>
      <c r="W11" s="24">
        <f>V11/V13</f>
        <v>0.27648211660950517</v>
      </c>
      <c r="X11" s="43"/>
    </row>
    <row r="12" spans="1:24" x14ac:dyDescent="0.2">
      <c r="A12" s="23" t="s">
        <v>72</v>
      </c>
      <c r="B12" s="112">
        <v>170</v>
      </c>
      <c r="C12" s="24">
        <f>B12/B17</f>
        <v>7.9428117553613977E-3</v>
      </c>
      <c r="E12" s="13"/>
      <c r="F12" s="13"/>
      <c r="G12" s="14"/>
      <c r="I12" s="17" t="s">
        <v>69</v>
      </c>
      <c r="J12" s="1">
        <f>J9+J10+J11</f>
        <v>15182</v>
      </c>
      <c r="K12" s="10">
        <f>K9+K10+K11</f>
        <v>1</v>
      </c>
      <c r="L12" s="15"/>
      <c r="M12" s="22" t="s">
        <v>175</v>
      </c>
      <c r="N12" s="112">
        <v>7408</v>
      </c>
      <c r="O12" s="24">
        <f>N12/N13</f>
        <v>0.5171017730001396</v>
      </c>
      <c r="Q12" s="23" t="s">
        <v>275</v>
      </c>
      <c r="R12" s="112">
        <v>2727</v>
      </c>
      <c r="S12" s="24">
        <f>R12/R14</f>
        <v>0.19655470664552399</v>
      </c>
      <c r="U12" s="23" t="s">
        <v>643</v>
      </c>
      <c r="V12" s="112">
        <v>2809</v>
      </c>
      <c r="W12" s="24">
        <f>V12/V13</f>
        <v>0.13762861342479177</v>
      </c>
      <c r="X12" s="43"/>
    </row>
    <row r="13" spans="1:24" x14ac:dyDescent="0.2">
      <c r="A13" s="23" t="s">
        <v>73</v>
      </c>
      <c r="B13" s="112">
        <v>1709</v>
      </c>
      <c r="C13" s="24">
        <f>B13/B17</f>
        <v>7.9848619352427236E-2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14326</v>
      </c>
      <c r="O13" s="24">
        <f>O11+O12</f>
        <v>1</v>
      </c>
      <c r="Q13" s="23" t="s">
        <v>276</v>
      </c>
      <c r="R13" s="112">
        <v>2571</v>
      </c>
      <c r="S13" s="24">
        <f>R13/R14</f>
        <v>0.18531065302003749</v>
      </c>
      <c r="U13" s="23" t="s">
        <v>69</v>
      </c>
      <c r="V13" s="23">
        <f>V9+V10+V11+V12</f>
        <v>20410</v>
      </c>
      <c r="W13" s="24">
        <f>W9+W10+W11+W12</f>
        <v>1</v>
      </c>
      <c r="X13" s="43"/>
    </row>
    <row r="14" spans="1:24" x14ac:dyDescent="0.2">
      <c r="A14" s="23" t="s">
        <v>74</v>
      </c>
      <c r="B14" s="112">
        <v>211</v>
      </c>
      <c r="C14" s="24">
        <f>B14/B17</f>
        <v>9.858431061066205E-3</v>
      </c>
      <c r="E14" s="6" t="s">
        <v>111</v>
      </c>
      <c r="F14" s="112">
        <v>8418</v>
      </c>
      <c r="G14" s="27">
        <f>F14/F16</f>
        <v>0.53036794354838712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23" t="s">
        <v>69</v>
      </c>
      <c r="R14" s="23">
        <f>R10+R11+R12+R13</f>
        <v>13874</v>
      </c>
      <c r="S14" s="24">
        <f>S10+S11+S12+S13</f>
        <v>1</v>
      </c>
      <c r="U14" s="50"/>
      <c r="V14" s="50"/>
      <c r="W14" s="51"/>
      <c r="X14" s="43"/>
    </row>
    <row r="15" spans="1:24" x14ac:dyDescent="0.2">
      <c r="A15" s="23" t="s">
        <v>75</v>
      </c>
      <c r="B15" s="112">
        <v>5569</v>
      </c>
      <c r="C15" s="24">
        <f>B15/B17</f>
        <v>0.26019716862122133</v>
      </c>
      <c r="E15" s="6" t="s">
        <v>112</v>
      </c>
      <c r="F15" s="112">
        <v>7454</v>
      </c>
      <c r="G15" s="27">
        <f>F15/F16</f>
        <v>0.46963205645161288</v>
      </c>
      <c r="I15" s="17" t="s">
        <v>144</v>
      </c>
      <c r="J15" s="112">
        <v>3838</v>
      </c>
      <c r="K15" s="10">
        <f>J15/J19</f>
        <v>0.26110619770052385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4"/>
      <c r="U15" s="30"/>
      <c r="V15" s="15"/>
      <c r="W15" s="16"/>
      <c r="X15" s="43"/>
    </row>
    <row r="16" spans="1:24" x14ac:dyDescent="0.2">
      <c r="A16" s="23" t="s">
        <v>76</v>
      </c>
      <c r="B16" s="112">
        <v>9705</v>
      </c>
      <c r="C16" s="24">
        <f>B16/B17</f>
        <v>0.45344110638695512</v>
      </c>
      <c r="E16" s="6" t="s">
        <v>107</v>
      </c>
      <c r="F16" s="7">
        <f>F14+F15</f>
        <v>15872</v>
      </c>
      <c r="G16" s="27">
        <f>G14+G15</f>
        <v>1</v>
      </c>
      <c r="I16" s="17" t="s">
        <v>145</v>
      </c>
      <c r="J16" s="112">
        <v>2698</v>
      </c>
      <c r="K16" s="10">
        <f>J16/J19</f>
        <v>0.18354990135383359</v>
      </c>
      <c r="L16" s="15"/>
      <c r="M16" s="22" t="s">
        <v>178</v>
      </c>
      <c r="N16" s="112">
        <v>6646</v>
      </c>
      <c r="O16" s="24">
        <f>N16/N18</f>
        <v>0.47830154731917957</v>
      </c>
      <c r="Q16" s="23" t="s">
        <v>277</v>
      </c>
      <c r="R16" s="23" t="s">
        <v>64</v>
      </c>
      <c r="S16" s="24" t="s">
        <v>77</v>
      </c>
      <c r="U16" s="30"/>
      <c r="V16" s="30"/>
      <c r="W16" s="53"/>
      <c r="X16" s="43"/>
    </row>
    <row r="17" spans="1:24" x14ac:dyDescent="0.2">
      <c r="A17" s="23" t="s">
        <v>69</v>
      </c>
      <c r="B17" s="23">
        <f>B10+B11+B12+B13+B14+B15+B16</f>
        <v>21403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3007</v>
      </c>
      <c r="K17" s="10">
        <f>J17/J19</f>
        <v>0.2045717395741207</v>
      </c>
      <c r="L17" s="15"/>
      <c r="M17" s="22" t="s">
        <v>179</v>
      </c>
      <c r="N17" s="112">
        <v>7249</v>
      </c>
      <c r="O17" s="24">
        <f>N17/N18</f>
        <v>0.52169845268082049</v>
      </c>
      <c r="Q17" s="23" t="s">
        <v>278</v>
      </c>
      <c r="R17" s="112">
        <v>8794</v>
      </c>
      <c r="S17" s="24">
        <f>R17/R20</f>
        <v>0.56720846233230138</v>
      </c>
      <c r="U17" s="30"/>
      <c r="V17" s="30"/>
      <c r="W17" s="53"/>
      <c r="X17" s="43"/>
    </row>
    <row r="18" spans="1:24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5156</v>
      </c>
      <c r="K18" s="127">
        <f>J18/J19</f>
        <v>0.3507721613715219</v>
      </c>
      <c r="L18" s="15"/>
      <c r="M18" s="22" t="s">
        <v>69</v>
      </c>
      <c r="N18" s="23">
        <f>N16+N17</f>
        <v>13895</v>
      </c>
      <c r="O18" s="24">
        <f>O16+O17</f>
        <v>1</v>
      </c>
      <c r="Q18" s="23" t="s">
        <v>279</v>
      </c>
      <c r="R18" s="112">
        <v>2726</v>
      </c>
      <c r="S18" s="24">
        <f>R18/R20</f>
        <v>0.17582559339525283</v>
      </c>
      <c r="U18" s="30"/>
      <c r="V18" s="30"/>
      <c r="W18" s="53"/>
      <c r="X18" s="43"/>
    </row>
    <row r="19" spans="1:24" x14ac:dyDescent="0.2">
      <c r="A19" s="43"/>
      <c r="B19" s="43"/>
      <c r="C19" s="44"/>
      <c r="E19" s="17" t="s">
        <v>114</v>
      </c>
      <c r="F19" s="112">
        <v>1616</v>
      </c>
      <c r="G19" s="10">
        <f>F19/F22</f>
        <v>0.10105052526263132</v>
      </c>
      <c r="I19" s="17" t="s">
        <v>69</v>
      </c>
      <c r="J19" s="1">
        <f>J15+J16+J17+J18</f>
        <v>14699</v>
      </c>
      <c r="K19" s="10">
        <f>K15+K16+K17+K18</f>
        <v>1</v>
      </c>
      <c r="L19" s="15"/>
      <c r="M19" s="13"/>
      <c r="N19" s="13"/>
      <c r="O19" s="14"/>
      <c r="Q19" s="23" t="s">
        <v>280</v>
      </c>
      <c r="R19" s="112">
        <v>3984</v>
      </c>
      <c r="S19" s="24">
        <f>R19/R20</f>
        <v>0.25696594427244585</v>
      </c>
      <c r="U19" s="50"/>
      <c r="V19" s="50"/>
      <c r="W19" s="51"/>
      <c r="X19" s="43"/>
    </row>
    <row r="20" spans="1:24" x14ac:dyDescent="0.2">
      <c r="A20" s="43"/>
      <c r="B20" s="43"/>
      <c r="C20" s="44"/>
      <c r="E20" s="17" t="s">
        <v>674</v>
      </c>
      <c r="F20" s="112">
        <v>5275</v>
      </c>
      <c r="G20" s="10">
        <f>F20/F22</f>
        <v>0.32985242621310656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23" t="s">
        <v>107</v>
      </c>
      <c r="R20" s="23">
        <f>R17+R18+R19</f>
        <v>15504</v>
      </c>
      <c r="S20" s="24">
        <f>S17+S18+S19</f>
        <v>1</v>
      </c>
      <c r="U20" s="50"/>
      <c r="V20" s="50"/>
      <c r="W20" s="51"/>
      <c r="X20" s="43"/>
    </row>
    <row r="21" spans="1:24" x14ac:dyDescent="0.2">
      <c r="A21" s="43"/>
      <c r="B21" s="43"/>
      <c r="C21" s="44"/>
      <c r="E21" s="17" t="s">
        <v>115</v>
      </c>
      <c r="F21" s="112">
        <v>9101</v>
      </c>
      <c r="G21" s="10">
        <f>F21/F22</f>
        <v>0.56909704852426213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5434</v>
      </c>
      <c r="O21" s="24">
        <f>N21/N25</f>
        <v>0.39003732414585129</v>
      </c>
      <c r="Q21" s="43"/>
      <c r="R21" s="43"/>
      <c r="S21" s="48"/>
      <c r="U21" s="50"/>
      <c r="V21" s="50"/>
      <c r="W21" s="51"/>
      <c r="X21" s="43"/>
    </row>
    <row r="22" spans="1:24" x14ac:dyDescent="0.2">
      <c r="A22" s="43"/>
      <c r="B22" s="43"/>
      <c r="C22" s="44"/>
      <c r="E22" s="17" t="s">
        <v>107</v>
      </c>
      <c r="F22" s="1">
        <f>F19+F20+F21</f>
        <v>15992</v>
      </c>
      <c r="G22" s="10">
        <f>G19+G20+G21</f>
        <v>1</v>
      </c>
      <c r="I22" s="17" t="s">
        <v>148</v>
      </c>
      <c r="J22" s="112">
        <v>5177</v>
      </c>
      <c r="K22" s="10">
        <f>J22/J25</f>
        <v>0.35522162755592152</v>
      </c>
      <c r="L22" s="15"/>
      <c r="M22" s="22" t="s">
        <v>182</v>
      </c>
      <c r="N22" s="112">
        <v>3246</v>
      </c>
      <c r="O22" s="24">
        <f>N22/N25</f>
        <v>0.23298880275624462</v>
      </c>
      <c r="Q22" s="30"/>
      <c r="R22" s="15"/>
      <c r="S22" s="16"/>
      <c r="U22" s="50"/>
      <c r="V22" s="50"/>
      <c r="W22" s="51"/>
      <c r="X22" s="43"/>
    </row>
    <row r="23" spans="1:24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1785</v>
      </c>
      <c r="K23" s="10">
        <f>J23/J25</f>
        <v>0.12247838616714697</v>
      </c>
      <c r="L23" s="15"/>
      <c r="M23" s="22" t="s">
        <v>183</v>
      </c>
      <c r="N23" s="112">
        <v>3309</v>
      </c>
      <c r="O23" s="24">
        <f>N23/N25</f>
        <v>0.23751076658053402</v>
      </c>
      <c r="Q23" s="30"/>
      <c r="R23" s="30"/>
      <c r="S23" s="53"/>
      <c r="U23" s="50"/>
      <c r="V23" s="50"/>
      <c r="W23" s="51"/>
      <c r="X23" s="43"/>
    </row>
    <row r="24" spans="1:24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7612</v>
      </c>
      <c r="K24" s="10">
        <f>J24/J25</f>
        <v>0.52229998627693153</v>
      </c>
      <c r="L24" s="15"/>
      <c r="M24" s="22" t="s">
        <v>184</v>
      </c>
      <c r="N24" s="112">
        <v>1943</v>
      </c>
      <c r="O24" s="24">
        <f>N24/N25</f>
        <v>0.13946310651737009</v>
      </c>
      <c r="Q24" s="30"/>
      <c r="R24" s="30"/>
      <c r="S24" s="53"/>
      <c r="U24" s="50"/>
      <c r="V24" s="50"/>
      <c r="W24" s="51"/>
      <c r="X24" s="43"/>
    </row>
    <row r="25" spans="1:24" x14ac:dyDescent="0.2">
      <c r="A25" s="43"/>
      <c r="B25" s="43"/>
      <c r="C25" s="44"/>
      <c r="E25" s="17" t="s">
        <v>117</v>
      </c>
      <c r="F25" s="112">
        <v>5855</v>
      </c>
      <c r="G25" s="10">
        <f>F25/F30</f>
        <v>0.37781506097954443</v>
      </c>
      <c r="I25" s="17" t="s">
        <v>69</v>
      </c>
      <c r="J25" s="1">
        <f>J22+J23+J24</f>
        <v>14574</v>
      </c>
      <c r="K25" s="10">
        <f>K22+K23+K24</f>
        <v>1</v>
      </c>
      <c r="L25" s="15"/>
      <c r="M25" s="22" t="s">
        <v>69</v>
      </c>
      <c r="N25" s="23">
        <f>N21+N22+N23+N24</f>
        <v>13932</v>
      </c>
      <c r="O25" s="24">
        <f>O21+O22+O23+O24</f>
        <v>1</v>
      </c>
      <c r="Q25" s="30"/>
      <c r="R25" s="30"/>
      <c r="S25" s="53"/>
      <c r="U25" s="50"/>
      <c r="V25" s="50"/>
      <c r="W25" s="51"/>
      <c r="X25" s="43"/>
    </row>
    <row r="26" spans="1:24" x14ac:dyDescent="0.2">
      <c r="A26" s="13"/>
      <c r="B26" s="13"/>
      <c r="C26" s="14"/>
      <c r="E26" s="17" t="s">
        <v>118</v>
      </c>
      <c r="F26" s="112">
        <v>2257</v>
      </c>
      <c r="G26" s="10">
        <f>F26/F30</f>
        <v>0.14564109182422405</v>
      </c>
      <c r="I26" s="13"/>
      <c r="J26" s="13"/>
      <c r="K26" s="14"/>
      <c r="L26" s="15"/>
      <c r="M26" s="13"/>
      <c r="N26" s="13"/>
      <c r="O26" s="14"/>
      <c r="Q26" s="30"/>
      <c r="R26" s="30"/>
      <c r="S26" s="53"/>
      <c r="U26" s="50"/>
      <c r="V26" s="50"/>
      <c r="W26" s="51"/>
      <c r="X26" s="43"/>
    </row>
    <row r="27" spans="1:24" x14ac:dyDescent="0.2">
      <c r="A27" s="43"/>
      <c r="B27" s="43"/>
      <c r="C27" s="44"/>
      <c r="E27" s="17" t="s">
        <v>119</v>
      </c>
      <c r="F27" s="112">
        <v>1409</v>
      </c>
      <c r="G27" s="10">
        <f>F27/F30</f>
        <v>9.0920823385171323E-2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56"/>
      <c r="R27" s="56"/>
      <c r="S27" s="57"/>
      <c r="U27" s="50"/>
      <c r="V27" s="50"/>
      <c r="W27" s="51"/>
      <c r="X27" s="43"/>
    </row>
    <row r="28" spans="1:24" x14ac:dyDescent="0.2">
      <c r="A28" s="43"/>
      <c r="B28" s="43"/>
      <c r="C28" s="44"/>
      <c r="E28" s="17" t="s">
        <v>120</v>
      </c>
      <c r="F28" s="112">
        <v>892</v>
      </c>
      <c r="G28" s="10">
        <f>F28/F30</f>
        <v>5.7559527650513004E-2</v>
      </c>
      <c r="I28" s="17" t="s">
        <v>644</v>
      </c>
      <c r="J28" s="112">
        <v>3389</v>
      </c>
      <c r="K28" s="10">
        <f>J28/J33</f>
        <v>0.23715885234429671</v>
      </c>
      <c r="L28" s="15"/>
      <c r="M28" s="22" t="s">
        <v>186</v>
      </c>
      <c r="N28" s="112">
        <v>4611</v>
      </c>
      <c r="O28" s="24">
        <f>N28/N31</f>
        <v>0.33234827735332279</v>
      </c>
      <c r="Q28" s="30"/>
      <c r="R28" s="15"/>
      <c r="S28" s="16"/>
      <c r="U28" s="50"/>
      <c r="V28" s="50"/>
      <c r="W28" s="51"/>
      <c r="X28" s="43"/>
    </row>
    <row r="29" spans="1:24" x14ac:dyDescent="0.2">
      <c r="A29" s="43"/>
      <c r="B29" s="43"/>
      <c r="C29" s="44"/>
      <c r="E29" s="17" t="s">
        <v>99</v>
      </c>
      <c r="F29" s="112">
        <v>5084</v>
      </c>
      <c r="G29" s="10">
        <f>F29/F30</f>
        <v>0.3280634961605472</v>
      </c>
      <c r="I29" s="17" t="s">
        <v>151</v>
      </c>
      <c r="J29" s="112">
        <v>6183</v>
      </c>
      <c r="K29" s="10">
        <f>J29/J33</f>
        <v>0.43268019594121765</v>
      </c>
      <c r="L29" s="15"/>
      <c r="M29" s="22" t="s">
        <v>682</v>
      </c>
      <c r="N29" s="112">
        <v>4926</v>
      </c>
      <c r="O29" s="24">
        <f>N29/N31</f>
        <v>0.35505261640478591</v>
      </c>
      <c r="Q29" s="30"/>
      <c r="R29" s="30"/>
      <c r="S29" s="53"/>
      <c r="U29" s="50"/>
      <c r="V29" s="50"/>
      <c r="W29" s="51"/>
      <c r="X29" s="43"/>
    </row>
    <row r="30" spans="1:24" x14ac:dyDescent="0.2">
      <c r="A30" s="43"/>
      <c r="B30" s="43"/>
      <c r="C30" s="44"/>
      <c r="E30" s="17" t="s">
        <v>69</v>
      </c>
      <c r="F30" s="1">
        <f>F25+F26+F27+F28+F29</f>
        <v>15497</v>
      </c>
      <c r="G30" s="10">
        <f>G25+G26+G27+G28+G29</f>
        <v>0.99999999999999989</v>
      </c>
      <c r="I30" s="17" t="s">
        <v>152</v>
      </c>
      <c r="J30" s="112">
        <v>991</v>
      </c>
      <c r="K30" s="10">
        <f>J30/J33</f>
        <v>6.9349195241427575E-2</v>
      </c>
      <c r="L30" s="15"/>
      <c r="M30" s="22" t="s">
        <v>187</v>
      </c>
      <c r="N30" s="112">
        <v>4337</v>
      </c>
      <c r="O30" s="24">
        <f>N30/N31</f>
        <v>0.3125991062418913</v>
      </c>
      <c r="Q30" s="30"/>
      <c r="R30" s="30"/>
      <c r="S30" s="53"/>
      <c r="U30" s="50"/>
      <c r="V30" s="50"/>
      <c r="W30" s="51"/>
      <c r="X30" s="43"/>
    </row>
    <row r="31" spans="1:24" x14ac:dyDescent="0.2">
      <c r="A31" s="43"/>
      <c r="B31" s="43"/>
      <c r="C31" s="44"/>
      <c r="E31" s="13"/>
      <c r="F31" s="13"/>
      <c r="G31" s="14"/>
      <c r="I31" s="17" t="s">
        <v>153</v>
      </c>
      <c r="J31" s="112">
        <v>1535</v>
      </c>
      <c r="K31" s="10">
        <f>J31/J33</f>
        <v>0.10741777466759972</v>
      </c>
      <c r="L31" s="15"/>
      <c r="M31" s="22" t="s">
        <v>69</v>
      </c>
      <c r="N31" s="23">
        <f>N28+N29+N30</f>
        <v>13874</v>
      </c>
      <c r="O31" s="24">
        <f>O28+O29+O30</f>
        <v>1</v>
      </c>
      <c r="Q31" s="30"/>
      <c r="R31" s="30"/>
      <c r="S31" s="53"/>
      <c r="U31" s="50"/>
      <c r="V31" s="50"/>
      <c r="W31" s="51"/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2192</v>
      </c>
      <c r="K32" s="10">
        <f>J32/J33</f>
        <v>0.15339398180545835</v>
      </c>
      <c r="L32" s="15"/>
      <c r="M32" s="13"/>
      <c r="N32" s="13"/>
      <c r="O32" s="14"/>
      <c r="Q32" s="13"/>
      <c r="R32" s="13"/>
      <c r="S32" s="14"/>
      <c r="U32" s="50"/>
      <c r="V32" s="50"/>
      <c r="W32" s="51"/>
      <c r="X32" s="43"/>
    </row>
    <row r="33" spans="1:24" x14ac:dyDescent="0.2">
      <c r="A33" s="43"/>
      <c r="B33" s="43"/>
      <c r="C33" s="44"/>
      <c r="E33" s="6" t="s">
        <v>112</v>
      </c>
      <c r="F33" s="112">
        <v>9401</v>
      </c>
      <c r="G33" s="27">
        <f>F33/F35</f>
        <v>0.59882795082489326</v>
      </c>
      <c r="I33" s="17" t="s">
        <v>69</v>
      </c>
      <c r="J33" s="1">
        <f>J28+J29+J30+J31+J32</f>
        <v>14290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50"/>
      <c r="V33" s="50"/>
      <c r="W33" s="51"/>
      <c r="X33" s="43"/>
    </row>
    <row r="34" spans="1:24" x14ac:dyDescent="0.2">
      <c r="A34" s="13"/>
      <c r="B34" s="13"/>
      <c r="C34" s="14"/>
      <c r="E34" s="6" t="s">
        <v>122</v>
      </c>
      <c r="F34" s="112">
        <v>6298</v>
      </c>
      <c r="G34" s="27">
        <f>F34/F35</f>
        <v>0.40117204917510668</v>
      </c>
      <c r="I34" s="13"/>
      <c r="J34" s="13"/>
      <c r="K34" s="14"/>
      <c r="L34" s="15"/>
      <c r="M34" s="22" t="s">
        <v>189</v>
      </c>
      <c r="N34" s="112">
        <v>5044</v>
      </c>
      <c r="O34" s="24">
        <f>N34/N38</f>
        <v>0.36400375261600637</v>
      </c>
      <c r="Q34" s="13"/>
      <c r="R34" s="13"/>
      <c r="S34" s="14"/>
      <c r="U34" s="50"/>
      <c r="V34" s="50"/>
      <c r="W34" s="51"/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15699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4397</v>
      </c>
      <c r="O35" s="24">
        <f>N35/N38</f>
        <v>0.31731254961391353</v>
      </c>
      <c r="Q35" s="13"/>
      <c r="R35" s="13"/>
      <c r="S35" s="14"/>
      <c r="U35" s="50"/>
      <c r="V35" s="50"/>
      <c r="W35" s="51"/>
      <c r="X35" s="43"/>
    </row>
    <row r="36" spans="1:24" x14ac:dyDescent="0.2">
      <c r="A36" s="13"/>
      <c r="B36" s="13"/>
      <c r="C36" s="14"/>
      <c r="E36" s="13"/>
      <c r="F36" s="13"/>
      <c r="G36" s="14"/>
      <c r="I36" s="22" t="s">
        <v>156</v>
      </c>
      <c r="J36" s="112">
        <v>7125</v>
      </c>
      <c r="K36" s="24">
        <f>J36/J38</f>
        <v>0.49891464183180451</v>
      </c>
      <c r="L36" s="15"/>
      <c r="M36" s="22" t="s">
        <v>191</v>
      </c>
      <c r="N36" s="112">
        <v>2042</v>
      </c>
      <c r="O36" s="24">
        <f>N36/N38</f>
        <v>0.14736234394169012</v>
      </c>
      <c r="Q36" s="13"/>
      <c r="R36" s="13"/>
      <c r="S36" s="14"/>
      <c r="U36" s="50"/>
      <c r="V36" s="50"/>
      <c r="W36" s="51"/>
      <c r="X36" s="43"/>
    </row>
    <row r="37" spans="1:24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7156</v>
      </c>
      <c r="K37" s="24">
        <f>J37/J38</f>
        <v>0.50108535816819555</v>
      </c>
      <c r="L37" s="15"/>
      <c r="M37" s="22" t="s">
        <v>192</v>
      </c>
      <c r="N37" s="112">
        <v>2374</v>
      </c>
      <c r="O37" s="24">
        <f>N37/N38</f>
        <v>0.17132135382838998</v>
      </c>
      <c r="Q37" s="13"/>
      <c r="R37" s="13"/>
      <c r="S37" s="14"/>
      <c r="U37" s="50"/>
      <c r="V37" s="50"/>
      <c r="W37" s="51"/>
      <c r="X37" s="43"/>
    </row>
    <row r="38" spans="1:24" x14ac:dyDescent="0.2">
      <c r="A38" s="13"/>
      <c r="B38" s="13"/>
      <c r="C38" s="14"/>
      <c r="E38" s="6" t="s">
        <v>124</v>
      </c>
      <c r="F38" s="112">
        <v>52</v>
      </c>
      <c r="G38" s="27">
        <f>F38/F40</f>
        <v>0.39097744360902253</v>
      </c>
      <c r="I38" s="22" t="s">
        <v>69</v>
      </c>
      <c r="J38" s="23">
        <f>J36+J37</f>
        <v>14281</v>
      </c>
      <c r="K38" s="24">
        <f>K36+K37</f>
        <v>1</v>
      </c>
      <c r="L38" s="15"/>
      <c r="M38" s="22" t="s">
        <v>107</v>
      </c>
      <c r="N38" s="23">
        <f>N34+N35+N36+N37</f>
        <v>13857</v>
      </c>
      <c r="O38" s="24">
        <f>O34+O35+O36+O37</f>
        <v>1</v>
      </c>
      <c r="Q38" s="13"/>
      <c r="R38" s="13"/>
      <c r="S38" s="14"/>
      <c r="U38" s="50"/>
      <c r="V38" s="50"/>
      <c r="W38" s="51"/>
      <c r="X38" s="43"/>
    </row>
    <row r="39" spans="1:24" x14ac:dyDescent="0.2">
      <c r="A39" s="13"/>
      <c r="B39" s="13"/>
      <c r="C39" s="14"/>
      <c r="E39" s="6" t="s">
        <v>125</v>
      </c>
      <c r="F39" s="112">
        <v>81</v>
      </c>
      <c r="G39" s="27">
        <f>F39/F40</f>
        <v>0.60902255639097747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50"/>
      <c r="V39" s="50"/>
      <c r="W39" s="51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133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50"/>
      <c r="V40" s="50"/>
      <c r="W40" s="51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1656</v>
      </c>
      <c r="K41" s="24">
        <f>J41/J45</f>
        <v>0.11706489466987134</v>
      </c>
      <c r="L41" s="15"/>
      <c r="M41" s="22" t="s">
        <v>194</v>
      </c>
      <c r="N41" s="112">
        <v>2946</v>
      </c>
      <c r="O41" s="24">
        <f>N41/N45</f>
        <v>0.21346279255126441</v>
      </c>
      <c r="Q41" s="13"/>
      <c r="R41" s="13"/>
      <c r="S41" s="14"/>
      <c r="U41" s="50"/>
      <c r="V41" s="50"/>
      <c r="W41" s="51"/>
      <c r="X41" s="43"/>
    </row>
    <row r="42" spans="1:24" x14ac:dyDescent="0.2">
      <c r="A42" s="1" t="s">
        <v>87</v>
      </c>
      <c r="B42" s="112">
        <v>11714</v>
      </c>
      <c r="C42" s="10">
        <f>B42/B44</f>
        <v>0.64330825416003079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4343</v>
      </c>
      <c r="K42" s="24">
        <f>J42/J45</f>
        <v>0.3070125830623498</v>
      </c>
      <c r="L42" s="15"/>
      <c r="M42" s="22" t="s">
        <v>195</v>
      </c>
      <c r="N42" s="112">
        <v>5046</v>
      </c>
      <c r="O42" s="24">
        <f>N42/N45</f>
        <v>0.36562567929860157</v>
      </c>
      <c r="Q42" s="13"/>
      <c r="R42" s="13"/>
      <c r="S42" s="14"/>
      <c r="U42" s="50"/>
      <c r="V42" s="50"/>
      <c r="W42" s="51"/>
      <c r="X42" s="43"/>
    </row>
    <row r="43" spans="1:24" x14ac:dyDescent="0.2">
      <c r="A43" s="1" t="s">
        <v>88</v>
      </c>
      <c r="B43" s="112">
        <v>6495</v>
      </c>
      <c r="C43" s="10">
        <f>B43/B44</f>
        <v>0.35669174583996927</v>
      </c>
      <c r="E43" s="124" t="s">
        <v>127</v>
      </c>
      <c r="F43" s="125">
        <v>2803</v>
      </c>
      <c r="G43" s="127">
        <f>F43/F49</f>
        <v>0.18963534266964346</v>
      </c>
      <c r="I43" s="22" t="s">
        <v>159</v>
      </c>
      <c r="J43" s="112">
        <v>4303</v>
      </c>
      <c r="K43" s="24">
        <f>J43/J45</f>
        <v>0.30418492860172486</v>
      </c>
      <c r="L43" s="15"/>
      <c r="M43" s="22" t="s">
        <v>196</v>
      </c>
      <c r="N43" s="112">
        <v>3334</v>
      </c>
      <c r="O43" s="24">
        <f>N43/N45</f>
        <v>0.24157669734077242</v>
      </c>
      <c r="Q43" s="13"/>
      <c r="R43" s="13"/>
      <c r="S43" s="14"/>
      <c r="U43" s="50"/>
      <c r="V43" s="50"/>
      <c r="W43" s="51"/>
      <c r="X43" s="43"/>
    </row>
    <row r="44" spans="1:24" x14ac:dyDescent="0.2">
      <c r="A44" s="1" t="s">
        <v>69</v>
      </c>
      <c r="B44" s="1">
        <f>B42+B43</f>
        <v>18209</v>
      </c>
      <c r="C44" s="10">
        <f>C42+C43</f>
        <v>1</v>
      </c>
      <c r="E44" s="17" t="s">
        <v>128</v>
      </c>
      <c r="F44" s="112">
        <v>2241</v>
      </c>
      <c r="G44" s="10">
        <f>F44/F49</f>
        <v>0.15161355794601178</v>
      </c>
      <c r="I44" s="22" t="s">
        <v>160</v>
      </c>
      <c r="J44" s="112">
        <v>3844</v>
      </c>
      <c r="K44" s="24">
        <f>J44/J45</f>
        <v>0.27173759366605399</v>
      </c>
      <c r="L44" s="15"/>
      <c r="M44" s="22" t="s">
        <v>197</v>
      </c>
      <c r="N44" s="112">
        <v>2475</v>
      </c>
      <c r="O44" s="24">
        <f>N44/N45</f>
        <v>0.17933483080936163</v>
      </c>
      <c r="Q44" s="13"/>
      <c r="R44" s="13"/>
      <c r="S44" s="14"/>
      <c r="U44" s="50"/>
      <c r="V44" s="50"/>
      <c r="W44" s="51"/>
      <c r="X44" s="43"/>
    </row>
    <row r="45" spans="1:24" x14ac:dyDescent="0.2">
      <c r="A45" s="13"/>
      <c r="B45" s="13"/>
      <c r="C45" s="14"/>
      <c r="E45" s="17" t="s">
        <v>129</v>
      </c>
      <c r="F45" s="112">
        <v>4373</v>
      </c>
      <c r="G45" s="10">
        <f>F45/F49</f>
        <v>0.29585278397943304</v>
      </c>
      <c r="I45" s="22" t="s">
        <v>69</v>
      </c>
      <c r="J45" s="23">
        <f>J41+J42+J43+J44</f>
        <v>14146</v>
      </c>
      <c r="K45" s="24">
        <f>K41+K42+K43+K44</f>
        <v>1</v>
      </c>
      <c r="L45" s="15"/>
      <c r="M45" s="22" t="s">
        <v>69</v>
      </c>
      <c r="N45" s="23">
        <f>N41+N42+N43+N44</f>
        <v>13801</v>
      </c>
      <c r="O45" s="24">
        <f>O41+O42+O43+O44</f>
        <v>1</v>
      </c>
      <c r="Q45" s="13"/>
      <c r="R45" s="13"/>
      <c r="S45" s="14"/>
      <c r="U45" s="50"/>
      <c r="V45" s="50"/>
      <c r="W45" s="51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2594</v>
      </c>
      <c r="G46" s="10">
        <f>F46/F49</f>
        <v>0.17549556863541033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50"/>
      <c r="V46" s="50"/>
      <c r="W46" s="51"/>
      <c r="X46" s="43"/>
    </row>
    <row r="47" spans="1:24" x14ac:dyDescent="0.2">
      <c r="A47" s="1" t="s">
        <v>90</v>
      </c>
      <c r="B47" s="112">
        <v>4583</v>
      </c>
      <c r="C47" s="10">
        <f>B47/B49</f>
        <v>0.27001708596005419</v>
      </c>
      <c r="E47" s="17" t="s">
        <v>131</v>
      </c>
      <c r="F47" s="112">
        <v>2344</v>
      </c>
      <c r="G47" s="10">
        <f>F47/F49</f>
        <v>0.1585819633313037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50"/>
      <c r="V47" s="50"/>
      <c r="W47" s="51"/>
      <c r="X47" s="43"/>
    </row>
    <row r="48" spans="1:24" x14ac:dyDescent="0.2">
      <c r="A48" s="1" t="s">
        <v>91</v>
      </c>
      <c r="B48" s="112">
        <v>12390</v>
      </c>
      <c r="C48" s="10">
        <f>B48/B49</f>
        <v>0.72998291403994575</v>
      </c>
      <c r="E48" s="17" t="s">
        <v>673</v>
      </c>
      <c r="F48" s="112">
        <v>426</v>
      </c>
      <c r="G48" s="10">
        <f>F48/F49</f>
        <v>2.8820783438197686E-2</v>
      </c>
      <c r="I48" s="22" t="s">
        <v>162</v>
      </c>
      <c r="J48" s="112">
        <v>6649</v>
      </c>
      <c r="K48" s="24">
        <f>J48/J51</f>
        <v>0.47280096707672614</v>
      </c>
      <c r="M48" s="22" t="s">
        <v>199</v>
      </c>
      <c r="N48" s="112">
        <v>5471</v>
      </c>
      <c r="O48" s="24">
        <f>N48/N51</f>
        <v>0.39647800565258351</v>
      </c>
      <c r="Q48" s="13"/>
      <c r="R48" s="13"/>
      <c r="S48" s="14"/>
      <c r="U48" s="50"/>
      <c r="V48" s="50"/>
      <c r="W48" s="51"/>
      <c r="X48" s="43"/>
    </row>
    <row r="49" spans="1:24" x14ac:dyDescent="0.2">
      <c r="A49" s="1" t="s">
        <v>69</v>
      </c>
      <c r="B49" s="1">
        <f>B47+B48</f>
        <v>16973</v>
      </c>
      <c r="C49" s="10">
        <f>C47+C48</f>
        <v>1</v>
      </c>
      <c r="E49" s="17" t="s">
        <v>69</v>
      </c>
      <c r="F49" s="1">
        <f>F43+F44+F45+F46+F47+F48</f>
        <v>14781</v>
      </c>
      <c r="G49" s="10">
        <f>G43+G44+G45+G46+G47+G48</f>
        <v>1</v>
      </c>
      <c r="I49" s="22" t="s">
        <v>163</v>
      </c>
      <c r="J49" s="112">
        <v>4439</v>
      </c>
      <c r="K49" s="24">
        <f>J49/J51</f>
        <v>0.31565099907558841</v>
      </c>
      <c r="M49" s="22" t="s">
        <v>200</v>
      </c>
      <c r="N49" s="112">
        <v>4325</v>
      </c>
      <c r="O49" s="24">
        <f>N49/N51</f>
        <v>0.31342850931226901</v>
      </c>
      <c r="Q49" s="13"/>
      <c r="R49" s="13"/>
      <c r="S49" s="14"/>
      <c r="U49" s="50"/>
      <c r="V49" s="50"/>
      <c r="W49" s="51"/>
      <c r="X49" s="43"/>
    </row>
    <row r="50" spans="1:24" x14ac:dyDescent="0.2">
      <c r="A50" s="13"/>
      <c r="B50" s="13"/>
      <c r="C50" s="14"/>
      <c r="E50" s="13"/>
      <c r="F50" s="13"/>
      <c r="G50" s="14"/>
      <c r="I50" s="22" t="s">
        <v>164</v>
      </c>
      <c r="J50" s="112">
        <v>2975</v>
      </c>
      <c r="K50" s="24">
        <f>J50/J51</f>
        <v>0.21154803384768542</v>
      </c>
      <c r="M50" s="22" t="s">
        <v>201</v>
      </c>
      <c r="N50" s="112">
        <v>4003</v>
      </c>
      <c r="O50" s="24">
        <f>N50/N51</f>
        <v>0.29009348503514748</v>
      </c>
      <c r="Q50" s="13"/>
      <c r="R50" s="13"/>
      <c r="S50" s="14"/>
      <c r="U50" s="50"/>
      <c r="V50" s="50"/>
      <c r="W50" s="51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14063</v>
      </c>
      <c r="K51" s="24">
        <f>K48+K49+K50</f>
        <v>1</v>
      </c>
      <c r="M51" s="22" t="s">
        <v>69</v>
      </c>
      <c r="N51" s="23">
        <f>N48+N49+N50</f>
        <v>13799</v>
      </c>
      <c r="O51" s="24">
        <f>O48+O49+O50</f>
        <v>1</v>
      </c>
      <c r="Q51" s="13"/>
      <c r="R51" s="13"/>
      <c r="S51" s="14"/>
      <c r="U51" s="50"/>
      <c r="V51" s="50"/>
      <c r="W51" s="51"/>
      <c r="X51" s="43"/>
    </row>
    <row r="52" spans="1:24" x14ac:dyDescent="0.2">
      <c r="A52" s="1" t="s">
        <v>92</v>
      </c>
      <c r="B52" s="112">
        <v>10166</v>
      </c>
      <c r="C52" s="10">
        <f>B52/B54</f>
        <v>0.53953932703534657</v>
      </c>
      <c r="E52" s="17" t="s">
        <v>133</v>
      </c>
      <c r="F52" s="112">
        <v>8284</v>
      </c>
      <c r="G52" s="10">
        <f>F52/F55</f>
        <v>0.55765735442611919</v>
      </c>
      <c r="I52" s="13"/>
      <c r="J52" s="13"/>
      <c r="K52" s="14"/>
      <c r="M52" s="13"/>
      <c r="N52" s="13"/>
      <c r="O52" s="14"/>
      <c r="Q52" s="13"/>
      <c r="R52" s="13"/>
      <c r="S52" s="14"/>
      <c r="U52" s="50"/>
      <c r="V52" s="50"/>
      <c r="W52" s="51"/>
      <c r="X52" s="43"/>
    </row>
    <row r="53" spans="1:24" x14ac:dyDescent="0.2">
      <c r="A53" s="1" t="s">
        <v>93</v>
      </c>
      <c r="B53" s="112">
        <v>8676</v>
      </c>
      <c r="C53" s="10">
        <f>B53/B54</f>
        <v>0.46046067296465343</v>
      </c>
      <c r="E53" s="17" t="s">
        <v>134</v>
      </c>
      <c r="F53" s="112">
        <v>4737</v>
      </c>
      <c r="G53" s="10">
        <f>F53/F55</f>
        <v>0.31888253113429821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50"/>
      <c r="V53" s="50"/>
      <c r="W53" s="51"/>
      <c r="X53" s="43"/>
    </row>
    <row r="54" spans="1:24" x14ac:dyDescent="0.2">
      <c r="A54" s="1" t="s">
        <v>69</v>
      </c>
      <c r="B54" s="1">
        <f>B52+B53</f>
        <v>18842</v>
      </c>
      <c r="C54" s="10">
        <f>C52+C53</f>
        <v>1</v>
      </c>
      <c r="E54" s="17" t="s">
        <v>135</v>
      </c>
      <c r="F54" s="112">
        <v>1834</v>
      </c>
      <c r="G54" s="10">
        <f>F54/F55</f>
        <v>0.12346011443958263</v>
      </c>
      <c r="I54" s="22" t="s">
        <v>166</v>
      </c>
      <c r="J54" s="112">
        <v>6123</v>
      </c>
      <c r="K54" s="24">
        <f>J54/J57</f>
        <v>0.43751339764201502</v>
      </c>
      <c r="M54" s="22" t="s">
        <v>203</v>
      </c>
      <c r="N54" s="112">
        <v>8904</v>
      </c>
      <c r="O54" s="24">
        <f>N54/N56</f>
        <v>0.64284167208143816</v>
      </c>
      <c r="Q54" s="13"/>
      <c r="R54" s="13"/>
      <c r="S54" s="14"/>
      <c r="U54" s="50"/>
      <c r="V54" s="50"/>
      <c r="W54" s="51"/>
      <c r="X54" s="43"/>
    </row>
    <row r="55" spans="1:24" x14ac:dyDescent="0.2">
      <c r="A55" s="13"/>
      <c r="B55" s="13"/>
      <c r="C55" s="14"/>
      <c r="E55" s="17" t="s">
        <v>69</v>
      </c>
      <c r="F55" s="1">
        <f>F52+F53+F54</f>
        <v>14855</v>
      </c>
      <c r="G55" s="10">
        <f>G52+G53+G54</f>
        <v>1</v>
      </c>
      <c r="I55" s="22" t="s">
        <v>167</v>
      </c>
      <c r="J55" s="112">
        <v>4915</v>
      </c>
      <c r="K55" s="24">
        <f>J55/J57</f>
        <v>0.35119685602000716</v>
      </c>
      <c r="M55" s="22" t="s">
        <v>204</v>
      </c>
      <c r="N55" s="112">
        <v>4947</v>
      </c>
      <c r="O55" s="24">
        <f>N55/N56</f>
        <v>0.35715832791856184</v>
      </c>
      <c r="Q55" s="13"/>
      <c r="R55" s="13"/>
      <c r="S55" s="14"/>
      <c r="U55" s="50"/>
      <c r="V55" s="50"/>
      <c r="W55" s="51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2957</v>
      </c>
      <c r="K56" s="24">
        <f>J56/J57</f>
        <v>0.21128974633797784</v>
      </c>
      <c r="M56" s="22" t="s">
        <v>69</v>
      </c>
      <c r="N56" s="23">
        <f>N54+N55</f>
        <v>13851</v>
      </c>
      <c r="O56" s="24">
        <f>O54+O55</f>
        <v>1</v>
      </c>
      <c r="Q56" s="13"/>
      <c r="R56" s="13"/>
      <c r="S56" s="14"/>
      <c r="U56" s="50"/>
      <c r="V56" s="50"/>
      <c r="W56" s="51"/>
      <c r="X56" s="43"/>
    </row>
    <row r="57" spans="1:24" x14ac:dyDescent="0.2">
      <c r="A57" s="1" t="s">
        <v>97</v>
      </c>
      <c r="B57" s="112">
        <v>2926</v>
      </c>
      <c r="C57" s="10">
        <f>B57/B60</f>
        <v>0.17639257294429708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13995</v>
      </c>
      <c r="K57" s="24">
        <f>K54+K55+K56</f>
        <v>1</v>
      </c>
      <c r="M57" s="13"/>
      <c r="N57" s="13"/>
      <c r="O57" s="13"/>
      <c r="Q57" s="13"/>
      <c r="R57" s="13"/>
      <c r="S57" s="14"/>
      <c r="U57" s="50"/>
      <c r="V57" s="50"/>
      <c r="W57" s="51"/>
      <c r="X57" s="43"/>
    </row>
    <row r="58" spans="1:24" x14ac:dyDescent="0.2">
      <c r="A58" s="1" t="s">
        <v>98</v>
      </c>
      <c r="B58" s="112">
        <v>6469</v>
      </c>
      <c r="C58" s="10">
        <f>B58/B60</f>
        <v>0.38998070894622616</v>
      </c>
      <c r="E58" s="17" t="s">
        <v>137</v>
      </c>
      <c r="F58" s="112">
        <v>8183</v>
      </c>
      <c r="G58" s="10">
        <f>F58/F60</f>
        <v>0.54699197860962567</v>
      </c>
      <c r="I58" s="13"/>
      <c r="J58" s="13"/>
      <c r="K58" s="14"/>
      <c r="M58" s="13"/>
      <c r="N58" s="13"/>
      <c r="O58" s="13"/>
      <c r="Q58" s="13"/>
      <c r="R58" s="13"/>
      <c r="S58" s="14"/>
      <c r="U58" s="50"/>
      <c r="V58" s="50"/>
      <c r="W58" s="51"/>
      <c r="X58" s="43"/>
    </row>
    <row r="59" spans="1:24" x14ac:dyDescent="0.2">
      <c r="A59" s="1" t="s">
        <v>99</v>
      </c>
      <c r="B59" s="112">
        <v>7193</v>
      </c>
      <c r="C59" s="10">
        <f>B59/B60</f>
        <v>0.43362671810947673</v>
      </c>
      <c r="E59" s="29" t="s">
        <v>72</v>
      </c>
      <c r="F59" s="112">
        <v>6777</v>
      </c>
      <c r="G59" s="31">
        <f>F59/F60</f>
        <v>0.45300802139037433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50"/>
      <c r="V59" s="50"/>
      <c r="W59" s="51"/>
      <c r="X59" s="43"/>
    </row>
    <row r="60" spans="1:24" x14ac:dyDescent="0.2">
      <c r="A60" s="1" t="s">
        <v>69</v>
      </c>
      <c r="B60" s="1">
        <f>B57+B58+B59</f>
        <v>16588</v>
      </c>
      <c r="C60" s="10">
        <f>C57+C58+C59</f>
        <v>1</v>
      </c>
      <c r="E60" s="22" t="s">
        <v>69</v>
      </c>
      <c r="F60" s="23">
        <f>F58+F59</f>
        <v>14960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50"/>
      <c r="V60" s="50"/>
      <c r="W60" s="51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50"/>
      <c r="V61" s="50"/>
      <c r="W61" s="51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50"/>
      <c r="V62" s="50"/>
      <c r="W62" s="51"/>
      <c r="X62" s="43"/>
    </row>
    <row r="63" spans="1:24" x14ac:dyDescent="0.2">
      <c r="A63" s="1" t="s">
        <v>101</v>
      </c>
      <c r="B63" s="112">
        <v>14293</v>
      </c>
      <c r="C63" s="10">
        <f>B63/B65</f>
        <v>0.74314979462382369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50"/>
      <c r="V63" s="50"/>
      <c r="W63" s="51"/>
      <c r="X63" s="43"/>
    </row>
    <row r="64" spans="1:24" x14ac:dyDescent="0.2">
      <c r="A64" s="1" t="s">
        <v>102</v>
      </c>
      <c r="B64" s="112">
        <v>4940</v>
      </c>
      <c r="C64" s="10">
        <f>B64/B65</f>
        <v>0.25685020537617637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50"/>
      <c r="V64" s="50"/>
      <c r="W64" s="51"/>
      <c r="X64" s="43"/>
    </row>
    <row r="65" spans="1:24" x14ac:dyDescent="0.2">
      <c r="A65" s="3" t="s">
        <v>69</v>
      </c>
      <c r="B65" s="1">
        <f>B63+B64</f>
        <v>19233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50"/>
      <c r="V65" s="50"/>
      <c r="W65" s="51"/>
      <c r="X65" s="43"/>
    </row>
    <row r="66" spans="1:24" s="13" customFormat="1" x14ac:dyDescent="0.2">
      <c r="C66" s="14"/>
      <c r="G66" s="14"/>
      <c r="I66" s="30"/>
      <c r="J66" s="15"/>
      <c r="K66" s="16"/>
      <c r="S66" s="14"/>
      <c r="U66" s="43"/>
      <c r="V66" s="43"/>
      <c r="W66" s="48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U67" s="43"/>
      <c r="V67" s="43"/>
      <c r="W67" s="48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U68" s="43"/>
      <c r="V68" s="43"/>
      <c r="W68" s="48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U69" s="43"/>
      <c r="V69" s="43"/>
      <c r="W69" s="48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U70" s="43"/>
      <c r="V70" s="43"/>
      <c r="W70" s="48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U71" s="43"/>
      <c r="V71" s="43"/>
      <c r="W71" s="48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U72" s="43"/>
      <c r="V72" s="43"/>
      <c r="W72" s="48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U73" s="43"/>
      <c r="V73" s="43"/>
      <c r="W73" s="48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U74" s="43"/>
      <c r="V74" s="43"/>
      <c r="W74" s="48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U75" s="43"/>
      <c r="V75" s="43"/>
      <c r="W75" s="48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U76" s="43"/>
      <c r="V76" s="43"/>
      <c r="W76" s="48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U77" s="43"/>
      <c r="V77" s="43"/>
      <c r="W77" s="48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U78" s="43"/>
      <c r="V78" s="43"/>
      <c r="W78" s="48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U79" s="43"/>
      <c r="V79" s="43"/>
      <c r="W79" s="48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U80" s="43"/>
      <c r="V80" s="43"/>
      <c r="W80" s="48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U81" s="43"/>
      <c r="V81" s="43"/>
      <c r="W81" s="48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U82" s="43"/>
      <c r="V82" s="43"/>
      <c r="W82" s="48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U83" s="43"/>
      <c r="V83" s="43"/>
      <c r="W83" s="48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U84" s="43"/>
      <c r="V84" s="43"/>
      <c r="W84" s="48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U85" s="43"/>
      <c r="V85" s="43"/>
      <c r="W85" s="48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U86" s="43"/>
      <c r="V86" s="43"/>
      <c r="W86" s="48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U87" s="43"/>
      <c r="V87" s="43"/>
      <c r="W87" s="48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U88" s="43"/>
      <c r="V88" s="43"/>
      <c r="W88" s="48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U89" s="43"/>
      <c r="V89" s="43"/>
      <c r="W89" s="48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U90" s="43"/>
      <c r="V90" s="43"/>
      <c r="W90" s="48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U91" s="43"/>
      <c r="V91" s="43"/>
      <c r="W91" s="48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U92" s="43"/>
      <c r="V92" s="43"/>
      <c r="W92" s="48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U93" s="43"/>
      <c r="V93" s="43"/>
      <c r="W93" s="48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U94" s="43"/>
      <c r="V94" s="43"/>
      <c r="W94" s="48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U95" s="43"/>
      <c r="V95" s="43"/>
      <c r="W95" s="48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U96" s="43"/>
      <c r="V96" s="43"/>
      <c r="W96" s="48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U97" s="43"/>
      <c r="V97" s="43"/>
      <c r="W97" s="48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U98" s="43"/>
      <c r="V98" s="43"/>
      <c r="W98" s="48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U99" s="43"/>
      <c r="V99" s="43"/>
      <c r="W99" s="48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U100" s="43"/>
      <c r="V100" s="43"/>
      <c r="W100" s="48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U101" s="45"/>
      <c r="V101" s="45"/>
      <c r="W101" s="52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U102" s="45"/>
      <c r="V102" s="45"/>
      <c r="W102" s="52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U103" s="45"/>
      <c r="V103" s="45"/>
      <c r="W103" s="52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U104" s="45"/>
      <c r="V104" s="45"/>
      <c r="W104" s="52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U105" s="45"/>
      <c r="V105" s="45"/>
      <c r="W105" s="52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U106" s="45"/>
      <c r="V106" s="45"/>
      <c r="W106" s="52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U107" s="45"/>
      <c r="V107" s="45"/>
      <c r="W107" s="52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U108" s="45"/>
      <c r="V108" s="45"/>
      <c r="W108" s="52"/>
      <c r="X108" s="43"/>
    </row>
    <row r="109" spans="3:24" x14ac:dyDescent="0.2">
      <c r="D109" s="15"/>
      <c r="E109" s="21"/>
      <c r="F109" s="20"/>
      <c r="G109" s="28"/>
      <c r="H109" s="15"/>
      <c r="U109" s="45"/>
      <c r="V109" s="45"/>
      <c r="W109" s="52"/>
      <c r="X109" s="43"/>
    </row>
    <row r="110" spans="3:24" x14ac:dyDescent="0.2">
      <c r="D110" s="15"/>
      <c r="E110" s="21"/>
      <c r="F110" s="20"/>
      <c r="G110" s="28"/>
      <c r="H110" s="15"/>
      <c r="U110" s="45"/>
      <c r="V110" s="45"/>
      <c r="W110" s="52"/>
      <c r="X110" s="43"/>
    </row>
    <row r="111" spans="3:24" x14ac:dyDescent="0.2">
      <c r="D111" s="15"/>
      <c r="E111" s="20"/>
      <c r="F111" s="20"/>
      <c r="G111" s="28"/>
      <c r="H111" s="15"/>
      <c r="U111" s="45"/>
      <c r="V111" s="45"/>
      <c r="W111" s="52"/>
      <c r="X111" s="43"/>
    </row>
    <row r="112" spans="3:24" x14ac:dyDescent="0.2">
      <c r="D112" s="15"/>
      <c r="E112" s="21"/>
      <c r="F112" s="20"/>
      <c r="G112" s="28"/>
      <c r="H112" s="15"/>
      <c r="U112" s="45"/>
      <c r="V112" s="45"/>
      <c r="W112" s="52"/>
      <c r="X112" s="43"/>
    </row>
    <row r="113" spans="4:24" x14ac:dyDescent="0.2">
      <c r="D113" s="15"/>
      <c r="E113" s="21"/>
      <c r="F113" s="20"/>
      <c r="G113" s="28"/>
      <c r="H113" s="15"/>
      <c r="U113" s="45"/>
      <c r="V113" s="45"/>
      <c r="W113" s="52"/>
      <c r="X113" s="43"/>
    </row>
    <row r="114" spans="4:24" x14ac:dyDescent="0.2">
      <c r="D114" s="15"/>
      <c r="E114" s="21"/>
      <c r="F114" s="20"/>
      <c r="G114" s="28"/>
      <c r="H114" s="15"/>
      <c r="U114" s="45"/>
      <c r="V114" s="45"/>
      <c r="W114" s="52"/>
      <c r="X114" s="43"/>
    </row>
    <row r="115" spans="4:24" x14ac:dyDescent="0.2">
      <c r="D115" s="15"/>
      <c r="E115" s="21"/>
      <c r="F115" s="20"/>
      <c r="G115" s="28"/>
      <c r="H115" s="15"/>
      <c r="U115" s="45"/>
      <c r="V115" s="45"/>
      <c r="W115" s="52"/>
      <c r="X115" s="43"/>
    </row>
    <row r="116" spans="4:24" x14ac:dyDescent="0.2">
      <c r="D116" s="15"/>
      <c r="E116" s="21"/>
      <c r="F116" s="20"/>
      <c r="G116" s="28"/>
      <c r="H116" s="15"/>
      <c r="U116" s="45"/>
      <c r="V116" s="45"/>
      <c r="W116" s="52"/>
      <c r="X116" s="43"/>
    </row>
    <row r="117" spans="4:24" x14ac:dyDescent="0.2">
      <c r="D117" s="15"/>
      <c r="E117" s="20"/>
      <c r="F117" s="20"/>
      <c r="G117" s="28"/>
      <c r="H117" s="15"/>
      <c r="U117" s="45"/>
      <c r="V117" s="45"/>
      <c r="W117" s="52"/>
      <c r="X117" s="43"/>
    </row>
    <row r="118" spans="4:24" x14ac:dyDescent="0.2">
      <c r="D118" s="15"/>
      <c r="E118" s="21"/>
      <c r="F118" s="20"/>
      <c r="G118" s="28"/>
      <c r="H118" s="15"/>
      <c r="U118" s="45"/>
      <c r="V118" s="45"/>
      <c r="W118" s="52"/>
      <c r="X118" s="43"/>
    </row>
    <row r="119" spans="4:24" x14ac:dyDescent="0.2">
      <c r="D119" s="15"/>
      <c r="E119" s="21"/>
      <c r="F119" s="20"/>
      <c r="G119" s="28"/>
      <c r="H119" s="15"/>
      <c r="U119" s="45"/>
      <c r="V119" s="45"/>
      <c r="W119" s="52"/>
      <c r="X119" s="43"/>
    </row>
    <row r="120" spans="4:24" x14ac:dyDescent="0.2">
      <c r="D120" s="15"/>
      <c r="E120" s="21"/>
      <c r="F120" s="20"/>
      <c r="G120" s="28"/>
      <c r="H120" s="15"/>
      <c r="U120" s="45"/>
      <c r="V120" s="45"/>
      <c r="W120" s="52"/>
      <c r="X120" s="43"/>
    </row>
    <row r="121" spans="4:24" x14ac:dyDescent="0.2">
      <c r="D121" s="15"/>
      <c r="E121" s="21"/>
      <c r="F121" s="20"/>
      <c r="G121" s="28"/>
      <c r="H121" s="15"/>
      <c r="U121" s="45"/>
      <c r="V121" s="45"/>
      <c r="W121" s="52"/>
      <c r="X121" s="43"/>
    </row>
    <row r="122" spans="4:24" x14ac:dyDescent="0.2">
      <c r="D122" s="15"/>
      <c r="E122" s="21"/>
      <c r="F122" s="20"/>
      <c r="G122" s="28"/>
      <c r="H122" s="15"/>
      <c r="U122" s="45"/>
      <c r="V122" s="45"/>
      <c r="W122" s="52"/>
      <c r="X122" s="43"/>
    </row>
    <row r="123" spans="4:24" x14ac:dyDescent="0.2">
      <c r="D123" s="15"/>
      <c r="E123" s="21"/>
      <c r="F123" s="20"/>
      <c r="G123" s="28"/>
      <c r="H123" s="15"/>
      <c r="U123" s="45"/>
      <c r="V123" s="45"/>
      <c r="W123" s="52"/>
      <c r="X123" s="43"/>
    </row>
    <row r="124" spans="4:24" x14ac:dyDescent="0.2">
      <c r="D124" s="15"/>
      <c r="E124" s="20"/>
      <c r="F124" s="20"/>
      <c r="G124" s="28"/>
      <c r="H124" s="15"/>
      <c r="U124" s="45"/>
      <c r="V124" s="45"/>
      <c r="W124" s="52"/>
      <c r="X124" s="43"/>
    </row>
    <row r="125" spans="4:24" x14ac:dyDescent="0.2">
      <c r="D125" s="15"/>
      <c r="E125" s="21"/>
      <c r="F125" s="20"/>
      <c r="G125" s="28"/>
      <c r="H125" s="15"/>
      <c r="U125" s="45"/>
      <c r="V125" s="45"/>
      <c r="W125" s="52"/>
      <c r="X125" s="43"/>
    </row>
    <row r="126" spans="4:24" x14ac:dyDescent="0.2">
      <c r="D126" s="15"/>
      <c r="E126" s="21"/>
      <c r="F126" s="20"/>
      <c r="G126" s="28"/>
      <c r="H126" s="15"/>
      <c r="U126" s="45"/>
      <c r="V126" s="45"/>
      <c r="W126" s="52"/>
      <c r="X126" s="43"/>
    </row>
    <row r="127" spans="4:24" x14ac:dyDescent="0.2">
      <c r="D127" s="15"/>
      <c r="E127" s="21"/>
      <c r="F127" s="20"/>
      <c r="G127" s="28"/>
      <c r="H127" s="15"/>
      <c r="U127" s="45"/>
      <c r="V127" s="45"/>
      <c r="W127" s="52"/>
      <c r="X127" s="43"/>
    </row>
    <row r="128" spans="4:24" x14ac:dyDescent="0.2">
      <c r="D128" s="15"/>
      <c r="E128" s="21"/>
      <c r="F128" s="20"/>
      <c r="G128" s="28"/>
      <c r="H128" s="15"/>
      <c r="U128" s="45"/>
      <c r="V128" s="45"/>
      <c r="W128" s="52"/>
      <c r="X128" s="43"/>
    </row>
    <row r="129" spans="4:24" x14ac:dyDescent="0.2">
      <c r="D129" s="15"/>
      <c r="E129" s="20"/>
      <c r="F129" s="20"/>
      <c r="G129" s="28"/>
      <c r="H129" s="15"/>
      <c r="U129" s="45"/>
      <c r="V129" s="45"/>
      <c r="W129" s="52"/>
      <c r="X129" s="43"/>
    </row>
    <row r="130" spans="4:24" x14ac:dyDescent="0.2">
      <c r="D130" s="15"/>
      <c r="E130" s="21"/>
      <c r="F130" s="20"/>
      <c r="G130" s="28"/>
      <c r="H130" s="15"/>
      <c r="U130" s="45"/>
      <c r="V130" s="45"/>
      <c r="W130" s="52"/>
      <c r="X130" s="43"/>
    </row>
    <row r="131" spans="4:24" x14ac:dyDescent="0.2">
      <c r="D131" s="15"/>
      <c r="E131" s="21"/>
      <c r="F131" s="20"/>
      <c r="G131" s="28"/>
      <c r="H131" s="15"/>
      <c r="U131" s="45"/>
      <c r="V131" s="45"/>
      <c r="W131" s="52"/>
      <c r="X131" s="43"/>
    </row>
    <row r="132" spans="4:24" x14ac:dyDescent="0.2">
      <c r="D132" s="15"/>
      <c r="E132" s="21"/>
      <c r="F132" s="20"/>
      <c r="G132" s="28"/>
      <c r="H132" s="15"/>
      <c r="U132" s="45"/>
      <c r="V132" s="45"/>
      <c r="W132" s="52"/>
      <c r="X132" s="43"/>
    </row>
    <row r="133" spans="4:24" x14ac:dyDescent="0.2">
      <c r="D133" s="15"/>
      <c r="E133" s="21"/>
      <c r="F133" s="20"/>
      <c r="G133" s="28"/>
      <c r="H133" s="15"/>
      <c r="U133" s="45"/>
      <c r="V133" s="45"/>
      <c r="W133" s="52"/>
      <c r="X133" s="43"/>
    </row>
    <row r="134" spans="4:24" x14ac:dyDescent="0.2">
      <c r="D134" s="15"/>
      <c r="E134" s="20"/>
      <c r="F134" s="20"/>
      <c r="G134" s="28"/>
      <c r="H134" s="15"/>
      <c r="U134" s="45"/>
      <c r="V134" s="45"/>
      <c r="W134" s="52"/>
      <c r="X134" s="43"/>
    </row>
    <row r="135" spans="4:24" x14ac:dyDescent="0.2">
      <c r="D135" s="15"/>
      <c r="E135" s="21"/>
      <c r="F135" s="20"/>
      <c r="G135" s="28"/>
      <c r="H135" s="15"/>
      <c r="U135" s="45"/>
      <c r="V135" s="45"/>
      <c r="W135" s="52"/>
      <c r="X135" s="43"/>
    </row>
    <row r="136" spans="4:24" x14ac:dyDescent="0.2">
      <c r="D136" s="15"/>
      <c r="E136" s="21"/>
      <c r="F136" s="20"/>
      <c r="G136" s="28"/>
      <c r="H136" s="15"/>
      <c r="U136" s="45"/>
      <c r="V136" s="45"/>
      <c r="W136" s="52"/>
      <c r="X136" s="43"/>
    </row>
    <row r="137" spans="4:24" x14ac:dyDescent="0.2">
      <c r="D137" s="15"/>
      <c r="E137" s="21"/>
      <c r="F137" s="20"/>
      <c r="G137" s="28"/>
      <c r="H137" s="15"/>
      <c r="U137" s="45"/>
      <c r="V137" s="45"/>
      <c r="W137" s="52"/>
      <c r="X137" s="43"/>
    </row>
    <row r="138" spans="4:24" x14ac:dyDescent="0.2">
      <c r="D138" s="15"/>
      <c r="E138" s="21"/>
      <c r="F138" s="20"/>
      <c r="G138" s="28"/>
      <c r="H138" s="15"/>
      <c r="U138" s="45"/>
      <c r="V138" s="45"/>
      <c r="W138" s="52"/>
      <c r="X138" s="43"/>
    </row>
    <row r="139" spans="4:24" x14ac:dyDescent="0.2">
      <c r="D139" s="15"/>
      <c r="E139" s="21"/>
      <c r="F139" s="20"/>
      <c r="G139" s="28"/>
      <c r="H139" s="15"/>
      <c r="U139" s="45"/>
      <c r="V139" s="45"/>
      <c r="W139" s="52"/>
      <c r="X139" s="43"/>
    </row>
    <row r="140" spans="4:24" x14ac:dyDescent="0.2">
      <c r="D140" s="15"/>
      <c r="E140" s="21"/>
      <c r="F140" s="20"/>
      <c r="G140" s="28"/>
      <c r="H140" s="15"/>
      <c r="U140" s="45"/>
      <c r="V140" s="45"/>
      <c r="W140" s="52"/>
      <c r="X140" s="43"/>
    </row>
    <row r="141" spans="4:24" x14ac:dyDescent="0.2">
      <c r="D141" s="15"/>
      <c r="E141" s="20"/>
      <c r="F141" s="20"/>
      <c r="G141" s="28"/>
      <c r="H141" s="15"/>
      <c r="U141" s="45"/>
      <c r="V141" s="45"/>
      <c r="W141" s="52"/>
      <c r="X141" s="43"/>
    </row>
    <row r="142" spans="4:24" x14ac:dyDescent="0.2">
      <c r="D142" s="15"/>
      <c r="E142" s="21"/>
      <c r="F142" s="20"/>
      <c r="G142" s="28"/>
      <c r="H142" s="15"/>
      <c r="U142" s="45"/>
      <c r="V142" s="45"/>
      <c r="W142" s="52"/>
      <c r="X142" s="43"/>
    </row>
    <row r="143" spans="4:24" x14ac:dyDescent="0.2">
      <c r="D143" s="15"/>
      <c r="E143" s="21"/>
      <c r="F143" s="20"/>
      <c r="G143" s="28"/>
      <c r="H143" s="15"/>
      <c r="U143" s="45"/>
      <c r="V143" s="45"/>
      <c r="W143" s="52"/>
      <c r="X143" s="43"/>
    </row>
    <row r="144" spans="4:24" x14ac:dyDescent="0.2">
      <c r="D144" s="15"/>
      <c r="E144" s="21"/>
      <c r="F144" s="20"/>
      <c r="G144" s="28"/>
      <c r="H144" s="15"/>
      <c r="U144" s="45"/>
      <c r="V144" s="45"/>
      <c r="W144" s="52"/>
      <c r="X144" s="43"/>
    </row>
    <row r="145" spans="4:24" x14ac:dyDescent="0.2">
      <c r="D145" s="15"/>
      <c r="E145" s="21"/>
      <c r="F145" s="20"/>
      <c r="G145" s="28"/>
      <c r="H145" s="15"/>
      <c r="U145" s="45"/>
      <c r="V145" s="45"/>
      <c r="W145" s="52"/>
      <c r="X145" s="43"/>
    </row>
    <row r="146" spans="4:24" x14ac:dyDescent="0.2">
      <c r="D146" s="15"/>
      <c r="E146" s="21"/>
      <c r="F146" s="20"/>
      <c r="G146" s="28"/>
      <c r="H146" s="15"/>
      <c r="U146" s="45"/>
      <c r="V146" s="45"/>
      <c r="W146" s="52"/>
      <c r="X146" s="43"/>
    </row>
    <row r="147" spans="4:24" x14ac:dyDescent="0.2">
      <c r="D147" s="15"/>
      <c r="E147" s="20"/>
      <c r="F147" s="20"/>
      <c r="G147" s="28"/>
      <c r="H147" s="15"/>
      <c r="U147" s="45"/>
      <c r="V147" s="45"/>
      <c r="W147" s="52"/>
      <c r="X147" s="43"/>
    </row>
    <row r="148" spans="4:24" x14ac:dyDescent="0.2">
      <c r="D148" s="15"/>
      <c r="E148" s="21"/>
      <c r="F148" s="20"/>
      <c r="G148" s="28"/>
      <c r="H148" s="15"/>
      <c r="U148" s="45"/>
      <c r="V148" s="45"/>
      <c r="W148" s="52"/>
      <c r="X148" s="43"/>
    </row>
    <row r="149" spans="4:24" x14ac:dyDescent="0.2">
      <c r="D149" s="15"/>
      <c r="E149" s="21"/>
      <c r="F149" s="20"/>
      <c r="G149" s="28"/>
      <c r="H149" s="15"/>
      <c r="U149" s="45"/>
      <c r="V149" s="45"/>
      <c r="W149" s="52"/>
      <c r="X149" s="43"/>
    </row>
    <row r="150" spans="4:24" x14ac:dyDescent="0.2">
      <c r="D150" s="15"/>
      <c r="E150" s="21"/>
      <c r="F150" s="20"/>
      <c r="G150" s="28"/>
      <c r="H150" s="15"/>
      <c r="U150" s="45"/>
      <c r="V150" s="45"/>
      <c r="W150" s="52"/>
      <c r="X150" s="43"/>
    </row>
    <row r="151" spans="4:24" x14ac:dyDescent="0.2">
      <c r="D151" s="15"/>
      <c r="E151" s="21"/>
      <c r="F151" s="20"/>
      <c r="G151" s="28"/>
      <c r="H151" s="15"/>
      <c r="U151" s="45"/>
      <c r="V151" s="45"/>
      <c r="W151" s="52"/>
      <c r="X151" s="43"/>
    </row>
    <row r="152" spans="4:24" x14ac:dyDescent="0.2">
      <c r="D152" s="15"/>
      <c r="E152" s="21"/>
      <c r="F152" s="20"/>
      <c r="G152" s="28"/>
      <c r="H152" s="15"/>
      <c r="U152" s="45"/>
      <c r="V152" s="45"/>
      <c r="W152" s="52"/>
      <c r="X152" s="43"/>
    </row>
    <row r="153" spans="4:24" x14ac:dyDescent="0.2">
      <c r="D153" s="15"/>
      <c r="E153" s="21"/>
      <c r="F153" s="20"/>
      <c r="G153" s="28"/>
      <c r="H153" s="15"/>
      <c r="U153" s="45"/>
      <c r="V153" s="45"/>
      <c r="W153" s="52"/>
      <c r="X153" s="43"/>
    </row>
    <row r="154" spans="4:24" x14ac:dyDescent="0.2">
      <c r="D154" s="15"/>
      <c r="E154" s="20"/>
      <c r="F154" s="20"/>
      <c r="G154" s="28"/>
      <c r="H154" s="15"/>
      <c r="U154" s="45"/>
      <c r="V154" s="45"/>
      <c r="W154" s="52"/>
      <c r="X154" s="43"/>
    </row>
    <row r="155" spans="4:24" x14ac:dyDescent="0.2">
      <c r="D155" s="15"/>
      <c r="E155" s="21"/>
      <c r="F155" s="20"/>
      <c r="G155" s="28"/>
      <c r="H155" s="15"/>
      <c r="U155" s="45"/>
      <c r="V155" s="45"/>
      <c r="W155" s="52"/>
      <c r="X155" s="43"/>
    </row>
    <row r="156" spans="4:24" x14ac:dyDescent="0.2">
      <c r="D156" s="15"/>
      <c r="E156" s="21"/>
      <c r="F156" s="20"/>
      <c r="G156" s="28"/>
      <c r="H156" s="15"/>
      <c r="U156" s="45"/>
      <c r="V156" s="45"/>
      <c r="W156" s="52"/>
      <c r="X156" s="43"/>
    </row>
    <row r="157" spans="4:24" x14ac:dyDescent="0.2">
      <c r="D157" s="15"/>
      <c r="E157" s="21"/>
      <c r="F157" s="20"/>
      <c r="G157" s="28"/>
      <c r="H157" s="15"/>
      <c r="U157" s="45"/>
      <c r="V157" s="45"/>
      <c r="W157" s="52"/>
      <c r="X157" s="43"/>
    </row>
    <row r="158" spans="4:24" x14ac:dyDescent="0.2">
      <c r="D158" s="15"/>
      <c r="E158" s="21"/>
      <c r="F158" s="20"/>
      <c r="G158" s="28"/>
      <c r="H158" s="15"/>
      <c r="U158" s="45"/>
      <c r="V158" s="45"/>
      <c r="W158" s="52"/>
      <c r="X158" s="43"/>
    </row>
    <row r="159" spans="4:24" x14ac:dyDescent="0.2">
      <c r="D159" s="15"/>
      <c r="E159" s="21"/>
      <c r="F159" s="20"/>
      <c r="G159" s="28"/>
      <c r="H159" s="15"/>
      <c r="U159" s="45"/>
      <c r="V159" s="45"/>
      <c r="W159" s="52"/>
      <c r="X159" s="43"/>
    </row>
    <row r="160" spans="4:24" x14ac:dyDescent="0.2">
      <c r="D160" s="15"/>
      <c r="E160" s="21"/>
      <c r="F160" s="20"/>
      <c r="G160" s="28"/>
      <c r="H160" s="15"/>
      <c r="U160" s="45"/>
      <c r="V160" s="45"/>
      <c r="W160" s="52"/>
      <c r="X160" s="43"/>
    </row>
    <row r="161" spans="4:24" x14ac:dyDescent="0.2">
      <c r="D161" s="15"/>
      <c r="E161" s="20"/>
      <c r="F161" s="20"/>
      <c r="G161" s="28"/>
      <c r="H161" s="15"/>
      <c r="U161" s="45"/>
      <c r="V161" s="45"/>
      <c r="W161" s="52"/>
      <c r="X161" s="43"/>
    </row>
    <row r="162" spans="4:24" x14ac:dyDescent="0.2">
      <c r="D162" s="15"/>
      <c r="E162" s="21"/>
      <c r="F162" s="20"/>
      <c r="G162" s="28"/>
      <c r="H162" s="15"/>
      <c r="U162" s="45"/>
      <c r="V162" s="45"/>
      <c r="W162" s="52"/>
      <c r="X162" s="43"/>
    </row>
    <row r="163" spans="4:24" x14ac:dyDescent="0.2">
      <c r="D163" s="15"/>
      <c r="E163" s="21"/>
      <c r="F163" s="20"/>
      <c r="G163" s="28"/>
      <c r="H163" s="15"/>
      <c r="U163" s="45"/>
      <c r="V163" s="45"/>
      <c r="W163" s="52"/>
      <c r="X163" s="43"/>
    </row>
    <row r="164" spans="4:24" x14ac:dyDescent="0.2">
      <c r="D164" s="15"/>
      <c r="E164" s="21"/>
      <c r="F164" s="20"/>
      <c r="G164" s="28"/>
      <c r="H164" s="15"/>
      <c r="U164" s="45"/>
      <c r="V164" s="45"/>
      <c r="W164" s="52"/>
      <c r="X164" s="43"/>
    </row>
    <row r="165" spans="4:24" x14ac:dyDescent="0.2">
      <c r="D165" s="15"/>
      <c r="E165" s="21"/>
      <c r="F165" s="20"/>
      <c r="G165" s="28"/>
      <c r="H165" s="15"/>
      <c r="U165" s="45"/>
      <c r="V165" s="45"/>
      <c r="W165" s="52"/>
      <c r="X165" s="43"/>
    </row>
    <row r="166" spans="4:24" x14ac:dyDescent="0.2">
      <c r="D166" s="15"/>
      <c r="E166" s="21"/>
      <c r="F166" s="20"/>
      <c r="G166" s="28"/>
      <c r="H166" s="15"/>
      <c r="U166" s="45"/>
      <c r="V166" s="45"/>
      <c r="W166" s="52"/>
      <c r="X166" s="43"/>
    </row>
    <row r="167" spans="4:24" x14ac:dyDescent="0.2">
      <c r="D167" s="15"/>
      <c r="E167" s="20"/>
      <c r="F167" s="20"/>
      <c r="G167" s="28"/>
      <c r="H167" s="15"/>
      <c r="U167" s="45"/>
      <c r="V167" s="45"/>
      <c r="W167" s="52"/>
      <c r="X167" s="43"/>
    </row>
    <row r="168" spans="4:24" x14ac:dyDescent="0.2">
      <c r="D168" s="15"/>
      <c r="E168" s="21"/>
      <c r="F168" s="20"/>
      <c r="G168" s="28"/>
      <c r="H168" s="15"/>
      <c r="U168" s="45"/>
      <c r="V168" s="45"/>
      <c r="W168" s="52"/>
      <c r="X168" s="43"/>
    </row>
    <row r="169" spans="4:24" x14ac:dyDescent="0.2">
      <c r="D169" s="15"/>
      <c r="E169" s="21"/>
      <c r="F169" s="20"/>
      <c r="G169" s="28"/>
      <c r="H169" s="15"/>
      <c r="U169" s="45"/>
      <c r="V169" s="45"/>
      <c r="W169" s="52"/>
      <c r="X169" s="43"/>
    </row>
    <row r="170" spans="4:24" x14ac:dyDescent="0.2">
      <c r="D170" s="15"/>
      <c r="E170" s="21"/>
      <c r="F170" s="20"/>
      <c r="G170" s="28"/>
      <c r="H170" s="15"/>
      <c r="U170" s="45"/>
      <c r="V170" s="45"/>
      <c r="W170" s="52"/>
      <c r="X170" s="43"/>
    </row>
    <row r="171" spans="4:24" x14ac:dyDescent="0.2">
      <c r="D171" s="15"/>
      <c r="E171" s="21"/>
      <c r="F171" s="20"/>
      <c r="G171" s="28"/>
      <c r="H171" s="15"/>
      <c r="U171" s="45"/>
      <c r="V171" s="45"/>
      <c r="W171" s="52"/>
      <c r="X171" s="43"/>
    </row>
    <row r="172" spans="4:24" x14ac:dyDescent="0.2">
      <c r="D172" s="15"/>
      <c r="E172" s="20"/>
      <c r="F172" s="20"/>
      <c r="G172" s="28"/>
      <c r="H172" s="15"/>
      <c r="U172" s="45"/>
      <c r="V172" s="45"/>
      <c r="W172" s="52"/>
      <c r="X172" s="43"/>
    </row>
    <row r="173" spans="4:24" x14ac:dyDescent="0.2">
      <c r="D173" s="15"/>
      <c r="E173" s="20"/>
      <c r="F173" s="20"/>
      <c r="G173" s="28"/>
      <c r="H173" s="15"/>
      <c r="U173" s="45"/>
      <c r="V173" s="45"/>
      <c r="W173" s="52"/>
      <c r="X173" s="43"/>
    </row>
    <row r="174" spans="4:24" x14ac:dyDescent="0.2">
      <c r="D174" s="15"/>
      <c r="E174" s="20"/>
      <c r="F174" s="20"/>
      <c r="G174" s="28"/>
      <c r="H174" s="15"/>
      <c r="U174" s="45"/>
      <c r="V174" s="45"/>
      <c r="W174" s="52"/>
      <c r="X174" s="43"/>
    </row>
    <row r="175" spans="4:24" x14ac:dyDescent="0.2">
      <c r="D175" s="15"/>
      <c r="E175" s="20"/>
      <c r="F175" s="20"/>
      <c r="G175" s="28"/>
      <c r="H175" s="15"/>
      <c r="U175" s="45"/>
      <c r="V175" s="45"/>
      <c r="W175" s="52"/>
      <c r="X175" s="43"/>
    </row>
    <row r="176" spans="4:24" x14ac:dyDescent="0.2">
      <c r="E176" s="20"/>
      <c r="F176" s="20"/>
      <c r="G176" s="28"/>
      <c r="U176" s="45"/>
      <c r="V176" s="45"/>
      <c r="W176" s="52"/>
      <c r="X176" s="43"/>
    </row>
    <row r="177" spans="5:24" x14ac:dyDescent="0.2">
      <c r="E177" s="20"/>
      <c r="F177" s="20"/>
      <c r="G177" s="28"/>
      <c r="U177" s="45"/>
      <c r="V177" s="45"/>
      <c r="W177" s="52"/>
      <c r="X177" s="43"/>
    </row>
    <row r="178" spans="5:24" x14ac:dyDescent="0.2">
      <c r="E178" s="20"/>
      <c r="F178" s="20"/>
      <c r="G178" s="28"/>
      <c r="U178" s="45"/>
      <c r="V178" s="45"/>
      <c r="W178" s="52"/>
      <c r="X178" s="43"/>
    </row>
    <row r="179" spans="5:24" x14ac:dyDescent="0.2">
      <c r="E179" s="20"/>
      <c r="F179" s="20"/>
      <c r="G179" s="28"/>
      <c r="U179" s="45"/>
      <c r="V179" s="45"/>
      <c r="W179" s="52"/>
      <c r="X179" s="43"/>
    </row>
    <row r="180" spans="5:24" x14ac:dyDescent="0.2">
      <c r="E180" s="20"/>
      <c r="F180" s="20"/>
      <c r="G180" s="28"/>
      <c r="U180" s="45"/>
      <c r="V180" s="45"/>
      <c r="W180" s="52"/>
      <c r="X180" s="43"/>
    </row>
    <row r="181" spans="5:24" x14ac:dyDescent="0.2">
      <c r="E181" s="20"/>
      <c r="F181" s="20"/>
      <c r="G181" s="28"/>
      <c r="U181" s="45"/>
      <c r="V181" s="45"/>
      <c r="W181" s="52"/>
      <c r="X181" s="43"/>
    </row>
    <row r="182" spans="5:24" x14ac:dyDescent="0.2">
      <c r="E182" s="20"/>
      <c r="F182" s="20"/>
      <c r="G182" s="28"/>
      <c r="U182" s="45"/>
      <c r="V182" s="45"/>
      <c r="W182" s="52"/>
      <c r="X182" s="43"/>
    </row>
    <row r="183" spans="5:24" x14ac:dyDescent="0.2">
      <c r="E183" s="20"/>
      <c r="F183" s="20"/>
      <c r="G183" s="28"/>
      <c r="U183" s="45"/>
      <c r="V183" s="45"/>
      <c r="W183" s="52"/>
      <c r="X183" s="43"/>
    </row>
    <row r="184" spans="5:24" x14ac:dyDescent="0.2">
      <c r="E184" s="20"/>
      <c r="F184" s="20"/>
      <c r="G184" s="28"/>
      <c r="U184" s="45"/>
      <c r="V184" s="45"/>
      <c r="W184" s="52"/>
      <c r="X184" s="43"/>
    </row>
    <row r="185" spans="5:24" x14ac:dyDescent="0.2">
      <c r="E185" s="20"/>
      <c r="F185" s="20"/>
      <c r="G185" s="28"/>
      <c r="U185" s="45"/>
      <c r="V185" s="45"/>
      <c r="W185" s="52"/>
      <c r="X185" s="43"/>
    </row>
    <row r="186" spans="5:24" x14ac:dyDescent="0.2">
      <c r="E186" s="20"/>
      <c r="F186" s="20"/>
      <c r="G186" s="28"/>
      <c r="U186" s="45"/>
      <c r="V186" s="45"/>
      <c r="W186" s="52"/>
      <c r="X186" s="43"/>
    </row>
    <row r="187" spans="5:24" x14ac:dyDescent="0.2">
      <c r="E187" s="20"/>
      <c r="F187" s="20"/>
      <c r="G187" s="28"/>
      <c r="U187" s="45"/>
      <c r="V187" s="45"/>
      <c r="W187" s="52"/>
      <c r="X187" s="43"/>
    </row>
    <row r="188" spans="5:24" x14ac:dyDescent="0.2">
      <c r="E188" s="20"/>
      <c r="F188" s="20"/>
      <c r="G188" s="28"/>
      <c r="U188" s="45"/>
      <c r="V188" s="45"/>
      <c r="W188" s="52"/>
      <c r="X188" s="43"/>
    </row>
    <row r="189" spans="5:24" x14ac:dyDescent="0.2">
      <c r="E189" s="20"/>
      <c r="F189" s="20"/>
      <c r="G189" s="28"/>
      <c r="U189" s="45"/>
      <c r="V189" s="45"/>
      <c r="W189" s="52"/>
      <c r="X189" s="43"/>
    </row>
    <row r="190" spans="5:24" x14ac:dyDescent="0.2">
      <c r="E190" s="20"/>
      <c r="F190" s="20"/>
      <c r="G190" s="28"/>
      <c r="U190" s="45"/>
      <c r="V190" s="45"/>
      <c r="W190" s="52"/>
      <c r="X190" s="43"/>
    </row>
    <row r="191" spans="5:24" x14ac:dyDescent="0.2">
      <c r="E191" s="20"/>
      <c r="F191" s="20"/>
      <c r="G191" s="28"/>
      <c r="U191" s="45"/>
      <c r="V191" s="45"/>
      <c r="W191" s="52"/>
      <c r="X191" s="43"/>
    </row>
    <row r="192" spans="5:24" x14ac:dyDescent="0.2">
      <c r="E192" s="20"/>
      <c r="F192" s="20"/>
      <c r="G192" s="28"/>
      <c r="U192" s="45"/>
      <c r="V192" s="45"/>
      <c r="W192" s="52"/>
      <c r="X192" s="43"/>
    </row>
    <row r="193" spans="5:24" x14ac:dyDescent="0.2">
      <c r="E193" s="20"/>
      <c r="F193" s="20"/>
      <c r="G193" s="28"/>
      <c r="U193" s="45"/>
      <c r="V193" s="45"/>
      <c r="W193" s="52"/>
      <c r="X193" s="43"/>
    </row>
    <row r="194" spans="5:24" x14ac:dyDescent="0.2">
      <c r="E194" s="20"/>
      <c r="F194" s="20"/>
      <c r="G194" s="28"/>
      <c r="U194" s="45"/>
      <c r="V194" s="45"/>
      <c r="W194" s="52"/>
      <c r="X194" s="43"/>
    </row>
    <row r="195" spans="5:24" x14ac:dyDescent="0.2">
      <c r="E195" s="18"/>
      <c r="F195" s="18"/>
      <c r="G195" s="19"/>
      <c r="U195" s="45"/>
      <c r="V195" s="45"/>
      <c r="W195" s="52"/>
      <c r="X195" s="43"/>
    </row>
    <row r="196" spans="5:24" x14ac:dyDescent="0.2">
      <c r="E196" s="18"/>
      <c r="F196" s="18"/>
      <c r="G196" s="19"/>
      <c r="U196" s="45"/>
      <c r="V196" s="45"/>
      <c r="W196" s="52"/>
      <c r="X196" s="43"/>
    </row>
    <row r="197" spans="5:24" x14ac:dyDescent="0.2">
      <c r="E197" s="18"/>
      <c r="F197" s="18"/>
      <c r="G197" s="19"/>
      <c r="U197" s="45"/>
      <c r="V197" s="45"/>
      <c r="W197" s="52"/>
      <c r="X197" s="43"/>
    </row>
    <row r="198" spans="5:24" x14ac:dyDescent="0.2">
      <c r="E198" s="18"/>
      <c r="F198" s="18"/>
      <c r="G198" s="19"/>
      <c r="U198" s="45"/>
      <c r="V198" s="45"/>
      <c r="W198" s="52"/>
      <c r="X198" s="4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1808-C213-0443-8522-3FE6E17F747D}">
  <sheetPr codeName="Sheet24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0.6640625" style="13" customWidth="1"/>
  </cols>
  <sheetData>
    <row r="1" spans="1:23" x14ac:dyDescent="0.2">
      <c r="A1" s="8" t="s">
        <v>23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632</v>
      </c>
      <c r="R3" s="23" t="s">
        <v>64</v>
      </c>
      <c r="S3" s="24" t="s">
        <v>77</v>
      </c>
      <c r="U3" s="23" t="s">
        <v>391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7836</v>
      </c>
      <c r="C4" s="10">
        <f>B4/B7</f>
        <v>0.97136481963555221</v>
      </c>
      <c r="E4" s="3" t="s">
        <v>104</v>
      </c>
      <c r="F4" s="112">
        <v>5425</v>
      </c>
      <c r="G4" s="10">
        <f>F4/F6</f>
        <v>0.75200998059329083</v>
      </c>
      <c r="I4" s="17" t="s">
        <v>139</v>
      </c>
      <c r="J4" s="112">
        <v>2174</v>
      </c>
      <c r="K4" s="10">
        <f>J4/J6</f>
        <v>0.37736504079152927</v>
      </c>
      <c r="M4" s="22" t="s">
        <v>170</v>
      </c>
      <c r="N4" s="112">
        <v>1391</v>
      </c>
      <c r="O4" s="24">
        <f>N4/N8</f>
        <v>0.2674485675831571</v>
      </c>
      <c r="Q4" s="23" t="s">
        <v>233</v>
      </c>
      <c r="R4" s="112">
        <v>2314</v>
      </c>
      <c r="S4" s="24">
        <f>R4/R7</f>
        <v>0.44372003835091084</v>
      </c>
      <c r="U4" s="23" t="s">
        <v>406</v>
      </c>
      <c r="V4" s="112">
        <v>3679</v>
      </c>
      <c r="W4" s="24">
        <f>V4/V6</f>
        <v>0.50355871886120995</v>
      </c>
    </row>
    <row r="5" spans="1:23" x14ac:dyDescent="0.2">
      <c r="A5" s="1" t="s">
        <v>67</v>
      </c>
      <c r="B5" s="112">
        <v>91</v>
      </c>
      <c r="C5" s="10">
        <f>B5/B7</f>
        <v>1.128052559811578E-2</v>
      </c>
      <c r="E5" s="3" t="s">
        <v>105</v>
      </c>
      <c r="F5" s="112">
        <v>1789</v>
      </c>
      <c r="G5" s="10">
        <f>F5/F6</f>
        <v>0.24799001940670917</v>
      </c>
      <c r="I5" s="17" t="s">
        <v>88</v>
      </c>
      <c r="J5" s="112">
        <v>3587</v>
      </c>
      <c r="K5" s="10">
        <f>J5/J6</f>
        <v>0.62263495920847078</v>
      </c>
      <c r="L5" s="15"/>
      <c r="M5" s="22" t="s">
        <v>171</v>
      </c>
      <c r="N5" s="112">
        <v>1032</v>
      </c>
      <c r="O5" s="24">
        <f>N5/N8</f>
        <v>0.19842338011920785</v>
      </c>
      <c r="Q5" s="23" t="s">
        <v>234</v>
      </c>
      <c r="R5" s="112">
        <v>1230</v>
      </c>
      <c r="S5" s="24">
        <f>R5/R7</f>
        <v>0.23585810162991372</v>
      </c>
      <c r="U5" s="23" t="s">
        <v>407</v>
      </c>
      <c r="V5" s="112">
        <v>3627</v>
      </c>
      <c r="W5" s="24">
        <f>V5/V6</f>
        <v>0.49644128113879005</v>
      </c>
    </row>
    <row r="6" spans="1:23" x14ac:dyDescent="0.2">
      <c r="A6" s="2" t="s">
        <v>68</v>
      </c>
      <c r="B6" s="112">
        <v>140</v>
      </c>
      <c r="C6" s="11">
        <f>B6/B7</f>
        <v>1.7354654766331971E-2</v>
      </c>
      <c r="E6" s="3" t="s">
        <v>107</v>
      </c>
      <c r="F6" s="1">
        <f>F4+F5</f>
        <v>7214</v>
      </c>
      <c r="G6" s="10">
        <f>G4+G5</f>
        <v>1</v>
      </c>
      <c r="I6" s="17" t="s">
        <v>69</v>
      </c>
      <c r="J6" s="1">
        <f>J4+J5</f>
        <v>5761</v>
      </c>
      <c r="K6" s="10">
        <f>K4+K5</f>
        <v>1</v>
      </c>
      <c r="L6" s="15"/>
      <c r="M6" s="22" t="s">
        <v>172</v>
      </c>
      <c r="N6" s="112">
        <v>1651</v>
      </c>
      <c r="O6" s="24">
        <f>N6/N8</f>
        <v>0.3174389540472986</v>
      </c>
      <c r="Q6" s="23" t="s">
        <v>235</v>
      </c>
      <c r="R6" s="112">
        <v>1671</v>
      </c>
      <c r="S6" s="24">
        <f>R6/R7</f>
        <v>0.32042186001917544</v>
      </c>
      <c r="U6" s="23" t="s">
        <v>69</v>
      </c>
      <c r="V6" s="23">
        <f>V4+V5</f>
        <v>7306</v>
      </c>
      <c r="W6" s="24">
        <f>W4+W5</f>
        <v>1</v>
      </c>
    </row>
    <row r="7" spans="1:23" x14ac:dyDescent="0.2">
      <c r="A7" s="3" t="s">
        <v>69</v>
      </c>
      <c r="B7" s="1">
        <f>B4+B5+B6</f>
        <v>8067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1127</v>
      </c>
      <c r="O7" s="24">
        <f>N7/N8</f>
        <v>0.21668909825033647</v>
      </c>
      <c r="Q7" s="23" t="s">
        <v>69</v>
      </c>
      <c r="R7" s="23">
        <f>R4+R5+R6</f>
        <v>5215</v>
      </c>
      <c r="S7" s="24">
        <f>S4+S5+S6</f>
        <v>1</v>
      </c>
      <c r="U7" s="13"/>
      <c r="V7" s="13"/>
      <c r="W7" s="14"/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5201</v>
      </c>
      <c r="O8" s="24">
        <f>O4+O5+O6+O7</f>
        <v>1</v>
      </c>
      <c r="Q8" s="13"/>
      <c r="R8" s="13"/>
      <c r="S8" s="14"/>
      <c r="U8" s="54" t="s">
        <v>357</v>
      </c>
      <c r="V8" s="54" t="s">
        <v>64</v>
      </c>
      <c r="W8" s="55" t="s">
        <v>94</v>
      </c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39</v>
      </c>
      <c r="G9" s="10">
        <f>F9/F11</f>
        <v>0.45882352941176469</v>
      </c>
      <c r="I9" s="17" t="s">
        <v>671</v>
      </c>
      <c r="J9" s="112">
        <v>1397</v>
      </c>
      <c r="K9" s="10">
        <f>J9/J12</f>
        <v>0.25116864437252789</v>
      </c>
      <c r="L9" s="15"/>
      <c r="M9" s="13"/>
      <c r="N9" s="13"/>
      <c r="O9" s="14"/>
      <c r="Q9" s="23" t="s">
        <v>236</v>
      </c>
      <c r="R9" s="23" t="s">
        <v>64</v>
      </c>
      <c r="S9" s="24" t="s">
        <v>77</v>
      </c>
      <c r="U9" s="54" t="s">
        <v>408</v>
      </c>
      <c r="V9" s="112">
        <v>768</v>
      </c>
      <c r="W9" s="55">
        <f>V9/V11</f>
        <v>0.54122621564482032</v>
      </c>
    </row>
    <row r="10" spans="1:23" x14ac:dyDescent="0.2">
      <c r="A10" s="23" t="s">
        <v>70</v>
      </c>
      <c r="B10" s="112">
        <v>99</v>
      </c>
      <c r="C10" s="24">
        <f>B10/B17</f>
        <v>1.2477943029997478E-2</v>
      </c>
      <c r="E10" s="3" t="s">
        <v>109</v>
      </c>
      <c r="F10" s="112">
        <v>46</v>
      </c>
      <c r="G10" s="10">
        <f>F10/F11</f>
        <v>0.54117647058823526</v>
      </c>
      <c r="I10" s="17" t="s">
        <v>141</v>
      </c>
      <c r="J10" s="112">
        <v>2614</v>
      </c>
      <c r="K10" s="10">
        <f>J10/J12</f>
        <v>0.46997482919813016</v>
      </c>
      <c r="L10" s="15"/>
      <c r="M10" s="22" t="s">
        <v>174</v>
      </c>
      <c r="N10" s="23" t="s">
        <v>64</v>
      </c>
      <c r="O10" s="24" t="s">
        <v>77</v>
      </c>
      <c r="Q10" s="23" t="s">
        <v>237</v>
      </c>
      <c r="R10" s="112">
        <v>1878</v>
      </c>
      <c r="S10" s="24">
        <f>R10/R13</f>
        <v>0.36331979106210099</v>
      </c>
      <c r="U10" s="54" t="s">
        <v>409</v>
      </c>
      <c r="V10" s="112">
        <v>651</v>
      </c>
      <c r="W10" s="55">
        <f>V10/V11</f>
        <v>0.45877378435517968</v>
      </c>
    </row>
    <row r="11" spans="1:23" x14ac:dyDescent="0.2">
      <c r="A11" s="23" t="s">
        <v>71</v>
      </c>
      <c r="B11" s="112">
        <v>1698</v>
      </c>
      <c r="C11" s="24">
        <f>B11/B17</f>
        <v>0.21401562893874465</v>
      </c>
      <c r="E11" s="3" t="s">
        <v>107</v>
      </c>
      <c r="F11" s="1">
        <f>F9+F10</f>
        <v>85</v>
      </c>
      <c r="G11" s="10">
        <f>G9+G10</f>
        <v>1</v>
      </c>
      <c r="I11" s="17" t="s">
        <v>142</v>
      </c>
      <c r="J11" s="112">
        <v>1551</v>
      </c>
      <c r="K11" s="10">
        <f>J11/J12</f>
        <v>0.27885652642934194</v>
      </c>
      <c r="L11" s="15"/>
      <c r="M11" s="22" t="s">
        <v>176</v>
      </c>
      <c r="N11" s="112">
        <v>2224</v>
      </c>
      <c r="O11" s="24">
        <f>N11/N13</f>
        <v>0.43226433430515065</v>
      </c>
      <c r="Q11" s="23" t="s">
        <v>238</v>
      </c>
      <c r="R11" s="112">
        <v>1444</v>
      </c>
      <c r="S11" s="24">
        <f>R11/R13</f>
        <v>0.27935770942155158</v>
      </c>
      <c r="U11" s="54" t="s">
        <v>69</v>
      </c>
      <c r="V11" s="54">
        <f>V9+V10</f>
        <v>1419</v>
      </c>
      <c r="W11" s="55">
        <f>W9+W10</f>
        <v>1</v>
      </c>
    </row>
    <row r="12" spans="1:23" x14ac:dyDescent="0.2">
      <c r="A12" s="23" t="s">
        <v>72</v>
      </c>
      <c r="B12" s="112">
        <v>90</v>
      </c>
      <c r="C12" s="24">
        <f>B12/B17</f>
        <v>1.1343584572724981E-2</v>
      </c>
      <c r="E12" s="13"/>
      <c r="F12" s="13"/>
      <c r="G12" s="14"/>
      <c r="I12" s="17" t="s">
        <v>69</v>
      </c>
      <c r="J12" s="1">
        <f>J9+J10+J11</f>
        <v>5562</v>
      </c>
      <c r="K12" s="10">
        <f>K9+K10+K11</f>
        <v>1</v>
      </c>
      <c r="L12" s="15"/>
      <c r="M12" s="22" t="s">
        <v>175</v>
      </c>
      <c r="N12" s="112">
        <v>2921</v>
      </c>
      <c r="O12" s="24">
        <f>N12/N13</f>
        <v>0.56773566569484935</v>
      </c>
      <c r="Q12" s="23" t="s">
        <v>239</v>
      </c>
      <c r="R12" s="112">
        <v>1847</v>
      </c>
      <c r="S12" s="24">
        <f>R12/R13</f>
        <v>0.35732249951634748</v>
      </c>
      <c r="U12" s="15"/>
      <c r="V12" s="15"/>
      <c r="W12" s="16"/>
    </row>
    <row r="13" spans="1:23" x14ac:dyDescent="0.2">
      <c r="A13" s="23" t="s">
        <v>73</v>
      </c>
      <c r="B13" s="112">
        <v>1174</v>
      </c>
      <c r="C13" s="24">
        <f>B13/B17</f>
        <v>0.14797075875976809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5145</v>
      </c>
      <c r="O13" s="24">
        <f>O11+O12</f>
        <v>1</v>
      </c>
      <c r="Q13" s="23" t="s">
        <v>69</v>
      </c>
      <c r="R13" s="23">
        <f>R10+R11+R12</f>
        <v>5169</v>
      </c>
      <c r="S13" s="24">
        <f>S10+S11+S12</f>
        <v>1</v>
      </c>
      <c r="U13" s="15"/>
      <c r="V13" s="15"/>
      <c r="W13" s="16"/>
    </row>
    <row r="14" spans="1:23" x14ac:dyDescent="0.2">
      <c r="A14" s="23" t="s">
        <v>74</v>
      </c>
      <c r="B14" s="112">
        <v>180</v>
      </c>
      <c r="C14" s="24">
        <f>B14/B17</f>
        <v>2.2687169145449961E-2</v>
      </c>
      <c r="E14" s="6" t="s">
        <v>111</v>
      </c>
      <c r="F14" s="112">
        <v>2837</v>
      </c>
      <c r="G14" s="27">
        <f>F14/F16</f>
        <v>0.47736833249200739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4"/>
      <c r="U14" s="15"/>
      <c r="V14" s="15"/>
      <c r="W14" s="16"/>
    </row>
    <row r="15" spans="1:23" x14ac:dyDescent="0.2">
      <c r="A15" s="23" t="s">
        <v>75</v>
      </c>
      <c r="B15" s="112">
        <v>2754</v>
      </c>
      <c r="C15" s="24">
        <f>B15/B17</f>
        <v>0.34711368792538444</v>
      </c>
      <c r="E15" s="6" t="s">
        <v>112</v>
      </c>
      <c r="F15" s="112">
        <v>3106</v>
      </c>
      <c r="G15" s="27">
        <f>F15/F16</f>
        <v>0.52263166750799261</v>
      </c>
      <c r="I15" s="17" t="s">
        <v>144</v>
      </c>
      <c r="J15" s="112">
        <v>1430</v>
      </c>
      <c r="K15" s="10">
        <f>J15/J19</f>
        <v>0.26555246053853299</v>
      </c>
      <c r="L15" s="15"/>
      <c r="M15" s="22" t="s">
        <v>177</v>
      </c>
      <c r="N15" s="23" t="s">
        <v>64</v>
      </c>
      <c r="O15" s="24" t="s">
        <v>77</v>
      </c>
      <c r="Q15" s="23" t="s">
        <v>240</v>
      </c>
      <c r="R15" s="23" t="s">
        <v>64</v>
      </c>
      <c r="S15" s="24" t="s">
        <v>77</v>
      </c>
      <c r="U15" s="15"/>
      <c r="V15" s="15"/>
      <c r="W15" s="16"/>
    </row>
    <row r="16" spans="1:23" x14ac:dyDescent="0.2">
      <c r="A16" s="23" t="s">
        <v>76</v>
      </c>
      <c r="B16" s="112">
        <v>1939</v>
      </c>
      <c r="C16" s="24">
        <f>B16/B17</f>
        <v>0.24439122762793042</v>
      </c>
      <c r="E16" s="6" t="s">
        <v>107</v>
      </c>
      <c r="F16" s="7">
        <f>F14+F15</f>
        <v>5943</v>
      </c>
      <c r="G16" s="27">
        <f>G14+G15</f>
        <v>1</v>
      </c>
      <c r="I16" s="17" t="s">
        <v>145</v>
      </c>
      <c r="J16" s="112">
        <v>1082</v>
      </c>
      <c r="K16" s="10">
        <f>J16/J19</f>
        <v>0.20092850510677809</v>
      </c>
      <c r="L16" s="15"/>
      <c r="M16" s="22" t="s">
        <v>178</v>
      </c>
      <c r="N16" s="112">
        <v>2280</v>
      </c>
      <c r="O16" s="24">
        <f>N16/N18</f>
        <v>0.44366608289550497</v>
      </c>
      <c r="Q16" s="23" t="s">
        <v>241</v>
      </c>
      <c r="R16" s="112">
        <v>2067</v>
      </c>
      <c r="S16" s="24">
        <f>R16/R18</f>
        <v>0.40995636652122175</v>
      </c>
      <c r="U16" s="15"/>
      <c r="V16" s="15"/>
      <c r="W16" s="16"/>
    </row>
    <row r="17" spans="1:23" x14ac:dyDescent="0.2">
      <c r="A17" s="23" t="s">
        <v>69</v>
      </c>
      <c r="B17" s="23">
        <f>B10+B11+B12+B13+B14+B15+B16</f>
        <v>7934</v>
      </c>
      <c r="C17" s="24">
        <f>C10+C11+C12+C13+C14+C15+C16</f>
        <v>0.99999999999999989</v>
      </c>
      <c r="E17" s="13"/>
      <c r="F17" s="13"/>
      <c r="G17" s="14"/>
      <c r="I17" s="17" t="s">
        <v>672</v>
      </c>
      <c r="J17" s="112">
        <v>1423</v>
      </c>
      <c r="K17" s="10">
        <f>J17/J19</f>
        <v>0.26425255338904363</v>
      </c>
      <c r="L17" s="15"/>
      <c r="M17" s="22" t="s">
        <v>179</v>
      </c>
      <c r="N17" s="112">
        <v>2859</v>
      </c>
      <c r="O17" s="24">
        <f>N17/N18</f>
        <v>0.55633391710449509</v>
      </c>
      <c r="Q17" s="23" t="s">
        <v>242</v>
      </c>
      <c r="R17" s="112">
        <v>2975</v>
      </c>
      <c r="S17" s="24">
        <f>R17/R18</f>
        <v>0.59004363347877831</v>
      </c>
      <c r="U17" s="15"/>
      <c r="V17" s="15"/>
      <c r="W17" s="16"/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1450</v>
      </c>
      <c r="K18" s="127">
        <f>J18/J19</f>
        <v>0.26926648096564532</v>
      </c>
      <c r="L18" s="15"/>
      <c r="M18" s="22" t="s">
        <v>69</v>
      </c>
      <c r="N18" s="23">
        <f>N16+N17</f>
        <v>5139</v>
      </c>
      <c r="O18" s="24">
        <f>O16+O17</f>
        <v>1</v>
      </c>
      <c r="Q18" s="23" t="s">
        <v>107</v>
      </c>
      <c r="R18" s="23">
        <f>R16+R17</f>
        <v>5042</v>
      </c>
      <c r="S18" s="24">
        <f>S16+S17</f>
        <v>1</v>
      </c>
      <c r="U18" s="15"/>
      <c r="V18" s="15"/>
      <c r="W18" s="16"/>
    </row>
    <row r="19" spans="1:23" x14ac:dyDescent="0.2">
      <c r="A19" s="43"/>
      <c r="B19" s="43"/>
      <c r="C19" s="44"/>
      <c r="E19" s="17" t="s">
        <v>114</v>
      </c>
      <c r="F19" s="112">
        <v>559</v>
      </c>
      <c r="G19" s="10">
        <f>F19/F22</f>
        <v>9.4521474467365571E-2</v>
      </c>
      <c r="I19" s="17" t="s">
        <v>69</v>
      </c>
      <c r="J19" s="1">
        <f>J15+J16+J17+J18</f>
        <v>5385</v>
      </c>
      <c r="K19" s="10">
        <f>K15+K16+K17+K18</f>
        <v>1</v>
      </c>
      <c r="L19" s="15"/>
      <c r="M19" s="13"/>
      <c r="N19" s="13"/>
      <c r="O19" s="14"/>
      <c r="Q19" s="13"/>
      <c r="R19" s="13"/>
      <c r="S19" s="14"/>
      <c r="U19" s="15"/>
      <c r="V19" s="15"/>
      <c r="W19" s="16"/>
    </row>
    <row r="20" spans="1:23" x14ac:dyDescent="0.2">
      <c r="A20" s="43"/>
      <c r="B20" s="43"/>
      <c r="C20" s="44"/>
      <c r="E20" s="17" t="s">
        <v>674</v>
      </c>
      <c r="F20" s="112">
        <v>2127</v>
      </c>
      <c r="G20" s="10">
        <f>F20/F22</f>
        <v>0.35965505579979712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4"/>
      <c r="U20" s="15"/>
      <c r="V20" s="15"/>
      <c r="W20" s="16"/>
    </row>
    <row r="21" spans="1:23" x14ac:dyDescent="0.2">
      <c r="A21" s="43"/>
      <c r="B21" s="43"/>
      <c r="C21" s="44"/>
      <c r="E21" s="17" t="s">
        <v>115</v>
      </c>
      <c r="F21" s="112">
        <v>3228</v>
      </c>
      <c r="G21" s="10">
        <f>F21/F22</f>
        <v>0.54582346973283735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1897</v>
      </c>
      <c r="O21" s="24">
        <f>N21/N25</f>
        <v>0.36834951456310677</v>
      </c>
      <c r="Q21" s="13"/>
      <c r="R21" s="13"/>
      <c r="S21" s="14"/>
      <c r="U21" s="15"/>
      <c r="V21" s="15"/>
      <c r="W21" s="16"/>
    </row>
    <row r="22" spans="1:23" x14ac:dyDescent="0.2">
      <c r="A22" s="43"/>
      <c r="B22" s="43"/>
      <c r="C22" s="44"/>
      <c r="E22" s="17" t="s">
        <v>107</v>
      </c>
      <c r="F22" s="1">
        <f>F19+F20+F21</f>
        <v>5914</v>
      </c>
      <c r="G22" s="10">
        <f>G19+G20+G21</f>
        <v>1</v>
      </c>
      <c r="I22" s="17" t="s">
        <v>148</v>
      </c>
      <c r="J22" s="112">
        <v>1802</v>
      </c>
      <c r="K22" s="10">
        <f>J22/J25</f>
        <v>0.33167678998711575</v>
      </c>
      <c r="L22" s="15"/>
      <c r="M22" s="22" t="s">
        <v>182</v>
      </c>
      <c r="N22" s="112">
        <v>1483</v>
      </c>
      <c r="O22" s="24">
        <f>N22/N25</f>
        <v>0.28796116504854369</v>
      </c>
      <c r="Q22" s="13"/>
      <c r="R22" s="13"/>
      <c r="S22" s="14"/>
      <c r="U22" s="15"/>
      <c r="V22" s="15"/>
      <c r="W22" s="16"/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895</v>
      </c>
      <c r="K23" s="10">
        <f>J23/J25</f>
        <v>0.16473403276274617</v>
      </c>
      <c r="L23" s="15"/>
      <c r="M23" s="22" t="s">
        <v>183</v>
      </c>
      <c r="N23" s="112">
        <v>1130</v>
      </c>
      <c r="O23" s="24">
        <f>N23/N25</f>
        <v>0.21941747572815534</v>
      </c>
      <c r="Q23" s="13"/>
      <c r="R23" s="13"/>
      <c r="S23" s="14"/>
      <c r="U23" s="13"/>
      <c r="V23" s="13"/>
      <c r="W23" s="14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2736</v>
      </c>
      <c r="K24" s="10">
        <f>J24/J25</f>
        <v>0.50358917725013808</v>
      </c>
      <c r="L24" s="15"/>
      <c r="M24" s="22" t="s">
        <v>184</v>
      </c>
      <c r="N24" s="112">
        <v>640</v>
      </c>
      <c r="O24" s="24">
        <f>N24/N25</f>
        <v>0.12427184466019417</v>
      </c>
      <c r="Q24" s="13"/>
      <c r="R24" s="13"/>
      <c r="S24" s="14"/>
      <c r="U24" s="13"/>
      <c r="V24" s="13"/>
      <c r="W24" s="14"/>
    </row>
    <row r="25" spans="1:23" x14ac:dyDescent="0.2">
      <c r="A25" s="43"/>
      <c r="B25" s="43"/>
      <c r="C25" s="44"/>
      <c r="E25" s="17" t="s">
        <v>117</v>
      </c>
      <c r="F25" s="112">
        <v>1970</v>
      </c>
      <c r="G25" s="10">
        <f>F25/F30</f>
        <v>0.34243003650269427</v>
      </c>
      <c r="I25" s="17" t="s">
        <v>69</v>
      </c>
      <c r="J25" s="1">
        <f>J22+J23+J24</f>
        <v>5433</v>
      </c>
      <c r="K25" s="10">
        <f>K22+K23+K24</f>
        <v>1</v>
      </c>
      <c r="L25" s="15"/>
      <c r="M25" s="22" t="s">
        <v>69</v>
      </c>
      <c r="N25" s="23">
        <f>N21+N22+N23+N24</f>
        <v>5150</v>
      </c>
      <c r="O25" s="24">
        <f>O21+O22+O23+O24</f>
        <v>0.99999999999999989</v>
      </c>
      <c r="Q25" s="13"/>
      <c r="R25" s="13"/>
      <c r="S25" s="14"/>
      <c r="U25" s="13"/>
      <c r="V25" s="13"/>
      <c r="W25" s="14"/>
    </row>
    <row r="26" spans="1:23" x14ac:dyDescent="0.2">
      <c r="A26" s="13"/>
      <c r="B26" s="13"/>
      <c r="C26" s="14"/>
      <c r="E26" s="17" t="s">
        <v>118</v>
      </c>
      <c r="F26" s="112">
        <v>1117</v>
      </c>
      <c r="G26" s="10">
        <f>F26/F30</f>
        <v>0.19415956892056319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  <c r="U26" s="13"/>
      <c r="V26" s="13"/>
      <c r="W26" s="14"/>
    </row>
    <row r="27" spans="1:23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463</v>
      </c>
      <c r="G27" s="10">
        <f>F27/F30</f>
        <v>8.0479749695810884E-2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4"/>
    </row>
    <row r="28" spans="1:23" x14ac:dyDescent="0.2">
      <c r="A28" s="1" t="s">
        <v>79</v>
      </c>
      <c r="B28" s="112">
        <v>128</v>
      </c>
      <c r="C28" s="10">
        <f>B28/B35</f>
        <v>1.6044121333667585E-2</v>
      </c>
      <c r="E28" s="17" t="s">
        <v>120</v>
      </c>
      <c r="F28" s="112">
        <v>288</v>
      </c>
      <c r="G28" s="10">
        <f>F28/F30</f>
        <v>5.0060837823744132E-2</v>
      </c>
      <c r="I28" s="17" t="s">
        <v>644</v>
      </c>
      <c r="J28" s="112">
        <v>1586</v>
      </c>
      <c r="K28" s="10">
        <f>J28/J33</f>
        <v>0.30192271083190558</v>
      </c>
      <c r="L28" s="15"/>
      <c r="M28" s="22" t="s">
        <v>186</v>
      </c>
      <c r="N28" s="112">
        <v>1186</v>
      </c>
      <c r="O28" s="24">
        <f>N28/N31</f>
        <v>0.22957801006581494</v>
      </c>
      <c r="Q28" s="13"/>
      <c r="R28" s="13"/>
      <c r="S28" s="14"/>
      <c r="U28" s="13"/>
      <c r="V28" s="13"/>
      <c r="W28" s="14"/>
    </row>
    <row r="29" spans="1:23" x14ac:dyDescent="0.2">
      <c r="A29" s="1" t="s">
        <v>80</v>
      </c>
      <c r="B29" s="112">
        <v>3782</v>
      </c>
      <c r="C29" s="10">
        <f>B29/B35</f>
        <v>0.47405364753070944</v>
      </c>
      <c r="E29" s="17" t="s">
        <v>99</v>
      </c>
      <c r="F29" s="112">
        <v>1915</v>
      </c>
      <c r="G29" s="10">
        <f>F29/F30</f>
        <v>0.33286980705718755</v>
      </c>
      <c r="I29" s="17" t="s">
        <v>151</v>
      </c>
      <c r="J29" s="112">
        <v>1678</v>
      </c>
      <c r="K29" s="10">
        <f>J29/J33</f>
        <v>0.31943651246906529</v>
      </c>
      <c r="L29" s="15"/>
      <c r="M29" s="22" t="s">
        <v>682</v>
      </c>
      <c r="N29" s="112">
        <v>2296</v>
      </c>
      <c r="O29" s="24">
        <f>N29/N31</f>
        <v>0.44444444444444442</v>
      </c>
      <c r="Q29" s="13"/>
      <c r="R29" s="13"/>
      <c r="S29" s="14"/>
      <c r="U29" s="13"/>
      <c r="V29" s="13"/>
      <c r="W29" s="14"/>
    </row>
    <row r="30" spans="1:23" x14ac:dyDescent="0.2">
      <c r="A30" s="1" t="s">
        <v>81</v>
      </c>
      <c r="B30" s="112">
        <v>159</v>
      </c>
      <c r="C30" s="10">
        <f>B30/B35</f>
        <v>1.9929806969165204E-2</v>
      </c>
      <c r="E30" s="17" t="s">
        <v>69</v>
      </c>
      <c r="F30" s="1">
        <f>F25+F26+F27+F28+F29</f>
        <v>5753</v>
      </c>
      <c r="G30" s="10">
        <f>G25+G26+G27+G28+G29</f>
        <v>1</v>
      </c>
      <c r="I30" s="17" t="s">
        <v>152</v>
      </c>
      <c r="J30" s="112">
        <v>421</v>
      </c>
      <c r="K30" s="10">
        <f>J30/J33</f>
        <v>8.0144679230915672E-2</v>
      </c>
      <c r="L30" s="15"/>
      <c r="M30" s="22" t="s">
        <v>187</v>
      </c>
      <c r="N30" s="112">
        <v>1684</v>
      </c>
      <c r="O30" s="24">
        <f>N30/N31</f>
        <v>0.32597754548974062</v>
      </c>
      <c r="Q30" s="13"/>
      <c r="R30" s="13"/>
      <c r="S30" s="14"/>
      <c r="U30" s="13"/>
      <c r="V30" s="13"/>
      <c r="W30" s="14"/>
    </row>
    <row r="31" spans="1:23" x14ac:dyDescent="0.2">
      <c r="A31" s="1" t="s">
        <v>82</v>
      </c>
      <c r="B31" s="112">
        <v>763</v>
      </c>
      <c r="C31" s="10">
        <f>B31/B35</f>
        <v>9.5638004512409128E-2</v>
      </c>
      <c r="E31" s="13"/>
      <c r="F31" s="13"/>
      <c r="G31" s="14"/>
      <c r="I31" s="17" t="s">
        <v>153</v>
      </c>
      <c r="J31" s="112">
        <v>725</v>
      </c>
      <c r="K31" s="10">
        <f>J31/J33</f>
        <v>0.13801637159718255</v>
      </c>
      <c r="L31" s="15"/>
      <c r="M31" s="22" t="s">
        <v>69</v>
      </c>
      <c r="N31" s="23">
        <f>N28+N29+N30</f>
        <v>5166</v>
      </c>
      <c r="O31" s="24">
        <f>O28+O29+O30</f>
        <v>1</v>
      </c>
      <c r="Q31" s="13"/>
      <c r="R31" s="13"/>
      <c r="S31" s="14"/>
      <c r="U31" s="13"/>
      <c r="V31" s="13"/>
      <c r="W31" s="14"/>
    </row>
    <row r="32" spans="1:23" x14ac:dyDescent="0.2">
      <c r="A32" s="1" t="s">
        <v>83</v>
      </c>
      <c r="B32" s="112">
        <v>1826</v>
      </c>
      <c r="C32" s="10">
        <f>B32/B35</f>
        <v>0.22887941840060166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843</v>
      </c>
      <c r="K32" s="10">
        <f>J32/J33</f>
        <v>0.1604797258709309</v>
      </c>
      <c r="L32" s="15"/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1" t="s">
        <v>84</v>
      </c>
      <c r="B33" s="112">
        <v>29</v>
      </c>
      <c r="C33" s="10">
        <f>B33/B35</f>
        <v>3.6349962396590623E-3</v>
      </c>
      <c r="E33" s="6" t="s">
        <v>112</v>
      </c>
      <c r="F33" s="112">
        <v>4154</v>
      </c>
      <c r="G33" s="27">
        <f>F33/F35</f>
        <v>0.73353346282888932</v>
      </c>
      <c r="I33" s="17" t="s">
        <v>69</v>
      </c>
      <c r="J33" s="1">
        <f>J28+J29+J30+J31+J32</f>
        <v>5253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" t="s">
        <v>85</v>
      </c>
      <c r="B34" s="112">
        <v>1291</v>
      </c>
      <c r="C34" s="10">
        <f>B34/B35</f>
        <v>0.1618200050137879</v>
      </c>
      <c r="E34" s="6" t="s">
        <v>122</v>
      </c>
      <c r="F34" s="112">
        <v>1509</v>
      </c>
      <c r="G34" s="27">
        <f>F34/F35</f>
        <v>0.26646653717111074</v>
      </c>
      <c r="I34" s="13"/>
      <c r="J34" s="13"/>
      <c r="K34" s="14"/>
      <c r="L34" s="15"/>
      <c r="M34" s="22" t="s">
        <v>189</v>
      </c>
      <c r="N34" s="112">
        <v>1958</v>
      </c>
      <c r="O34" s="24">
        <f>N34/N38</f>
        <v>0.38204878048780488</v>
      </c>
      <c r="Q34" s="13"/>
      <c r="R34" s="13"/>
      <c r="S34" s="14"/>
      <c r="U34" s="13"/>
      <c r="V34" s="13"/>
      <c r="W34" s="14"/>
    </row>
    <row r="35" spans="1:23" x14ac:dyDescent="0.2">
      <c r="A35" s="41" t="s">
        <v>69</v>
      </c>
      <c r="B35" s="23">
        <f>B28+B29+B30+B31+B32+B33+B34</f>
        <v>7978</v>
      </c>
      <c r="C35" s="84">
        <f>C28+C29+C30+C31+C32+C33+C34</f>
        <v>0.99999999999999989</v>
      </c>
      <c r="E35" s="6" t="s">
        <v>107</v>
      </c>
      <c r="F35" s="7">
        <f>F33+F34</f>
        <v>5663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1766</v>
      </c>
      <c r="O35" s="24">
        <f>N35/N38</f>
        <v>0.34458536585365851</v>
      </c>
      <c r="Q35" s="13"/>
      <c r="R35" s="13"/>
      <c r="S35" s="14"/>
      <c r="U35" s="13"/>
      <c r="V35" s="13"/>
      <c r="W35" s="14"/>
    </row>
    <row r="36" spans="1:23" x14ac:dyDescent="0.2">
      <c r="A36" s="13"/>
      <c r="B36" s="13"/>
      <c r="C36" s="14"/>
      <c r="E36" s="13"/>
      <c r="F36" s="13"/>
      <c r="G36" s="14"/>
      <c r="I36" s="22" t="s">
        <v>156</v>
      </c>
      <c r="J36" s="112">
        <v>2528</v>
      </c>
      <c r="K36" s="24">
        <f>J36/J38</f>
        <v>0.48161554581825111</v>
      </c>
      <c r="L36" s="15"/>
      <c r="M36" s="22" t="s">
        <v>191</v>
      </c>
      <c r="N36" s="112">
        <v>673</v>
      </c>
      <c r="O36" s="24">
        <f>N36/N38</f>
        <v>0.13131707317073171</v>
      </c>
      <c r="Q36" s="13"/>
      <c r="R36" s="13"/>
      <c r="S36" s="14"/>
      <c r="U36" s="13"/>
      <c r="V36" s="13"/>
      <c r="W36" s="14"/>
    </row>
    <row r="37" spans="1:23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2721</v>
      </c>
      <c r="K37" s="24">
        <f>J37/J38</f>
        <v>0.51838445418174894</v>
      </c>
      <c r="L37" s="15"/>
      <c r="M37" s="22" t="s">
        <v>192</v>
      </c>
      <c r="N37" s="112">
        <v>728</v>
      </c>
      <c r="O37" s="24">
        <f>N37/N38</f>
        <v>0.14204878048780487</v>
      </c>
      <c r="Q37" s="13"/>
      <c r="R37" s="13"/>
      <c r="S37" s="14"/>
      <c r="U37" s="13"/>
      <c r="V37" s="13"/>
      <c r="W37" s="14"/>
    </row>
    <row r="38" spans="1:23" x14ac:dyDescent="0.2">
      <c r="A38" s="13"/>
      <c r="B38" s="13"/>
      <c r="C38" s="14"/>
      <c r="E38" s="6" t="s">
        <v>124</v>
      </c>
      <c r="F38" s="112">
        <v>22</v>
      </c>
      <c r="G38" s="27">
        <f>F38/F40</f>
        <v>0.3728813559322034</v>
      </c>
      <c r="I38" s="22" t="s">
        <v>69</v>
      </c>
      <c r="J38" s="23">
        <f>J36+J37</f>
        <v>5249</v>
      </c>
      <c r="K38" s="24">
        <f>K36+K37</f>
        <v>1</v>
      </c>
      <c r="L38" s="15"/>
      <c r="M38" s="22" t="s">
        <v>107</v>
      </c>
      <c r="N38" s="23">
        <f>N34+N35+N36+N37</f>
        <v>5125</v>
      </c>
      <c r="O38" s="24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13"/>
      <c r="B39" s="13"/>
      <c r="C39" s="14"/>
      <c r="E39" s="6" t="s">
        <v>125</v>
      </c>
      <c r="F39" s="112">
        <v>37</v>
      </c>
      <c r="G39" s="27">
        <f>F39/F40</f>
        <v>0.6271186440677966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59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633</v>
      </c>
      <c r="K41" s="24">
        <f>J41/J45</f>
        <v>0.12054846695867454</v>
      </c>
      <c r="L41" s="15"/>
      <c r="M41" s="22" t="s">
        <v>194</v>
      </c>
      <c r="N41" s="112">
        <v>1291</v>
      </c>
      <c r="O41" s="24">
        <f>N41/N45</f>
        <v>0.25063094544748593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3120</v>
      </c>
      <c r="C42" s="10">
        <f>B42/B44</f>
        <v>0.47669977081741788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1410</v>
      </c>
      <c r="K42" s="24">
        <f>J42/J45</f>
        <v>0.26852028185107596</v>
      </c>
      <c r="L42" s="15"/>
      <c r="M42" s="22" t="s">
        <v>195</v>
      </c>
      <c r="N42" s="112">
        <v>1534</v>
      </c>
      <c r="O42" s="24">
        <f>N42/N45</f>
        <v>0.29780625121335663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3425</v>
      </c>
      <c r="C43" s="10">
        <f>B43/B44</f>
        <v>0.52330022918258212</v>
      </c>
      <c r="E43" s="124" t="s">
        <v>127</v>
      </c>
      <c r="F43" s="125">
        <v>1223</v>
      </c>
      <c r="G43" s="127">
        <f>F43/F49</f>
        <v>0.22391065543756866</v>
      </c>
      <c r="I43" s="22" t="s">
        <v>159</v>
      </c>
      <c r="J43" s="112">
        <v>1780</v>
      </c>
      <c r="K43" s="24">
        <f>J43/J45</f>
        <v>0.33898305084745761</v>
      </c>
      <c r="L43" s="15"/>
      <c r="M43" s="22" t="s">
        <v>196</v>
      </c>
      <c r="N43" s="112">
        <v>1183</v>
      </c>
      <c r="O43" s="24">
        <f>N43/N45</f>
        <v>0.22966414288487672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6545</v>
      </c>
      <c r="C44" s="10">
        <f>C42+C43</f>
        <v>1</v>
      </c>
      <c r="E44" s="17" t="s">
        <v>128</v>
      </c>
      <c r="F44" s="112">
        <v>632</v>
      </c>
      <c r="G44" s="10">
        <f>F44/F49</f>
        <v>0.11570853167337972</v>
      </c>
      <c r="I44" s="22" t="s">
        <v>160</v>
      </c>
      <c r="J44" s="112">
        <v>1428</v>
      </c>
      <c r="K44" s="24">
        <f>J44/J45</f>
        <v>0.27194820034279182</v>
      </c>
      <c r="L44" s="15"/>
      <c r="M44" s="22" t="s">
        <v>197</v>
      </c>
      <c r="N44" s="112">
        <v>1143</v>
      </c>
      <c r="O44" s="24">
        <f>N44/N45</f>
        <v>0.22189866045428072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7" t="s">
        <v>129</v>
      </c>
      <c r="F45" s="112">
        <v>1240</v>
      </c>
      <c r="G45" s="10">
        <f>F45/F49</f>
        <v>0.22702306847308679</v>
      </c>
      <c r="I45" s="22" t="s">
        <v>69</v>
      </c>
      <c r="J45" s="23">
        <f>J41+J42+J43+J44</f>
        <v>5251</v>
      </c>
      <c r="K45" s="24">
        <f>K41+K42+K43+K44</f>
        <v>1</v>
      </c>
      <c r="L45" s="15"/>
      <c r="M45" s="22" t="s">
        <v>69</v>
      </c>
      <c r="N45" s="23">
        <f>N41+N42+N43+N44</f>
        <v>5151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1280</v>
      </c>
      <c r="G46" s="10">
        <f>F46/F49</f>
        <v>0.2343463932625412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2025</v>
      </c>
      <c r="C47" s="10">
        <f>B47/B49</f>
        <v>0.34668721109399075</v>
      </c>
      <c r="E47" s="17" t="s">
        <v>131</v>
      </c>
      <c r="F47" s="112">
        <v>883</v>
      </c>
      <c r="G47" s="10">
        <f>F47/F49</f>
        <v>0.16166239472720614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3816</v>
      </c>
      <c r="C48" s="10">
        <f>B48/B49</f>
        <v>0.65331278890600919</v>
      </c>
      <c r="E48" s="17" t="s">
        <v>673</v>
      </c>
      <c r="F48" s="112">
        <v>204</v>
      </c>
      <c r="G48" s="10">
        <f>F48/F49</f>
        <v>3.7348956426217501E-2</v>
      </c>
      <c r="I48" s="22" t="s">
        <v>162</v>
      </c>
      <c r="J48" s="112">
        <v>1599</v>
      </c>
      <c r="K48" s="24">
        <f>J48/J51</f>
        <v>0.28260869565217389</v>
      </c>
      <c r="M48" s="22" t="s">
        <v>199</v>
      </c>
      <c r="N48" s="112">
        <v>2084</v>
      </c>
      <c r="O48" s="24">
        <f>N48/N51</f>
        <v>0.4055263669974703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5841</v>
      </c>
      <c r="C49" s="10">
        <f>C47+C48</f>
        <v>1</v>
      </c>
      <c r="E49" s="17" t="s">
        <v>69</v>
      </c>
      <c r="F49" s="1">
        <f>F43+F44+F45+F46+F47+F48</f>
        <v>5462</v>
      </c>
      <c r="G49" s="10">
        <f>G43+G44+G45+G46+G47+G48</f>
        <v>0.99999999999999989</v>
      </c>
      <c r="I49" s="22" t="s">
        <v>163</v>
      </c>
      <c r="J49" s="112">
        <v>3154</v>
      </c>
      <c r="K49" s="24">
        <f>J49/J51</f>
        <v>0.55744079179922235</v>
      </c>
      <c r="M49" s="22" t="s">
        <v>200</v>
      </c>
      <c r="N49" s="112">
        <v>1778</v>
      </c>
      <c r="O49" s="24">
        <f>N49/N51</f>
        <v>0.34598170850359994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905</v>
      </c>
      <c r="K50" s="24">
        <f>J50/J51</f>
        <v>0.15995051254860373</v>
      </c>
      <c r="M50" s="22" t="s">
        <v>201</v>
      </c>
      <c r="N50" s="112">
        <v>1277</v>
      </c>
      <c r="O50" s="24">
        <f>N50/N51</f>
        <v>0.24849192449892976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5658</v>
      </c>
      <c r="K51" s="24">
        <f>K48+K49+K50</f>
        <v>0.99999999999999989</v>
      </c>
      <c r="M51" s="22" t="s">
        <v>69</v>
      </c>
      <c r="N51" s="23">
        <f>N48+N49+N50</f>
        <v>5139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1472</v>
      </c>
      <c r="C52" s="10">
        <f>B52/B54</f>
        <v>0.22758194186765615</v>
      </c>
      <c r="E52" s="17" t="s">
        <v>133</v>
      </c>
      <c r="F52" s="112">
        <v>2308</v>
      </c>
      <c r="G52" s="10">
        <f>F52/F55</f>
        <v>0.42209217264081933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4996</v>
      </c>
      <c r="C53" s="10">
        <f>B53/B54</f>
        <v>0.77241805813234388</v>
      </c>
      <c r="E53" s="17" t="s">
        <v>134</v>
      </c>
      <c r="F53" s="112">
        <v>2679</v>
      </c>
      <c r="G53" s="10">
        <f>F53/F55</f>
        <v>0.48994147768836871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6468</v>
      </c>
      <c r="C54" s="10">
        <f>C52+C53</f>
        <v>1</v>
      </c>
      <c r="E54" s="17" t="s">
        <v>135</v>
      </c>
      <c r="F54" s="112">
        <v>481</v>
      </c>
      <c r="G54" s="10">
        <f>F54/F55</f>
        <v>8.7966349670812002E-2</v>
      </c>
      <c r="I54" s="22" t="s">
        <v>166</v>
      </c>
      <c r="J54" s="112">
        <v>2655</v>
      </c>
      <c r="K54" s="24">
        <f>J54/J57</f>
        <v>0.51175790285273703</v>
      </c>
      <c r="M54" s="22" t="s">
        <v>203</v>
      </c>
      <c r="N54" s="112">
        <v>2964</v>
      </c>
      <c r="O54" s="24">
        <f>N54/N56</f>
        <v>0.57687816270922543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7" t="s">
        <v>69</v>
      </c>
      <c r="F55" s="1">
        <f>F52+F53+F54</f>
        <v>5468</v>
      </c>
      <c r="G55" s="10">
        <f>G52+G53+G54</f>
        <v>1</v>
      </c>
      <c r="I55" s="22" t="s">
        <v>167</v>
      </c>
      <c r="J55" s="112">
        <v>1481</v>
      </c>
      <c r="K55" s="24">
        <f>J55/J57</f>
        <v>0.28546646106399381</v>
      </c>
      <c r="M55" s="22" t="s">
        <v>204</v>
      </c>
      <c r="N55" s="112">
        <v>2174</v>
      </c>
      <c r="O55" s="24">
        <f>N55/N56</f>
        <v>0.42312183729077463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1052</v>
      </c>
      <c r="K56" s="24">
        <f>J56/J57</f>
        <v>0.2027756360832691</v>
      </c>
      <c r="M56" s="22" t="s">
        <v>69</v>
      </c>
      <c r="N56" s="23">
        <f>N54+N55</f>
        <v>5138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879</v>
      </c>
      <c r="C57" s="10">
        <f>B57/B60</f>
        <v>0.13999044433827043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5188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3342</v>
      </c>
      <c r="C58" s="10">
        <f>B58/B60</f>
        <v>0.53225035833731482</v>
      </c>
      <c r="E58" s="17" t="s">
        <v>137</v>
      </c>
      <c r="F58" s="112">
        <v>3060</v>
      </c>
      <c r="G58" s="10">
        <f>F58/F60</f>
        <v>0.56218996876722394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2058</v>
      </c>
      <c r="C59" s="10">
        <f>B59/B60</f>
        <v>0.32775919732441472</v>
      </c>
      <c r="E59" s="29" t="s">
        <v>72</v>
      </c>
      <c r="F59" s="112">
        <v>2383</v>
      </c>
      <c r="G59" s="31">
        <f>F59/F60</f>
        <v>0.43781003123277606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6279</v>
      </c>
      <c r="C60" s="10">
        <f>C57+C58+C59</f>
        <v>1</v>
      </c>
      <c r="E60" s="22" t="s">
        <v>69</v>
      </c>
      <c r="F60" s="23">
        <f>F58+F59</f>
        <v>5443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4858</v>
      </c>
      <c r="C63" s="10">
        <f>B63/B65</f>
        <v>0.70354815351194788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2047</v>
      </c>
      <c r="C64" s="10">
        <f>B64/B65</f>
        <v>0.29645184648805212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3" t="s">
        <v>69</v>
      </c>
      <c r="B65" s="1">
        <f>B63+B64</f>
        <v>6905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30"/>
      <c r="J66" s="15"/>
      <c r="K66" s="16"/>
      <c r="S66" s="14"/>
      <c r="W66" s="1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W67" s="1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W68" s="1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W69" s="1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W70" s="1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W71" s="1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W72" s="1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W73" s="1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W74" s="1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W75" s="1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W76" s="1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W77" s="1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W78" s="1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W79" s="1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W80" s="1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W81" s="1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W82" s="1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W83" s="1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W84" s="1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W85" s="1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W86" s="1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W87" s="1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W88" s="1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W89" s="1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W90" s="1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W91" s="1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W92" s="1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W93" s="1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W94" s="1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W95" s="1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W96" s="1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W97" s="1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W98" s="1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W99" s="1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W100" s="1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</row>
    <row r="109" spans="3:23" x14ac:dyDescent="0.2">
      <c r="D109" s="15"/>
      <c r="E109" s="21"/>
      <c r="F109" s="20"/>
      <c r="G109" s="28"/>
      <c r="H109" s="15"/>
    </row>
    <row r="110" spans="3:23" x14ac:dyDescent="0.2">
      <c r="D110" s="15"/>
      <c r="E110" s="21"/>
      <c r="F110" s="20"/>
      <c r="G110" s="28"/>
      <c r="H110" s="15"/>
    </row>
    <row r="111" spans="3:23" x14ac:dyDescent="0.2">
      <c r="D111" s="15"/>
      <c r="E111" s="20"/>
      <c r="F111" s="20"/>
      <c r="G111" s="28"/>
      <c r="H111" s="15"/>
    </row>
    <row r="112" spans="3:23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5749-977D-714A-9244-89B0AF12FDCC}">
  <sheetPr codeName="Sheet25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48.6640625" customWidth="1"/>
  </cols>
  <sheetData>
    <row r="1" spans="1:20" x14ac:dyDescent="0.2">
      <c r="A1" s="8" t="s">
        <v>24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T1" s="13"/>
    </row>
    <row r="2" spans="1:20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3"/>
      <c r="T2" s="13"/>
    </row>
    <row r="3" spans="1:20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344</v>
      </c>
      <c r="R3" s="23" t="s">
        <v>64</v>
      </c>
      <c r="S3" s="24" t="s">
        <v>77</v>
      </c>
      <c r="T3" s="13"/>
    </row>
    <row r="4" spans="1:20" x14ac:dyDescent="0.2">
      <c r="A4" s="1" t="s">
        <v>66</v>
      </c>
      <c r="B4" s="112">
        <v>985</v>
      </c>
      <c r="C4" s="10">
        <f>B4/B7</f>
        <v>0.98303393213572854</v>
      </c>
      <c r="E4" s="3" t="s">
        <v>104</v>
      </c>
      <c r="F4" s="112">
        <v>774</v>
      </c>
      <c r="G4" s="10">
        <f>F4/F6</f>
        <v>0.84868421052631582</v>
      </c>
      <c r="I4" s="17" t="s">
        <v>139</v>
      </c>
      <c r="J4" s="112">
        <v>278</v>
      </c>
      <c r="K4" s="10">
        <f>J4/J6</f>
        <v>0.38611111111111113</v>
      </c>
      <c r="M4" s="22" t="s">
        <v>170</v>
      </c>
      <c r="N4" s="112">
        <v>150</v>
      </c>
      <c r="O4" s="24">
        <f>N4/N8</f>
        <v>0.24</v>
      </c>
      <c r="Q4" s="46" t="s">
        <v>345</v>
      </c>
      <c r="R4" s="112">
        <v>391</v>
      </c>
      <c r="S4" s="49">
        <f>R4/R6</f>
        <v>0.6452145214521452</v>
      </c>
      <c r="T4" s="13"/>
    </row>
    <row r="5" spans="1:20" x14ac:dyDescent="0.2">
      <c r="A5" s="1" t="s">
        <v>67</v>
      </c>
      <c r="B5" s="112">
        <v>6</v>
      </c>
      <c r="C5" s="10">
        <f>B5/B7</f>
        <v>5.9880239520958087E-3</v>
      </c>
      <c r="E5" s="3" t="s">
        <v>105</v>
      </c>
      <c r="F5" s="112">
        <v>138</v>
      </c>
      <c r="G5" s="10">
        <f>F5/F6</f>
        <v>0.15131578947368421</v>
      </c>
      <c r="I5" s="17" t="s">
        <v>88</v>
      </c>
      <c r="J5" s="112">
        <v>442</v>
      </c>
      <c r="K5" s="10">
        <f>J5/J6</f>
        <v>0.61388888888888893</v>
      </c>
      <c r="L5" s="15"/>
      <c r="M5" s="22" t="s">
        <v>171</v>
      </c>
      <c r="N5" s="112">
        <v>70</v>
      </c>
      <c r="O5" s="24">
        <f>N5/N8</f>
        <v>0.112</v>
      </c>
      <c r="Q5" s="46" t="s">
        <v>346</v>
      </c>
      <c r="R5" s="112">
        <v>215</v>
      </c>
      <c r="S5" s="49">
        <f>R5/R6</f>
        <v>0.3547854785478548</v>
      </c>
      <c r="T5" s="13"/>
    </row>
    <row r="6" spans="1:20" x14ac:dyDescent="0.2">
      <c r="A6" s="2" t="s">
        <v>68</v>
      </c>
      <c r="B6" s="112">
        <v>11</v>
      </c>
      <c r="C6" s="11">
        <f>B6/B7</f>
        <v>1.0978043912175649E-2</v>
      </c>
      <c r="E6" s="3" t="s">
        <v>107</v>
      </c>
      <c r="F6" s="1">
        <f>F4+F5</f>
        <v>912</v>
      </c>
      <c r="G6" s="10">
        <f>G4+G5</f>
        <v>1</v>
      </c>
      <c r="I6" s="17" t="s">
        <v>69</v>
      </c>
      <c r="J6" s="1">
        <f>J4+J5</f>
        <v>720</v>
      </c>
      <c r="K6" s="10">
        <f>K4+K5</f>
        <v>1</v>
      </c>
      <c r="L6" s="15"/>
      <c r="M6" s="22" t="s">
        <v>172</v>
      </c>
      <c r="N6" s="112">
        <v>244</v>
      </c>
      <c r="O6" s="24">
        <f>N6/N8</f>
        <v>0.39040000000000002</v>
      </c>
      <c r="Q6" s="46" t="s">
        <v>69</v>
      </c>
      <c r="R6" s="47">
        <f>R4+R5</f>
        <v>606</v>
      </c>
      <c r="S6" s="49">
        <f>S4+S5</f>
        <v>1</v>
      </c>
      <c r="T6" s="13"/>
    </row>
    <row r="7" spans="1:20" x14ac:dyDescent="0.2">
      <c r="A7" s="3" t="s">
        <v>69</v>
      </c>
      <c r="B7" s="1">
        <f>B4+B5+B6</f>
        <v>1002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161</v>
      </c>
      <c r="O7" s="24">
        <f>N7/N8</f>
        <v>0.2576</v>
      </c>
      <c r="Q7" s="13"/>
      <c r="R7" s="13"/>
      <c r="S7" s="14"/>
      <c r="T7" s="13"/>
    </row>
    <row r="8" spans="1:20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625</v>
      </c>
      <c r="O8" s="24">
        <f>O4+O5+O6+O7</f>
        <v>1</v>
      </c>
      <c r="Q8" s="13"/>
      <c r="R8" s="13"/>
      <c r="S8" s="13"/>
      <c r="T8" s="13"/>
    </row>
    <row r="9" spans="1:20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2</v>
      </c>
      <c r="G9" s="10">
        <f>F9/F11</f>
        <v>0.5</v>
      </c>
      <c r="I9" s="17" t="s">
        <v>671</v>
      </c>
      <c r="J9" s="112">
        <v>132</v>
      </c>
      <c r="K9" s="10">
        <f>J9/J12</f>
        <v>0.1853932584269663</v>
      </c>
      <c r="L9" s="15"/>
      <c r="M9" s="13"/>
      <c r="N9" s="13"/>
      <c r="O9" s="14"/>
      <c r="Q9" s="13"/>
      <c r="R9" s="13"/>
      <c r="S9" s="13"/>
      <c r="T9" s="13"/>
    </row>
    <row r="10" spans="1:20" x14ac:dyDescent="0.2">
      <c r="A10" s="23" t="s">
        <v>70</v>
      </c>
      <c r="B10" s="112">
        <v>15</v>
      </c>
      <c r="C10" s="24">
        <f>B10/B17</f>
        <v>1.5212981744421906E-2</v>
      </c>
      <c r="E10" s="3" t="s">
        <v>109</v>
      </c>
      <c r="F10" s="112">
        <v>2</v>
      </c>
      <c r="G10" s="10">
        <f>F10/F11</f>
        <v>0.5</v>
      </c>
      <c r="I10" s="17" t="s">
        <v>141</v>
      </c>
      <c r="J10" s="112">
        <v>215</v>
      </c>
      <c r="K10" s="10">
        <f>J10/J12</f>
        <v>0.30196629213483145</v>
      </c>
      <c r="L10" s="15"/>
      <c r="M10" s="22" t="s">
        <v>174</v>
      </c>
      <c r="N10" s="23" t="s">
        <v>64</v>
      </c>
      <c r="O10" s="24" t="s">
        <v>77</v>
      </c>
      <c r="Q10" s="13"/>
      <c r="R10" s="13"/>
      <c r="S10" s="13"/>
      <c r="T10" s="13"/>
    </row>
    <row r="11" spans="1:20" x14ac:dyDescent="0.2">
      <c r="A11" s="23" t="s">
        <v>71</v>
      </c>
      <c r="B11" s="112">
        <v>177</v>
      </c>
      <c r="C11" s="24">
        <f>B11/B17</f>
        <v>0.1795131845841785</v>
      </c>
      <c r="E11" s="3" t="s">
        <v>107</v>
      </c>
      <c r="F11" s="1">
        <f>F9+F10</f>
        <v>4</v>
      </c>
      <c r="G11" s="10">
        <f>G9+G10</f>
        <v>1</v>
      </c>
      <c r="I11" s="17" t="s">
        <v>142</v>
      </c>
      <c r="J11" s="112">
        <v>365</v>
      </c>
      <c r="K11" s="10">
        <f>J11/J12</f>
        <v>0.51264044943820219</v>
      </c>
      <c r="L11" s="15"/>
      <c r="M11" s="22" t="s">
        <v>176</v>
      </c>
      <c r="N11" s="112">
        <v>244</v>
      </c>
      <c r="O11" s="24">
        <f>N11/N13</f>
        <v>0.39546191247974066</v>
      </c>
      <c r="Q11" s="13"/>
      <c r="R11" s="13"/>
      <c r="S11" s="13"/>
      <c r="T11" s="13"/>
    </row>
    <row r="12" spans="1:20" x14ac:dyDescent="0.2">
      <c r="A12" s="23" t="s">
        <v>72</v>
      </c>
      <c r="B12" s="112">
        <v>8</v>
      </c>
      <c r="C12" s="24">
        <f>B12/B17</f>
        <v>8.1135902636916835E-3</v>
      </c>
      <c r="E12" s="13"/>
      <c r="F12" s="13"/>
      <c r="G12" s="14"/>
      <c r="I12" s="17" t="s">
        <v>69</v>
      </c>
      <c r="J12" s="1">
        <f>J9+J10+J11</f>
        <v>712</v>
      </c>
      <c r="K12" s="10">
        <f>K9+K10+K11</f>
        <v>1</v>
      </c>
      <c r="L12" s="15"/>
      <c r="M12" s="22" t="s">
        <v>175</v>
      </c>
      <c r="N12" s="112">
        <v>373</v>
      </c>
      <c r="O12" s="24">
        <f>N12/N13</f>
        <v>0.60453808752025928</v>
      </c>
      <c r="Q12" s="13"/>
      <c r="R12" s="13"/>
      <c r="S12" s="13"/>
      <c r="T12" s="13"/>
    </row>
    <row r="13" spans="1:20" x14ac:dyDescent="0.2">
      <c r="A13" s="23" t="s">
        <v>73</v>
      </c>
      <c r="B13" s="112">
        <v>157</v>
      </c>
      <c r="C13" s="24">
        <f>B13/B17</f>
        <v>0.15922920892494929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617</v>
      </c>
      <c r="O13" s="24">
        <f>O11+O12</f>
        <v>1</v>
      </c>
      <c r="Q13" s="13"/>
      <c r="R13" s="13"/>
      <c r="S13" s="13"/>
      <c r="T13" s="13"/>
    </row>
    <row r="14" spans="1:20" x14ac:dyDescent="0.2">
      <c r="A14" s="23" t="s">
        <v>74</v>
      </c>
      <c r="B14" s="112">
        <v>14</v>
      </c>
      <c r="C14" s="24">
        <f>B14/B17</f>
        <v>1.4198782961460446E-2</v>
      </c>
      <c r="E14" s="6" t="s">
        <v>111</v>
      </c>
      <c r="F14" s="112">
        <v>415</v>
      </c>
      <c r="G14" s="27">
        <f>F14/F16</f>
        <v>0.57799442896935938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3"/>
      <c r="T14" s="13"/>
    </row>
    <row r="15" spans="1:20" x14ac:dyDescent="0.2">
      <c r="A15" s="23" t="s">
        <v>75</v>
      </c>
      <c r="B15" s="112">
        <v>358</v>
      </c>
      <c r="C15" s="24">
        <f>B15/B17</f>
        <v>0.36308316430020282</v>
      </c>
      <c r="E15" s="6" t="s">
        <v>112</v>
      </c>
      <c r="F15" s="112">
        <v>303</v>
      </c>
      <c r="G15" s="27">
        <f>F15/F16</f>
        <v>0.42200557103064068</v>
      </c>
      <c r="I15" s="17" t="s">
        <v>144</v>
      </c>
      <c r="J15" s="112">
        <v>182</v>
      </c>
      <c r="K15" s="10">
        <f>J15/J19</f>
        <v>0.27743902439024393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3"/>
      <c r="T15" s="13"/>
    </row>
    <row r="16" spans="1:20" x14ac:dyDescent="0.2">
      <c r="A16" s="23" t="s">
        <v>76</v>
      </c>
      <c r="B16" s="112">
        <v>257</v>
      </c>
      <c r="C16" s="24">
        <f>B16/B17</f>
        <v>0.26064908722109531</v>
      </c>
      <c r="E16" s="6" t="s">
        <v>107</v>
      </c>
      <c r="F16" s="7">
        <f>F14+F15</f>
        <v>718</v>
      </c>
      <c r="G16" s="27">
        <f>G14+G15</f>
        <v>1</v>
      </c>
      <c r="I16" s="17" t="s">
        <v>145</v>
      </c>
      <c r="J16" s="112">
        <v>86</v>
      </c>
      <c r="K16" s="10">
        <f>J16/J19</f>
        <v>0.13109756097560976</v>
      </c>
      <c r="L16" s="15"/>
      <c r="M16" s="22" t="s">
        <v>178</v>
      </c>
      <c r="N16" s="112">
        <v>249</v>
      </c>
      <c r="O16" s="24">
        <f>N16/N18</f>
        <v>0.41708542713567837</v>
      </c>
      <c r="Q16" s="13"/>
      <c r="R16" s="13"/>
      <c r="S16" s="13"/>
      <c r="T16" s="13"/>
    </row>
    <row r="17" spans="1:20" x14ac:dyDescent="0.2">
      <c r="A17" s="23" t="s">
        <v>69</v>
      </c>
      <c r="B17" s="23">
        <f>B10+B11+B12+B13+B14+B15+B16</f>
        <v>986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136</v>
      </c>
      <c r="K17" s="10">
        <f>J17/J19</f>
        <v>0.2073170731707317</v>
      </c>
      <c r="L17" s="15"/>
      <c r="M17" s="22" t="s">
        <v>179</v>
      </c>
      <c r="N17" s="112">
        <v>348</v>
      </c>
      <c r="O17" s="24">
        <f>N17/N18</f>
        <v>0.58291457286432158</v>
      </c>
      <c r="Q17" s="13"/>
      <c r="R17" s="13"/>
      <c r="S17" s="13"/>
      <c r="T17" s="13"/>
    </row>
    <row r="18" spans="1:20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252</v>
      </c>
      <c r="K18" s="127">
        <f>J18/J19</f>
        <v>0.38414634146341464</v>
      </c>
      <c r="L18" s="15"/>
      <c r="M18" s="22" t="s">
        <v>69</v>
      </c>
      <c r="N18" s="23">
        <f>N16+N17</f>
        <v>597</v>
      </c>
      <c r="O18" s="24">
        <f>O16+O17</f>
        <v>1</v>
      </c>
      <c r="Q18" s="13"/>
      <c r="R18" s="13"/>
      <c r="S18" s="13"/>
      <c r="T18" s="13"/>
    </row>
    <row r="19" spans="1:20" x14ac:dyDescent="0.2">
      <c r="A19" s="43"/>
      <c r="B19" s="43"/>
      <c r="C19" s="44"/>
      <c r="E19" s="17" t="s">
        <v>114</v>
      </c>
      <c r="F19" s="112">
        <v>55</v>
      </c>
      <c r="G19" s="10">
        <f>F19/F22</f>
        <v>7.3726541554959779E-2</v>
      </c>
      <c r="I19" s="17" t="s">
        <v>69</v>
      </c>
      <c r="J19" s="1">
        <f>J15+J16+J17+J18</f>
        <v>656</v>
      </c>
      <c r="K19" s="10">
        <f>K15+K16+K17+K18</f>
        <v>1</v>
      </c>
      <c r="L19" s="15"/>
      <c r="M19" s="13"/>
      <c r="N19" s="13"/>
      <c r="O19" s="14"/>
      <c r="Q19" s="13"/>
      <c r="R19" s="13"/>
      <c r="S19" s="13"/>
      <c r="T19" s="13"/>
    </row>
    <row r="20" spans="1:20" x14ac:dyDescent="0.2">
      <c r="A20" s="43"/>
      <c r="B20" s="43"/>
      <c r="C20" s="44"/>
      <c r="E20" s="17" t="s">
        <v>674</v>
      </c>
      <c r="F20" s="112">
        <v>290</v>
      </c>
      <c r="G20" s="10">
        <f>F20/F22</f>
        <v>0.38873994638069703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3"/>
      <c r="T20" s="13"/>
    </row>
    <row r="21" spans="1:20" x14ac:dyDescent="0.2">
      <c r="A21" s="43"/>
      <c r="B21" s="43"/>
      <c r="C21" s="44"/>
      <c r="E21" s="17" t="s">
        <v>115</v>
      </c>
      <c r="F21" s="112">
        <v>401</v>
      </c>
      <c r="G21" s="10">
        <f>F21/F22</f>
        <v>0.53753351206434319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285</v>
      </c>
      <c r="O21" s="24">
        <f>N21/N25</f>
        <v>0.46116504854368934</v>
      </c>
      <c r="Q21" s="13"/>
      <c r="R21" s="13"/>
      <c r="S21" s="13"/>
      <c r="T21" s="13"/>
    </row>
    <row r="22" spans="1:20" x14ac:dyDescent="0.2">
      <c r="A22" s="43"/>
      <c r="B22" s="43"/>
      <c r="C22" s="44"/>
      <c r="E22" s="17" t="s">
        <v>107</v>
      </c>
      <c r="F22" s="1">
        <f>F19+F20+F21</f>
        <v>746</v>
      </c>
      <c r="G22" s="10">
        <f>G19+G20+G21</f>
        <v>1</v>
      </c>
      <c r="I22" s="17" t="s">
        <v>148</v>
      </c>
      <c r="J22" s="112">
        <v>221</v>
      </c>
      <c r="K22" s="10">
        <f>J22/J25</f>
        <v>0.34</v>
      </c>
      <c r="L22" s="15"/>
      <c r="M22" s="22" t="s">
        <v>182</v>
      </c>
      <c r="N22" s="112">
        <v>150</v>
      </c>
      <c r="O22" s="24">
        <f>N22/N25</f>
        <v>0.24271844660194175</v>
      </c>
      <c r="Q22" s="13"/>
      <c r="R22" s="13"/>
      <c r="S22" s="13"/>
      <c r="T22" s="13"/>
    </row>
    <row r="23" spans="1:20" x14ac:dyDescent="0.2">
      <c r="A23" s="43"/>
      <c r="B23" s="43"/>
      <c r="C23" s="44"/>
      <c r="E23" s="13"/>
      <c r="F23" s="13"/>
      <c r="G23" s="14"/>
      <c r="I23" s="17" t="s">
        <v>149</v>
      </c>
      <c r="J23" s="112">
        <v>54</v>
      </c>
      <c r="K23" s="10">
        <f>J23/J25</f>
        <v>8.3076923076923076E-2</v>
      </c>
      <c r="L23" s="15"/>
      <c r="M23" s="22" t="s">
        <v>183</v>
      </c>
      <c r="N23" s="112">
        <v>111</v>
      </c>
      <c r="O23" s="24">
        <f>N23/N25</f>
        <v>0.1796116504854369</v>
      </c>
      <c r="Q23" s="13"/>
      <c r="R23" s="13"/>
      <c r="S23" s="13"/>
      <c r="T23" s="13"/>
    </row>
    <row r="24" spans="1:20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375</v>
      </c>
      <c r="K24" s="10">
        <f>J24/J25</f>
        <v>0.57692307692307687</v>
      </c>
      <c r="L24" s="15"/>
      <c r="M24" s="22" t="s">
        <v>184</v>
      </c>
      <c r="N24" s="112">
        <v>72</v>
      </c>
      <c r="O24" s="24">
        <f>N24/N25</f>
        <v>0.11650485436893204</v>
      </c>
      <c r="Q24" s="13"/>
      <c r="R24" s="13"/>
      <c r="S24" s="13"/>
      <c r="T24" s="13"/>
    </row>
    <row r="25" spans="1:20" x14ac:dyDescent="0.2">
      <c r="A25" s="43"/>
      <c r="B25" s="43"/>
      <c r="C25" s="44"/>
      <c r="E25" s="17" t="s">
        <v>117</v>
      </c>
      <c r="F25" s="112">
        <v>342</v>
      </c>
      <c r="G25" s="10">
        <f>F25/F30</f>
        <v>0.48648648648648651</v>
      </c>
      <c r="I25" s="17" t="s">
        <v>69</v>
      </c>
      <c r="J25" s="1">
        <f>J22+J23+J24</f>
        <v>650</v>
      </c>
      <c r="K25" s="10">
        <f>K22+K23+K24</f>
        <v>1</v>
      </c>
      <c r="L25" s="15"/>
      <c r="M25" s="22" t="s">
        <v>69</v>
      </c>
      <c r="N25" s="23">
        <f>N21+N22+N23+N24</f>
        <v>618</v>
      </c>
      <c r="O25" s="24">
        <f>O21+O22+O23+O24</f>
        <v>1</v>
      </c>
      <c r="Q25" s="13"/>
      <c r="R25" s="13"/>
      <c r="S25" s="13"/>
      <c r="T25" s="13"/>
    </row>
    <row r="26" spans="1:20" x14ac:dyDescent="0.2">
      <c r="A26" s="13"/>
      <c r="B26" s="13"/>
      <c r="C26" s="14"/>
      <c r="E26" s="17" t="s">
        <v>118</v>
      </c>
      <c r="F26" s="112">
        <v>117</v>
      </c>
      <c r="G26" s="10">
        <f>F26/F30</f>
        <v>0.16642958748221906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  <c r="T26" s="13"/>
    </row>
    <row r="27" spans="1:20" x14ac:dyDescent="0.2">
      <c r="A27" s="43"/>
      <c r="B27" s="43"/>
      <c r="C27" s="44"/>
      <c r="E27" s="17" t="s">
        <v>119</v>
      </c>
      <c r="F27" s="112">
        <v>47</v>
      </c>
      <c r="G27" s="10">
        <f>F27/F30</f>
        <v>6.6856330014224752E-2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  <c r="T27" s="13"/>
    </row>
    <row r="28" spans="1:20" x14ac:dyDescent="0.2">
      <c r="A28" s="43"/>
      <c r="B28" s="43"/>
      <c r="C28" s="44"/>
      <c r="E28" s="17" t="s">
        <v>120</v>
      </c>
      <c r="F28" s="112">
        <v>45</v>
      </c>
      <c r="G28" s="10">
        <f>F28/F30</f>
        <v>6.4011379800853488E-2</v>
      </c>
      <c r="I28" s="17" t="s">
        <v>644</v>
      </c>
      <c r="J28" s="112">
        <v>181</v>
      </c>
      <c r="K28" s="10">
        <f>J28/J33</f>
        <v>0.2943089430894309</v>
      </c>
      <c r="L28" s="15"/>
      <c r="M28" s="22" t="s">
        <v>186</v>
      </c>
      <c r="N28" s="112">
        <v>180</v>
      </c>
      <c r="O28" s="24">
        <f>N28/N31</f>
        <v>0.30405405405405406</v>
      </c>
      <c r="Q28" s="13"/>
      <c r="R28" s="13"/>
      <c r="S28" s="13"/>
      <c r="T28" s="13"/>
    </row>
    <row r="29" spans="1:20" x14ac:dyDescent="0.2">
      <c r="A29" s="43"/>
      <c r="B29" s="43"/>
      <c r="C29" s="44"/>
      <c r="E29" s="17" t="s">
        <v>99</v>
      </c>
      <c r="F29" s="112">
        <v>152</v>
      </c>
      <c r="G29" s="10">
        <f>F29/F30</f>
        <v>0.21621621621621623</v>
      </c>
      <c r="I29" s="17" t="s">
        <v>151</v>
      </c>
      <c r="J29" s="112">
        <v>252</v>
      </c>
      <c r="K29" s="10">
        <f>J29/J33</f>
        <v>0.40975609756097559</v>
      </c>
      <c r="L29" s="15"/>
      <c r="M29" s="22" t="s">
        <v>682</v>
      </c>
      <c r="N29" s="112">
        <v>276</v>
      </c>
      <c r="O29" s="24">
        <f>N29/N31</f>
        <v>0.46621621621621623</v>
      </c>
      <c r="Q29" s="13"/>
      <c r="R29" s="13"/>
      <c r="S29" s="13"/>
      <c r="T29" s="13"/>
    </row>
    <row r="30" spans="1:20" x14ac:dyDescent="0.2">
      <c r="A30" s="43"/>
      <c r="B30" s="43"/>
      <c r="C30" s="44"/>
      <c r="E30" s="17" t="s">
        <v>69</v>
      </c>
      <c r="F30" s="1">
        <f>F25+F26+F27+F28+F29</f>
        <v>703</v>
      </c>
      <c r="G30" s="10">
        <f>G25+G26+G27+G28+G29</f>
        <v>1</v>
      </c>
      <c r="I30" s="17" t="s">
        <v>152</v>
      </c>
      <c r="J30" s="112">
        <v>37</v>
      </c>
      <c r="K30" s="10">
        <f>J30/J33</f>
        <v>6.0162601626016263E-2</v>
      </c>
      <c r="L30" s="15"/>
      <c r="M30" s="22" t="s">
        <v>187</v>
      </c>
      <c r="N30" s="112">
        <v>136</v>
      </c>
      <c r="O30" s="24">
        <f>N30/N31</f>
        <v>0.22972972972972974</v>
      </c>
      <c r="Q30" s="13"/>
      <c r="R30" s="13"/>
      <c r="S30" s="13"/>
      <c r="T30" s="13"/>
    </row>
    <row r="31" spans="1:20" x14ac:dyDescent="0.2">
      <c r="A31" s="43"/>
      <c r="B31" s="43"/>
      <c r="C31" s="44"/>
      <c r="E31" s="13"/>
      <c r="F31" s="13"/>
      <c r="G31" s="14"/>
      <c r="I31" s="17" t="s">
        <v>153</v>
      </c>
      <c r="J31" s="112">
        <v>59</v>
      </c>
      <c r="K31" s="10">
        <f>J31/J33</f>
        <v>9.5934959349593493E-2</v>
      </c>
      <c r="L31" s="15"/>
      <c r="M31" s="22" t="s">
        <v>69</v>
      </c>
      <c r="N31" s="23">
        <f>N28+N29+N30</f>
        <v>592</v>
      </c>
      <c r="O31" s="24">
        <f>O28+O29+O30</f>
        <v>1</v>
      </c>
      <c r="Q31" s="13"/>
      <c r="R31" s="13"/>
      <c r="S31" s="13"/>
      <c r="T31" s="13"/>
    </row>
    <row r="32" spans="1:20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86</v>
      </c>
      <c r="K32" s="10">
        <f>J32/J33</f>
        <v>0.13983739837398373</v>
      </c>
      <c r="L32" s="15"/>
      <c r="M32" s="13"/>
      <c r="N32" s="13"/>
      <c r="O32" s="14"/>
      <c r="Q32" s="13"/>
      <c r="R32" s="13"/>
      <c r="S32" s="13"/>
      <c r="T32" s="13"/>
    </row>
    <row r="33" spans="1:20" x14ac:dyDescent="0.2">
      <c r="A33" s="43"/>
      <c r="B33" s="43"/>
      <c r="C33" s="44"/>
      <c r="E33" s="6" t="s">
        <v>112</v>
      </c>
      <c r="F33" s="112">
        <v>451</v>
      </c>
      <c r="G33" s="27">
        <f>F33/F35</f>
        <v>0.64798850574712641</v>
      </c>
      <c r="I33" s="17" t="s">
        <v>69</v>
      </c>
      <c r="J33" s="1">
        <f>J28+J29+J30+J31+J32</f>
        <v>615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  <c r="T33" s="13"/>
    </row>
    <row r="34" spans="1:20" x14ac:dyDescent="0.2">
      <c r="A34" s="13"/>
      <c r="B34" s="13"/>
      <c r="C34" s="14"/>
      <c r="E34" s="6" t="s">
        <v>122</v>
      </c>
      <c r="F34" s="112">
        <v>245</v>
      </c>
      <c r="G34" s="27">
        <f>F34/F35</f>
        <v>0.35201149425287354</v>
      </c>
      <c r="I34" s="13"/>
      <c r="J34" s="13"/>
      <c r="K34" s="14"/>
      <c r="L34" s="15"/>
      <c r="M34" s="22" t="s">
        <v>189</v>
      </c>
      <c r="N34" s="112">
        <v>260</v>
      </c>
      <c r="O34" s="24">
        <f>N34/N38</f>
        <v>0.43771043771043772</v>
      </c>
      <c r="Q34" s="13"/>
      <c r="R34" s="13"/>
      <c r="S34" s="13"/>
      <c r="T34" s="13"/>
    </row>
    <row r="35" spans="1:20" x14ac:dyDescent="0.2">
      <c r="A35" s="13"/>
      <c r="B35" s="13"/>
      <c r="C35" s="14"/>
      <c r="E35" s="6" t="s">
        <v>107</v>
      </c>
      <c r="F35" s="7">
        <f>F33+F34</f>
        <v>696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183</v>
      </c>
      <c r="O35" s="24">
        <f>N35/N38</f>
        <v>0.30808080808080807</v>
      </c>
      <c r="Q35" s="13"/>
      <c r="R35" s="13"/>
      <c r="S35" s="13"/>
      <c r="T35" s="13"/>
    </row>
    <row r="36" spans="1:20" x14ac:dyDescent="0.2">
      <c r="A36" s="13"/>
      <c r="B36" s="13"/>
      <c r="C36" s="14"/>
      <c r="E36" s="13"/>
      <c r="F36" s="13"/>
      <c r="G36" s="14"/>
      <c r="I36" s="22" t="s">
        <v>156</v>
      </c>
      <c r="J36" s="112">
        <v>343</v>
      </c>
      <c r="K36" s="24">
        <f>J36/J38</f>
        <v>0.550561797752809</v>
      </c>
      <c r="L36" s="15"/>
      <c r="M36" s="22" t="s">
        <v>191</v>
      </c>
      <c r="N36" s="112">
        <v>71</v>
      </c>
      <c r="O36" s="24">
        <f>N36/N38</f>
        <v>0.11952861952861953</v>
      </c>
      <c r="Q36" s="13"/>
      <c r="R36" s="13"/>
      <c r="S36" s="13"/>
      <c r="T36" s="13"/>
    </row>
    <row r="37" spans="1:20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280</v>
      </c>
      <c r="K37" s="24">
        <f>J37/J38</f>
        <v>0.449438202247191</v>
      </c>
      <c r="L37" s="15"/>
      <c r="M37" s="22" t="s">
        <v>192</v>
      </c>
      <c r="N37" s="112">
        <v>80</v>
      </c>
      <c r="O37" s="24">
        <f>N37/N38</f>
        <v>0.13468013468013468</v>
      </c>
      <c r="Q37" s="13"/>
      <c r="R37" s="13"/>
      <c r="S37" s="13"/>
      <c r="T37" s="13"/>
    </row>
    <row r="38" spans="1:20" x14ac:dyDescent="0.2">
      <c r="A38" s="13"/>
      <c r="B38" s="13"/>
      <c r="C38" s="14"/>
      <c r="E38" s="6" t="s">
        <v>124</v>
      </c>
      <c r="F38" s="112">
        <v>4</v>
      </c>
      <c r="G38" s="27">
        <f>F38/F40</f>
        <v>0.8</v>
      </c>
      <c r="I38" s="22" t="s">
        <v>69</v>
      </c>
      <c r="J38" s="23">
        <f>J36+J37</f>
        <v>623</v>
      </c>
      <c r="K38" s="24">
        <f>K36+K37</f>
        <v>1</v>
      </c>
      <c r="L38" s="15"/>
      <c r="M38" s="22" t="s">
        <v>107</v>
      </c>
      <c r="N38" s="23">
        <f>N34+N35+N36+N37</f>
        <v>594</v>
      </c>
      <c r="O38" s="24">
        <f>O34+O35+O36+O37</f>
        <v>1</v>
      </c>
      <c r="Q38" s="13"/>
      <c r="R38" s="13"/>
      <c r="S38" s="13"/>
      <c r="T38" s="13"/>
    </row>
    <row r="39" spans="1:20" x14ac:dyDescent="0.2">
      <c r="A39" s="13"/>
      <c r="B39" s="13"/>
      <c r="C39" s="14"/>
      <c r="E39" s="6" t="s">
        <v>125</v>
      </c>
      <c r="F39" s="112">
        <v>1</v>
      </c>
      <c r="G39" s="27">
        <f>F39/F40</f>
        <v>0.2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  <c r="T39" s="13"/>
    </row>
    <row r="40" spans="1:20" x14ac:dyDescent="0.2">
      <c r="A40" s="13"/>
      <c r="B40" s="13"/>
      <c r="C40" s="14"/>
      <c r="E40" s="6" t="s">
        <v>107</v>
      </c>
      <c r="F40" s="7">
        <f>F38+F39</f>
        <v>5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  <c r="T40" s="13"/>
    </row>
    <row r="41" spans="1:20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113</v>
      </c>
      <c r="K41" s="24">
        <f>J41/J45</f>
        <v>0.18138041733547353</v>
      </c>
      <c r="L41" s="15"/>
      <c r="M41" s="22" t="s">
        <v>194</v>
      </c>
      <c r="N41" s="112">
        <v>128</v>
      </c>
      <c r="O41" s="24">
        <f>N41/N45</f>
        <v>0.21333333333333335</v>
      </c>
      <c r="Q41" s="13"/>
      <c r="R41" s="13"/>
      <c r="S41" s="13"/>
      <c r="T41" s="13"/>
    </row>
    <row r="42" spans="1:20" x14ac:dyDescent="0.2">
      <c r="A42" s="1" t="s">
        <v>87</v>
      </c>
      <c r="B42" s="112">
        <v>414</v>
      </c>
      <c r="C42" s="10">
        <f>B42/B44</f>
        <v>0.51111111111111107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206</v>
      </c>
      <c r="K42" s="24">
        <f>J42/J45</f>
        <v>0.3306581059390048</v>
      </c>
      <c r="L42" s="15"/>
      <c r="M42" s="22" t="s">
        <v>195</v>
      </c>
      <c r="N42" s="112">
        <v>176</v>
      </c>
      <c r="O42" s="24">
        <f>N42/N45</f>
        <v>0.29333333333333333</v>
      </c>
      <c r="Q42" s="13"/>
      <c r="R42" s="13"/>
      <c r="S42" s="13"/>
      <c r="T42" s="13"/>
    </row>
    <row r="43" spans="1:20" x14ac:dyDescent="0.2">
      <c r="A43" s="1" t="s">
        <v>88</v>
      </c>
      <c r="B43" s="112">
        <v>396</v>
      </c>
      <c r="C43" s="10">
        <f>B43/B44</f>
        <v>0.48888888888888887</v>
      </c>
      <c r="E43" s="124" t="s">
        <v>127</v>
      </c>
      <c r="F43" s="125">
        <v>134</v>
      </c>
      <c r="G43" s="127">
        <f>F43/F49</f>
        <v>0.20180722891566266</v>
      </c>
      <c r="I43" s="22" t="s">
        <v>159</v>
      </c>
      <c r="J43" s="112">
        <v>182</v>
      </c>
      <c r="K43" s="24">
        <f>J43/J45</f>
        <v>0.29213483146067415</v>
      </c>
      <c r="L43" s="15"/>
      <c r="M43" s="22" t="s">
        <v>196</v>
      </c>
      <c r="N43" s="112">
        <v>159</v>
      </c>
      <c r="O43" s="24">
        <f>N43/N45</f>
        <v>0.26500000000000001</v>
      </c>
      <c r="Q43" s="13"/>
      <c r="R43" s="13"/>
      <c r="S43" s="13"/>
      <c r="T43" s="13"/>
    </row>
    <row r="44" spans="1:20" x14ac:dyDescent="0.2">
      <c r="A44" s="1" t="s">
        <v>69</v>
      </c>
      <c r="B44" s="1">
        <f>B42+B43</f>
        <v>810</v>
      </c>
      <c r="C44" s="10">
        <f>C42+C43</f>
        <v>1</v>
      </c>
      <c r="E44" s="17" t="s">
        <v>128</v>
      </c>
      <c r="F44" s="112">
        <v>97</v>
      </c>
      <c r="G44" s="10">
        <f>F44/F49</f>
        <v>0.1460843373493976</v>
      </c>
      <c r="I44" s="22" t="s">
        <v>160</v>
      </c>
      <c r="J44" s="112">
        <v>122</v>
      </c>
      <c r="K44" s="24">
        <f>J44/J45</f>
        <v>0.1958266452648475</v>
      </c>
      <c r="L44" s="15"/>
      <c r="M44" s="22" t="s">
        <v>197</v>
      </c>
      <c r="N44" s="112">
        <v>137</v>
      </c>
      <c r="O44" s="24">
        <f>N44/N45</f>
        <v>0.22833333333333333</v>
      </c>
      <c r="Q44" s="13"/>
      <c r="R44" s="13"/>
      <c r="S44" s="13"/>
      <c r="T44" s="13"/>
    </row>
    <row r="45" spans="1:20" x14ac:dyDescent="0.2">
      <c r="A45" s="13"/>
      <c r="B45" s="13"/>
      <c r="C45" s="14"/>
      <c r="E45" s="17" t="s">
        <v>129</v>
      </c>
      <c r="F45" s="112">
        <v>128</v>
      </c>
      <c r="G45" s="10">
        <f>F45/F49</f>
        <v>0.19277108433734941</v>
      </c>
      <c r="I45" s="22" t="s">
        <v>69</v>
      </c>
      <c r="J45" s="23">
        <f>J41+J42+J43+J44</f>
        <v>623</v>
      </c>
      <c r="K45" s="24">
        <f>K41+K42+K43+K44</f>
        <v>0.99999999999999989</v>
      </c>
      <c r="L45" s="15"/>
      <c r="M45" s="22" t="s">
        <v>69</v>
      </c>
      <c r="N45" s="23">
        <f>N41+N42+N43+N44</f>
        <v>600</v>
      </c>
      <c r="O45" s="24">
        <f>O41+O42+O43+O44</f>
        <v>1</v>
      </c>
      <c r="Q45" s="13"/>
      <c r="R45" s="13"/>
      <c r="S45" s="13"/>
      <c r="T45" s="13"/>
    </row>
    <row r="46" spans="1:20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168</v>
      </c>
      <c r="G46" s="10">
        <f>F46/F49</f>
        <v>0.25301204819277107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  <c r="T46" s="13"/>
    </row>
    <row r="47" spans="1:20" x14ac:dyDescent="0.2">
      <c r="A47" s="1" t="s">
        <v>90</v>
      </c>
      <c r="B47" s="112">
        <v>216</v>
      </c>
      <c r="C47" s="10">
        <f>B47/B49</f>
        <v>0.29347826086956524</v>
      </c>
      <c r="E47" s="17" t="s">
        <v>131</v>
      </c>
      <c r="F47" s="112">
        <v>120</v>
      </c>
      <c r="G47" s="10">
        <f>F47/F49</f>
        <v>0.18072289156626506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  <c r="T47" s="13"/>
    </row>
    <row r="48" spans="1:20" x14ac:dyDescent="0.2">
      <c r="A48" s="1" t="s">
        <v>91</v>
      </c>
      <c r="B48" s="112">
        <v>520</v>
      </c>
      <c r="C48" s="10">
        <f>B48/B49</f>
        <v>0.70652173913043481</v>
      </c>
      <c r="E48" s="17" t="s">
        <v>673</v>
      </c>
      <c r="F48" s="112">
        <v>17</v>
      </c>
      <c r="G48" s="10">
        <f>F48/F49</f>
        <v>2.5602409638554216E-2</v>
      </c>
      <c r="I48" s="22" t="s">
        <v>162</v>
      </c>
      <c r="J48" s="112">
        <v>272</v>
      </c>
      <c r="K48" s="24">
        <f>J48/J51</f>
        <v>0.44299674267100975</v>
      </c>
      <c r="M48" s="22" t="s">
        <v>199</v>
      </c>
      <c r="N48" s="112">
        <v>190</v>
      </c>
      <c r="O48" s="24">
        <f>N48/N51</f>
        <v>0.31825795644891125</v>
      </c>
      <c r="Q48" s="13"/>
      <c r="R48" s="13"/>
      <c r="S48" s="13"/>
      <c r="T48" s="13"/>
    </row>
    <row r="49" spans="1:20" x14ac:dyDescent="0.2">
      <c r="A49" s="1" t="s">
        <v>69</v>
      </c>
      <c r="B49" s="1">
        <f>B47+B48</f>
        <v>736</v>
      </c>
      <c r="C49" s="10">
        <f>C47+C48</f>
        <v>1</v>
      </c>
      <c r="E49" s="17" t="s">
        <v>69</v>
      </c>
      <c r="F49" s="1">
        <f>F43+F44+F45+F46+F47+F48</f>
        <v>664</v>
      </c>
      <c r="G49" s="10">
        <f>G43+G44+G45+G46+G47+G48</f>
        <v>1.0000000000000002</v>
      </c>
      <c r="I49" s="22" t="s">
        <v>163</v>
      </c>
      <c r="J49" s="112">
        <v>208</v>
      </c>
      <c r="K49" s="24">
        <f>J49/J51</f>
        <v>0.33876221498371334</v>
      </c>
      <c r="M49" s="22" t="s">
        <v>200</v>
      </c>
      <c r="N49" s="112">
        <v>232</v>
      </c>
      <c r="O49" s="24">
        <f>N49/N51</f>
        <v>0.38860971524288107</v>
      </c>
      <c r="Q49" s="13"/>
      <c r="R49" s="13"/>
      <c r="S49" s="13"/>
      <c r="T49" s="13"/>
    </row>
    <row r="50" spans="1:20" x14ac:dyDescent="0.2">
      <c r="A50" s="13"/>
      <c r="B50" s="13"/>
      <c r="C50" s="14"/>
      <c r="E50" s="13"/>
      <c r="F50" s="13"/>
      <c r="G50" s="14"/>
      <c r="I50" s="22" t="s">
        <v>164</v>
      </c>
      <c r="J50" s="112">
        <v>134</v>
      </c>
      <c r="K50" s="24">
        <f>J50/J51</f>
        <v>0.21824104234527689</v>
      </c>
      <c r="M50" s="22" t="s">
        <v>201</v>
      </c>
      <c r="N50" s="112">
        <v>175</v>
      </c>
      <c r="O50" s="24">
        <f>N50/N51</f>
        <v>0.29313232830820768</v>
      </c>
      <c r="Q50" s="13"/>
      <c r="R50" s="13"/>
      <c r="S50" s="13"/>
      <c r="T50" s="13"/>
    </row>
    <row r="51" spans="1:20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614</v>
      </c>
      <c r="K51" s="24">
        <f>K48+K49+K50</f>
        <v>0.99999999999999989</v>
      </c>
      <c r="M51" s="22" t="s">
        <v>69</v>
      </c>
      <c r="N51" s="23">
        <f>N48+N49+N50</f>
        <v>597</v>
      </c>
      <c r="O51" s="24">
        <f>O48+O49+O50</f>
        <v>1</v>
      </c>
      <c r="Q51" s="13"/>
      <c r="R51" s="13"/>
      <c r="S51" s="13"/>
      <c r="T51" s="13"/>
    </row>
    <row r="52" spans="1:20" x14ac:dyDescent="0.2">
      <c r="A52" s="1" t="s">
        <v>92</v>
      </c>
      <c r="B52" s="112">
        <v>195</v>
      </c>
      <c r="C52" s="10">
        <f>B52/B54</f>
        <v>0.24436090225563908</v>
      </c>
      <c r="E52" s="17" t="s">
        <v>133</v>
      </c>
      <c r="F52" s="112">
        <v>368</v>
      </c>
      <c r="G52" s="10">
        <f>F52/F55</f>
        <v>0.55172413793103448</v>
      </c>
      <c r="I52" s="13"/>
      <c r="J52" s="13"/>
      <c r="K52" s="14"/>
      <c r="M52" s="13"/>
      <c r="N52" s="13"/>
      <c r="O52" s="14"/>
      <c r="Q52" s="13"/>
      <c r="R52" s="13"/>
      <c r="S52" s="13"/>
      <c r="T52" s="13"/>
    </row>
    <row r="53" spans="1:20" x14ac:dyDescent="0.2">
      <c r="A53" s="1" t="s">
        <v>93</v>
      </c>
      <c r="B53" s="112">
        <v>603</v>
      </c>
      <c r="C53" s="10">
        <f>B53/B54</f>
        <v>0.75563909774436089</v>
      </c>
      <c r="E53" s="17" t="s">
        <v>134</v>
      </c>
      <c r="F53" s="112">
        <v>227</v>
      </c>
      <c r="G53" s="10">
        <f>F53/F55</f>
        <v>0.34032983508245879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  <c r="T53" s="13"/>
    </row>
    <row r="54" spans="1:20" x14ac:dyDescent="0.2">
      <c r="A54" s="1" t="s">
        <v>69</v>
      </c>
      <c r="B54" s="1">
        <f>B52+B53</f>
        <v>798</v>
      </c>
      <c r="C54" s="10">
        <f>C52+C53</f>
        <v>1</v>
      </c>
      <c r="E54" s="17" t="s">
        <v>135</v>
      </c>
      <c r="F54" s="112">
        <v>72</v>
      </c>
      <c r="G54" s="10">
        <f>F54/F55</f>
        <v>0.10794602698650675</v>
      </c>
      <c r="I54" s="22" t="s">
        <v>166</v>
      </c>
      <c r="J54" s="112">
        <v>319</v>
      </c>
      <c r="K54" s="24">
        <f>J54/J57</f>
        <v>0.52124183006535951</v>
      </c>
      <c r="M54" s="22" t="s">
        <v>203</v>
      </c>
      <c r="N54" s="112">
        <v>382</v>
      </c>
      <c r="O54" s="24">
        <f>N54/N56</f>
        <v>0.63560732113144758</v>
      </c>
      <c r="Q54" s="13"/>
      <c r="R54" s="13"/>
      <c r="S54" s="13"/>
      <c r="T54" s="13"/>
    </row>
    <row r="55" spans="1:20" x14ac:dyDescent="0.2">
      <c r="A55" s="13"/>
      <c r="B55" s="13"/>
      <c r="C55" s="14"/>
      <c r="E55" s="17" t="s">
        <v>69</v>
      </c>
      <c r="F55" s="1">
        <f>F52+F53+F54</f>
        <v>667</v>
      </c>
      <c r="G55" s="10">
        <f>G52+G53+G54</f>
        <v>1</v>
      </c>
      <c r="I55" s="22" t="s">
        <v>167</v>
      </c>
      <c r="J55" s="112">
        <v>150</v>
      </c>
      <c r="K55" s="24">
        <f>J55/J57</f>
        <v>0.24509803921568626</v>
      </c>
      <c r="M55" s="22" t="s">
        <v>204</v>
      </c>
      <c r="N55" s="112">
        <v>219</v>
      </c>
      <c r="O55" s="24">
        <f>N55/N56</f>
        <v>0.36439267886855242</v>
      </c>
      <c r="Q55" s="13"/>
      <c r="R55" s="13"/>
      <c r="S55" s="13"/>
      <c r="T55" s="13"/>
    </row>
    <row r="56" spans="1:20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143</v>
      </c>
      <c r="K56" s="24">
        <f>J56/J57</f>
        <v>0.23366013071895425</v>
      </c>
      <c r="M56" s="22" t="s">
        <v>69</v>
      </c>
      <c r="N56" s="23">
        <f>N54+N55</f>
        <v>601</v>
      </c>
      <c r="O56" s="24">
        <f>O54+O55</f>
        <v>1</v>
      </c>
      <c r="Q56" s="13"/>
      <c r="R56" s="13"/>
      <c r="S56" s="13"/>
      <c r="T56" s="13"/>
    </row>
    <row r="57" spans="1:20" x14ac:dyDescent="0.2">
      <c r="A57" s="1" t="s">
        <v>97</v>
      </c>
      <c r="B57" s="112">
        <v>143</v>
      </c>
      <c r="C57" s="10">
        <f>B57/B60</f>
        <v>0.19246298788694483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612</v>
      </c>
      <c r="K57" s="24">
        <f>K54+K55+K56</f>
        <v>1</v>
      </c>
      <c r="M57" s="13"/>
      <c r="N57" s="13"/>
      <c r="O57" s="13"/>
      <c r="Q57" s="13"/>
      <c r="R57" s="13"/>
      <c r="S57" s="13"/>
      <c r="T57" s="13"/>
    </row>
    <row r="58" spans="1:20" x14ac:dyDescent="0.2">
      <c r="A58" s="1" t="s">
        <v>98</v>
      </c>
      <c r="B58" s="112">
        <v>352</v>
      </c>
      <c r="C58" s="10">
        <f>B58/B60</f>
        <v>0.47375504710632571</v>
      </c>
      <c r="E58" s="17" t="s">
        <v>137</v>
      </c>
      <c r="F58" s="112">
        <v>389</v>
      </c>
      <c r="G58" s="10">
        <f>F58/F60</f>
        <v>0.58233532934131738</v>
      </c>
      <c r="I58" s="13"/>
      <c r="J58" s="13"/>
      <c r="K58" s="14"/>
      <c r="M58" s="13"/>
      <c r="N58" s="13"/>
      <c r="O58" s="13"/>
      <c r="Q58" s="13"/>
      <c r="R58" s="13"/>
      <c r="S58" s="13"/>
      <c r="T58" s="13"/>
    </row>
    <row r="59" spans="1:20" x14ac:dyDescent="0.2">
      <c r="A59" s="1" t="s">
        <v>99</v>
      </c>
      <c r="B59" s="112">
        <v>248</v>
      </c>
      <c r="C59" s="10">
        <f>B59/B60</f>
        <v>0.33378196500672946</v>
      </c>
      <c r="E59" s="29" t="s">
        <v>72</v>
      </c>
      <c r="F59" s="112">
        <v>279</v>
      </c>
      <c r="G59" s="31">
        <f>F59/F60</f>
        <v>0.41766467065868262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  <c r="T59" s="13"/>
    </row>
    <row r="60" spans="1:20" x14ac:dyDescent="0.2">
      <c r="A60" s="1" t="s">
        <v>69</v>
      </c>
      <c r="B60" s="1">
        <f>B57+B58+B59</f>
        <v>743</v>
      </c>
      <c r="C60" s="10">
        <f>C57+C58+C59</f>
        <v>1</v>
      </c>
      <c r="E60" s="22" t="s">
        <v>69</v>
      </c>
      <c r="F60" s="23">
        <f>F58+F59</f>
        <v>668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  <c r="T60" s="13"/>
    </row>
    <row r="61" spans="1:20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  <c r="T61" s="13"/>
    </row>
    <row r="62" spans="1:20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  <c r="T62" s="13"/>
    </row>
    <row r="63" spans="1:20" x14ac:dyDescent="0.2">
      <c r="A63" s="1" t="s">
        <v>101</v>
      </c>
      <c r="B63" s="112">
        <v>714</v>
      </c>
      <c r="C63" s="10">
        <f>B63/B65</f>
        <v>0.82068965517241377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  <c r="T63" s="13"/>
    </row>
    <row r="64" spans="1:20" x14ac:dyDescent="0.2">
      <c r="A64" s="1" t="s">
        <v>102</v>
      </c>
      <c r="B64" s="112">
        <v>156</v>
      </c>
      <c r="C64" s="10">
        <f>B64/B65</f>
        <v>0.1793103448275862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  <c r="T64" s="13"/>
    </row>
    <row r="65" spans="1:20" x14ac:dyDescent="0.2">
      <c r="A65" s="3" t="s">
        <v>69</v>
      </c>
      <c r="B65" s="1">
        <f>B63+B64</f>
        <v>870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  <c r="T65" s="13"/>
    </row>
    <row r="66" spans="1:20" s="13" customFormat="1" x14ac:dyDescent="0.2">
      <c r="C66" s="14"/>
      <c r="G66" s="14"/>
      <c r="I66" s="30"/>
      <c r="J66" s="15"/>
      <c r="K66" s="16"/>
    </row>
    <row r="67" spans="1:20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20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20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20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20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20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20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20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20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20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20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20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20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20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6DA7-988F-7743-9665-F0549783A7C8}">
  <sheetPr codeName="Sheet26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2" customWidth="1"/>
  </cols>
  <sheetData>
    <row r="1" spans="1:24" x14ac:dyDescent="0.2">
      <c r="A1" s="8" t="s">
        <v>215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43"/>
      <c r="V1" s="43"/>
      <c r="W1" s="48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43"/>
      <c r="V2" s="43"/>
      <c r="W2" s="48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268</v>
      </c>
      <c r="R3" s="23" t="s">
        <v>64</v>
      </c>
      <c r="S3" s="24" t="s">
        <v>77</v>
      </c>
      <c r="U3" s="58" t="s">
        <v>220</v>
      </c>
      <c r="V3" s="54" t="s">
        <v>64</v>
      </c>
      <c r="W3" s="55" t="s">
        <v>77</v>
      </c>
      <c r="X3" s="43"/>
    </row>
    <row r="4" spans="1:24" x14ac:dyDescent="0.2">
      <c r="A4" s="1" t="s">
        <v>66</v>
      </c>
      <c r="B4" s="112">
        <v>11678</v>
      </c>
      <c r="C4" s="10">
        <f>B4/B7</f>
        <v>0.98093238135237293</v>
      </c>
      <c r="E4" s="3" t="s">
        <v>104</v>
      </c>
      <c r="F4" s="112">
        <v>8206</v>
      </c>
      <c r="G4" s="10">
        <f>F4/F6</f>
        <v>0.76058948929465198</v>
      </c>
      <c r="I4" s="17" t="s">
        <v>139</v>
      </c>
      <c r="J4" s="112">
        <v>3048</v>
      </c>
      <c r="K4" s="10">
        <f>J4/J6</f>
        <v>0.3860182370820669</v>
      </c>
      <c r="M4" s="22" t="s">
        <v>170</v>
      </c>
      <c r="N4" s="112">
        <v>2407</v>
      </c>
      <c r="O4" s="24">
        <f>N4/N8</f>
        <v>0.3271269366675727</v>
      </c>
      <c r="Q4" s="23" t="s">
        <v>269</v>
      </c>
      <c r="R4" s="112">
        <v>2804</v>
      </c>
      <c r="S4" s="24">
        <f>R4/R7</f>
        <v>0.38718586025959678</v>
      </c>
      <c r="U4" s="58" t="s">
        <v>410</v>
      </c>
      <c r="V4" s="112">
        <v>1248</v>
      </c>
      <c r="W4" s="59">
        <f>V4/V6</f>
        <v>0.43697478991596639</v>
      </c>
      <c r="X4" s="43"/>
    </row>
    <row r="5" spans="1:24" x14ac:dyDescent="0.2">
      <c r="A5" s="1" t="s">
        <v>67</v>
      </c>
      <c r="B5" s="112">
        <v>82</v>
      </c>
      <c r="C5" s="10">
        <f>B5/B7</f>
        <v>6.8878622427551448E-3</v>
      </c>
      <c r="E5" s="3" t="s">
        <v>105</v>
      </c>
      <c r="F5" s="112">
        <v>2583</v>
      </c>
      <c r="G5" s="10">
        <f>F5/F6</f>
        <v>0.23941051070534805</v>
      </c>
      <c r="I5" s="17" t="s">
        <v>88</v>
      </c>
      <c r="J5" s="112">
        <v>4848</v>
      </c>
      <c r="K5" s="10">
        <f>J5/J6</f>
        <v>0.61398176291793316</v>
      </c>
      <c r="L5" s="15"/>
      <c r="M5" s="22" t="s">
        <v>171</v>
      </c>
      <c r="N5" s="112">
        <v>935</v>
      </c>
      <c r="O5" s="24">
        <f>N5/N8</f>
        <v>0.12707257406904049</v>
      </c>
      <c r="Q5" s="23" t="s">
        <v>270</v>
      </c>
      <c r="R5" s="112">
        <v>1296</v>
      </c>
      <c r="S5" s="24">
        <f>R5/R7</f>
        <v>0.17895608947804473</v>
      </c>
      <c r="U5" s="58" t="s">
        <v>411</v>
      </c>
      <c r="V5" s="112">
        <v>1608</v>
      </c>
      <c r="W5" s="59">
        <f>V5/V6</f>
        <v>0.56302521008403361</v>
      </c>
      <c r="X5" s="43"/>
    </row>
    <row r="6" spans="1:24" x14ac:dyDescent="0.2">
      <c r="A6" s="2" t="s">
        <v>68</v>
      </c>
      <c r="B6" s="112">
        <v>145</v>
      </c>
      <c r="C6" s="11">
        <f>B6/B7</f>
        <v>1.2179756404871903E-2</v>
      </c>
      <c r="E6" s="3" t="s">
        <v>107</v>
      </c>
      <c r="F6" s="1">
        <f>F4+F5</f>
        <v>10789</v>
      </c>
      <c r="G6" s="10">
        <f>G4+G5</f>
        <v>1</v>
      </c>
      <c r="I6" s="17" t="s">
        <v>69</v>
      </c>
      <c r="J6" s="1">
        <f>J4+J5</f>
        <v>7896</v>
      </c>
      <c r="K6" s="10">
        <f>K4+K5</f>
        <v>1</v>
      </c>
      <c r="L6" s="15"/>
      <c r="M6" s="22" t="s">
        <v>172</v>
      </c>
      <c r="N6" s="112">
        <v>2717</v>
      </c>
      <c r="O6" s="24">
        <f>N6/N8</f>
        <v>0.36925795053003535</v>
      </c>
      <c r="Q6" s="23" t="s">
        <v>271</v>
      </c>
      <c r="R6" s="112">
        <v>3142</v>
      </c>
      <c r="S6" s="24">
        <f>R6/R7</f>
        <v>0.43385805026235846</v>
      </c>
      <c r="U6" s="58" t="s">
        <v>69</v>
      </c>
      <c r="V6" s="58">
        <f>V4+V5</f>
        <v>2856</v>
      </c>
      <c r="W6" s="59">
        <f>W4+W5</f>
        <v>1</v>
      </c>
      <c r="X6" s="43"/>
    </row>
    <row r="7" spans="1:24" x14ac:dyDescent="0.2">
      <c r="A7" s="3" t="s">
        <v>69</v>
      </c>
      <c r="B7" s="1">
        <f>B4+B5+B6</f>
        <v>11905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1299</v>
      </c>
      <c r="O7" s="24">
        <f>N7/N8</f>
        <v>0.17654253873335146</v>
      </c>
      <c r="Q7" s="23" t="s">
        <v>69</v>
      </c>
      <c r="R7" s="23">
        <f>R4+R5+R6</f>
        <v>7242</v>
      </c>
      <c r="S7" s="24">
        <f>S4+S5+S6</f>
        <v>1</v>
      </c>
      <c r="U7" s="30"/>
      <c r="V7" s="30"/>
      <c r="W7" s="53"/>
      <c r="X7" s="4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7358</v>
      </c>
      <c r="O8" s="24">
        <f>O4+O5+O6+O7</f>
        <v>1</v>
      </c>
      <c r="Q8" s="13"/>
      <c r="R8" s="13"/>
      <c r="S8" s="14"/>
      <c r="U8" s="58" t="s">
        <v>357</v>
      </c>
      <c r="V8" s="58" t="s">
        <v>64</v>
      </c>
      <c r="W8" s="59" t="s">
        <v>94</v>
      </c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2586</v>
      </c>
      <c r="G9" s="10">
        <f>F9/F11</f>
        <v>0.39511077158135982</v>
      </c>
      <c r="I9" s="17" t="s">
        <v>671</v>
      </c>
      <c r="J9" s="112">
        <v>1409</v>
      </c>
      <c r="K9" s="10">
        <f>J9/J12</f>
        <v>0.18910213394175279</v>
      </c>
      <c r="L9" s="15"/>
      <c r="M9" s="13"/>
      <c r="N9" s="13"/>
      <c r="O9" s="14"/>
      <c r="Q9" s="23" t="s">
        <v>272</v>
      </c>
      <c r="R9" s="23" t="s">
        <v>64</v>
      </c>
      <c r="S9" s="24" t="s">
        <v>77</v>
      </c>
      <c r="U9" s="58" t="s">
        <v>412</v>
      </c>
      <c r="V9" s="112">
        <v>1381</v>
      </c>
      <c r="W9" s="59">
        <f>V9/V11</f>
        <v>0.51936818352764202</v>
      </c>
      <c r="X9" s="43"/>
    </row>
    <row r="10" spans="1:24" x14ac:dyDescent="0.2">
      <c r="A10" s="23" t="s">
        <v>70</v>
      </c>
      <c r="B10" s="112">
        <v>80</v>
      </c>
      <c r="C10" s="24">
        <f>B10/B17</f>
        <v>6.762468300929839E-3</v>
      </c>
      <c r="E10" s="3" t="s">
        <v>109</v>
      </c>
      <c r="F10" s="112">
        <v>3959</v>
      </c>
      <c r="G10" s="10">
        <f>F10/F11</f>
        <v>0.60488922841864023</v>
      </c>
      <c r="I10" s="17" t="s">
        <v>141</v>
      </c>
      <c r="J10" s="112">
        <v>3973</v>
      </c>
      <c r="K10" s="10">
        <f>J10/J12</f>
        <v>0.53321701784995301</v>
      </c>
      <c r="L10" s="15"/>
      <c r="M10" s="22" t="s">
        <v>174</v>
      </c>
      <c r="N10" s="23" t="s">
        <v>64</v>
      </c>
      <c r="O10" s="24" t="s">
        <v>77</v>
      </c>
      <c r="Q10" s="23" t="s">
        <v>273</v>
      </c>
      <c r="R10" s="112">
        <v>3246</v>
      </c>
      <c r="S10" s="24">
        <f>R10/R14</f>
        <v>0.4579571106094808</v>
      </c>
      <c r="U10" s="58" t="s">
        <v>413</v>
      </c>
      <c r="V10" s="112">
        <v>1278</v>
      </c>
      <c r="W10" s="55">
        <f>V10/V11</f>
        <v>0.48063181647235803</v>
      </c>
      <c r="X10" s="43"/>
    </row>
    <row r="11" spans="1:24" x14ac:dyDescent="0.2">
      <c r="A11" s="23" t="s">
        <v>71</v>
      </c>
      <c r="B11" s="112">
        <v>1563</v>
      </c>
      <c r="C11" s="24">
        <f>B11/B17</f>
        <v>0.13212172442941675</v>
      </c>
      <c r="E11" s="3" t="s">
        <v>107</v>
      </c>
      <c r="F11" s="1">
        <f>F9+F10</f>
        <v>6545</v>
      </c>
      <c r="G11" s="10">
        <f>G9+G10</f>
        <v>1</v>
      </c>
      <c r="I11" s="17" t="s">
        <v>142</v>
      </c>
      <c r="J11" s="112">
        <v>2069</v>
      </c>
      <c r="K11" s="10">
        <f>J11/J12</f>
        <v>0.2776808482082942</v>
      </c>
      <c r="L11" s="15"/>
      <c r="M11" s="22" t="s">
        <v>176</v>
      </c>
      <c r="N11" s="112">
        <v>2449</v>
      </c>
      <c r="O11" s="24">
        <f>N11/N13</f>
        <v>0.33835313622547664</v>
      </c>
      <c r="Q11" s="23" t="s">
        <v>274</v>
      </c>
      <c r="R11" s="112">
        <v>606</v>
      </c>
      <c r="S11" s="24">
        <f>R11/R14</f>
        <v>8.5496613995485332E-2</v>
      </c>
      <c r="U11" s="58" t="s">
        <v>69</v>
      </c>
      <c r="V11" s="58">
        <f>V9+V10</f>
        <v>2659</v>
      </c>
      <c r="W11" s="59">
        <f>W9+W10</f>
        <v>1</v>
      </c>
      <c r="X11" s="43"/>
    </row>
    <row r="12" spans="1:24" x14ac:dyDescent="0.2">
      <c r="A12" s="23" t="s">
        <v>72</v>
      </c>
      <c r="B12" s="112">
        <v>54</v>
      </c>
      <c r="C12" s="24">
        <f>B12/B17</f>
        <v>4.5646661031276412E-3</v>
      </c>
      <c r="E12" s="13"/>
      <c r="F12" s="13"/>
      <c r="G12" s="14"/>
      <c r="I12" s="17" t="s">
        <v>69</v>
      </c>
      <c r="J12" s="1">
        <f>J9+J10+J11</f>
        <v>7451</v>
      </c>
      <c r="K12" s="10">
        <f>K9+K10+K11</f>
        <v>1</v>
      </c>
      <c r="L12" s="15"/>
      <c r="M12" s="22" t="s">
        <v>175</v>
      </c>
      <c r="N12" s="112">
        <v>4789</v>
      </c>
      <c r="O12" s="24">
        <f>N12/N13</f>
        <v>0.66164686377452331</v>
      </c>
      <c r="Q12" s="23" t="s">
        <v>275</v>
      </c>
      <c r="R12" s="112">
        <v>1387</v>
      </c>
      <c r="S12" s="24">
        <f>R12/R14</f>
        <v>0.19568284424379231</v>
      </c>
      <c r="U12" s="30"/>
      <c r="V12" s="30"/>
      <c r="W12" s="53"/>
      <c r="X12" s="43"/>
    </row>
    <row r="13" spans="1:24" x14ac:dyDescent="0.2">
      <c r="A13" s="23" t="s">
        <v>73</v>
      </c>
      <c r="B13" s="112">
        <v>875</v>
      </c>
      <c r="C13" s="24">
        <f>B13/B17</f>
        <v>7.3964497041420121E-2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7238</v>
      </c>
      <c r="O13" s="24">
        <f>O11+O12</f>
        <v>1</v>
      </c>
      <c r="Q13" s="23" t="s">
        <v>276</v>
      </c>
      <c r="R13" s="112">
        <v>1849</v>
      </c>
      <c r="S13" s="24">
        <f>R13/R14</f>
        <v>0.26086343115124155</v>
      </c>
      <c r="U13" s="58" t="s">
        <v>414</v>
      </c>
      <c r="V13" s="58" t="s">
        <v>64</v>
      </c>
      <c r="W13" s="59" t="s">
        <v>94</v>
      </c>
      <c r="X13" s="43"/>
    </row>
    <row r="14" spans="1:24" x14ac:dyDescent="0.2">
      <c r="A14" s="23" t="s">
        <v>74</v>
      </c>
      <c r="B14" s="112">
        <v>72</v>
      </c>
      <c r="C14" s="24">
        <f>B14/B17</f>
        <v>6.0862214708368558E-3</v>
      </c>
      <c r="E14" s="6" t="s">
        <v>111</v>
      </c>
      <c r="F14" s="112">
        <v>4365</v>
      </c>
      <c r="G14" s="27">
        <f>F14/F16</f>
        <v>0.54324828873677655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23" t="s">
        <v>69</v>
      </c>
      <c r="R14" s="23">
        <f>R10+R11+R12+R13</f>
        <v>7088</v>
      </c>
      <c r="S14" s="24">
        <f>S10+S11+S12+S13</f>
        <v>1</v>
      </c>
      <c r="U14" s="58" t="s">
        <v>415</v>
      </c>
      <c r="V14" s="112">
        <v>649</v>
      </c>
      <c r="W14" s="59">
        <f>V14/V16</f>
        <v>0.30904761904761907</v>
      </c>
      <c r="X14" s="43"/>
    </row>
    <row r="15" spans="1:24" x14ac:dyDescent="0.2">
      <c r="A15" s="23" t="s">
        <v>75</v>
      </c>
      <c r="B15" s="112">
        <v>2821</v>
      </c>
      <c r="C15" s="24">
        <f>B15/B17</f>
        <v>0.23846153846153847</v>
      </c>
      <c r="E15" s="6" t="s">
        <v>112</v>
      </c>
      <c r="F15" s="112">
        <v>3670</v>
      </c>
      <c r="G15" s="27">
        <f>F15/F16</f>
        <v>0.45675171126322339</v>
      </c>
      <c r="I15" s="17" t="s">
        <v>144</v>
      </c>
      <c r="J15" s="112">
        <v>1703</v>
      </c>
      <c r="K15" s="10">
        <f>J15/J19</f>
        <v>0.23135443553864965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4"/>
      <c r="U15" s="58" t="s">
        <v>416</v>
      </c>
      <c r="V15" s="112">
        <v>1451</v>
      </c>
      <c r="W15" s="55">
        <f>V15/V16</f>
        <v>0.69095238095238098</v>
      </c>
      <c r="X15" s="43"/>
    </row>
    <row r="16" spans="1:24" x14ac:dyDescent="0.2">
      <c r="A16" s="23" t="s">
        <v>76</v>
      </c>
      <c r="B16" s="112">
        <v>6365</v>
      </c>
      <c r="C16" s="24">
        <f>B16/B17</f>
        <v>0.53803888419273038</v>
      </c>
      <c r="E16" s="6" t="s">
        <v>107</v>
      </c>
      <c r="F16" s="7">
        <f>F14+F15</f>
        <v>8035</v>
      </c>
      <c r="G16" s="27">
        <f>G14+G15</f>
        <v>1</v>
      </c>
      <c r="I16" s="17" t="s">
        <v>145</v>
      </c>
      <c r="J16" s="112">
        <v>1265</v>
      </c>
      <c r="K16" s="10">
        <f>J16/J19</f>
        <v>0.17185165059095231</v>
      </c>
      <c r="L16" s="15"/>
      <c r="M16" s="22" t="s">
        <v>178</v>
      </c>
      <c r="N16" s="112">
        <v>2449</v>
      </c>
      <c r="O16" s="24">
        <f>N16/N18</f>
        <v>0.33835313622547664</v>
      </c>
      <c r="Q16" s="23" t="s">
        <v>277</v>
      </c>
      <c r="R16" s="23" t="s">
        <v>64</v>
      </c>
      <c r="S16" s="24" t="s">
        <v>77</v>
      </c>
      <c r="U16" s="58" t="s">
        <v>69</v>
      </c>
      <c r="V16" s="58">
        <f>V14+V15</f>
        <v>2100</v>
      </c>
      <c r="W16" s="59">
        <f>W14+W15</f>
        <v>1</v>
      </c>
      <c r="X16" s="43"/>
    </row>
    <row r="17" spans="1:24" x14ac:dyDescent="0.2">
      <c r="A17" s="23" t="s">
        <v>69</v>
      </c>
      <c r="B17" s="23">
        <f>B10+B11+B12+B13+B14+B15+B16</f>
        <v>11830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1528</v>
      </c>
      <c r="K17" s="10">
        <f>J17/J19</f>
        <v>0.20758049178100801</v>
      </c>
      <c r="L17" s="15"/>
      <c r="M17" s="22" t="s">
        <v>179</v>
      </c>
      <c r="N17" s="112">
        <v>4789</v>
      </c>
      <c r="O17" s="24">
        <f>N17/N18</f>
        <v>0.66164686377452331</v>
      </c>
      <c r="Q17" s="23" t="s">
        <v>278</v>
      </c>
      <c r="R17" s="112">
        <v>2648</v>
      </c>
      <c r="S17" s="24">
        <f>R17/R20</f>
        <v>0.37581606585296623</v>
      </c>
      <c r="U17" s="30"/>
      <c r="V17" s="30"/>
      <c r="W17" s="53"/>
      <c r="X17" s="43"/>
    </row>
    <row r="18" spans="1:24" x14ac:dyDescent="0.2">
      <c r="A18" s="43"/>
      <c r="B18" s="43"/>
      <c r="C18" s="4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2865</v>
      </c>
      <c r="K18" s="127">
        <f>J18/J19</f>
        <v>0.38921342208939003</v>
      </c>
      <c r="L18" s="15"/>
      <c r="M18" s="22" t="s">
        <v>69</v>
      </c>
      <c r="N18" s="23">
        <f>N16+N17</f>
        <v>7238</v>
      </c>
      <c r="O18" s="24">
        <f>O16+O17</f>
        <v>1</v>
      </c>
      <c r="Q18" s="23" t="s">
        <v>279</v>
      </c>
      <c r="R18" s="112">
        <v>1041</v>
      </c>
      <c r="S18" s="24">
        <f>R18/R20</f>
        <v>0.14774340051092819</v>
      </c>
      <c r="U18" s="58" t="s">
        <v>417</v>
      </c>
      <c r="V18" s="58" t="s">
        <v>64</v>
      </c>
      <c r="W18" s="59" t="s">
        <v>94</v>
      </c>
      <c r="X18" s="43"/>
    </row>
    <row r="19" spans="1:24" x14ac:dyDescent="0.2">
      <c r="A19" s="43"/>
      <c r="B19" s="43"/>
      <c r="C19" s="44"/>
      <c r="E19" s="17" t="s">
        <v>114</v>
      </c>
      <c r="F19" s="112">
        <v>768</v>
      </c>
      <c r="G19" s="10">
        <f>F19/F22</f>
        <v>9.3876054272093876E-2</v>
      </c>
      <c r="I19" s="17" t="s">
        <v>69</v>
      </c>
      <c r="J19" s="1">
        <f>J15+J16+J17+J18</f>
        <v>7361</v>
      </c>
      <c r="K19" s="10">
        <f>K15+K16+K17+K18</f>
        <v>1</v>
      </c>
      <c r="L19" s="15"/>
      <c r="M19" s="13"/>
      <c r="N19" s="13"/>
      <c r="O19" s="14"/>
      <c r="Q19" s="23" t="s">
        <v>280</v>
      </c>
      <c r="R19" s="112">
        <v>3357</v>
      </c>
      <c r="S19" s="24">
        <f>R19/R20</f>
        <v>0.47644053363610561</v>
      </c>
      <c r="U19" s="58" t="s">
        <v>418</v>
      </c>
      <c r="V19" s="112">
        <v>1768</v>
      </c>
      <c r="W19" s="59">
        <f>V19/V22</f>
        <v>0.63142857142857145</v>
      </c>
      <c r="X19" s="43"/>
    </row>
    <row r="20" spans="1:24" x14ac:dyDescent="0.2">
      <c r="A20" s="43"/>
      <c r="B20" s="43"/>
      <c r="C20" s="44"/>
      <c r="E20" s="17" t="s">
        <v>674</v>
      </c>
      <c r="F20" s="112">
        <v>2601</v>
      </c>
      <c r="G20" s="10">
        <f>F20/F22</f>
        <v>0.31793179317931791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23" t="s">
        <v>107</v>
      </c>
      <c r="R20" s="23">
        <f>R17+R18+R19</f>
        <v>7046</v>
      </c>
      <c r="S20" s="24">
        <f>S17+S18+S19</f>
        <v>1</v>
      </c>
      <c r="U20" s="58" t="s">
        <v>419</v>
      </c>
      <c r="V20" s="112">
        <v>480</v>
      </c>
      <c r="W20" s="59">
        <f>V20/V22</f>
        <v>0.17142857142857143</v>
      </c>
      <c r="X20" s="43"/>
    </row>
    <row r="21" spans="1:24" x14ac:dyDescent="0.2">
      <c r="A21" s="43"/>
      <c r="B21" s="43"/>
      <c r="C21" s="44"/>
      <c r="E21" s="17" t="s">
        <v>115</v>
      </c>
      <c r="F21" s="112">
        <v>4812</v>
      </c>
      <c r="G21" s="10">
        <f>F21/F22</f>
        <v>0.58819215254858814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3146</v>
      </c>
      <c r="O21" s="24">
        <f>N21/N25</f>
        <v>0.44012311135982091</v>
      </c>
      <c r="Q21" s="43"/>
      <c r="R21" s="43"/>
      <c r="S21" s="48"/>
      <c r="U21" s="58" t="s">
        <v>420</v>
      </c>
      <c r="V21" s="112">
        <v>552</v>
      </c>
      <c r="W21" s="59">
        <f>V21/V22</f>
        <v>0.19714285714285715</v>
      </c>
      <c r="X21" s="43"/>
    </row>
    <row r="22" spans="1:24" x14ac:dyDescent="0.2">
      <c r="A22" s="43"/>
      <c r="B22" s="43"/>
      <c r="C22" s="44"/>
      <c r="E22" s="17" t="s">
        <v>107</v>
      </c>
      <c r="F22" s="1">
        <f>F19+F20+F21</f>
        <v>8181</v>
      </c>
      <c r="G22" s="10">
        <f>G19+G20+G21</f>
        <v>1</v>
      </c>
      <c r="I22" s="17" t="s">
        <v>148</v>
      </c>
      <c r="J22" s="112">
        <v>2001</v>
      </c>
      <c r="K22" s="10">
        <f>J22/J25</f>
        <v>0.2750137438152831</v>
      </c>
      <c r="L22" s="15"/>
      <c r="M22" s="22" t="s">
        <v>182</v>
      </c>
      <c r="N22" s="112">
        <v>1493</v>
      </c>
      <c r="O22" s="24">
        <f>N22/N25</f>
        <v>0.20886961387800784</v>
      </c>
      <c r="Q22" s="30"/>
      <c r="R22" s="15"/>
      <c r="S22" s="16"/>
      <c r="U22" s="58" t="s">
        <v>69</v>
      </c>
      <c r="V22" s="58">
        <f>V19+V20+V21</f>
        <v>2800</v>
      </c>
      <c r="W22" s="59">
        <f>W19+W20+W21</f>
        <v>1</v>
      </c>
      <c r="X22" s="43"/>
    </row>
    <row r="23" spans="1:24" x14ac:dyDescent="0.2">
      <c r="A23" s="43"/>
      <c r="B23" s="43"/>
      <c r="C23" s="44"/>
      <c r="E23" s="13"/>
      <c r="F23" s="13"/>
      <c r="G23" s="14"/>
      <c r="I23" s="17" t="s">
        <v>149</v>
      </c>
      <c r="J23" s="112">
        <v>962</v>
      </c>
      <c r="K23" s="10">
        <f>J23/J25</f>
        <v>0.13221550302363935</v>
      </c>
      <c r="L23" s="15"/>
      <c r="M23" s="22" t="s">
        <v>183</v>
      </c>
      <c r="N23" s="112">
        <v>1376</v>
      </c>
      <c r="O23" s="24">
        <f>N23/N25</f>
        <v>0.19250139899272523</v>
      </c>
      <c r="Q23" s="30"/>
      <c r="R23" s="30"/>
      <c r="S23" s="53"/>
      <c r="U23" s="50"/>
      <c r="V23" s="50"/>
      <c r="W23" s="51"/>
      <c r="X23" s="43"/>
    </row>
    <row r="24" spans="1:24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4313</v>
      </c>
      <c r="K24" s="10">
        <f>J24/J25</f>
        <v>0.59277075316107752</v>
      </c>
      <c r="L24" s="15"/>
      <c r="M24" s="22" t="s">
        <v>184</v>
      </c>
      <c r="N24" s="112">
        <v>1133</v>
      </c>
      <c r="O24" s="24">
        <f>N24/N25</f>
        <v>0.158505875769446</v>
      </c>
      <c r="Q24" s="30"/>
      <c r="R24" s="30"/>
      <c r="S24" s="53"/>
      <c r="U24" s="50"/>
      <c r="V24" s="50"/>
      <c r="W24" s="51"/>
      <c r="X24" s="43"/>
    </row>
    <row r="25" spans="1:24" x14ac:dyDescent="0.2">
      <c r="A25" s="43"/>
      <c r="B25" s="43"/>
      <c r="C25" s="44"/>
      <c r="E25" s="17" t="s">
        <v>117</v>
      </c>
      <c r="F25" s="112">
        <v>2587</v>
      </c>
      <c r="G25" s="10">
        <f>F25/F30</f>
        <v>0.32842452710422748</v>
      </c>
      <c r="I25" s="17" t="s">
        <v>69</v>
      </c>
      <c r="J25" s="1">
        <f>J22+J23+J24</f>
        <v>7276</v>
      </c>
      <c r="K25" s="10">
        <f>K22+K23+K24</f>
        <v>1</v>
      </c>
      <c r="L25" s="15"/>
      <c r="M25" s="22" t="s">
        <v>69</v>
      </c>
      <c r="N25" s="23">
        <f>N21+N22+N23+N24</f>
        <v>7148</v>
      </c>
      <c r="O25" s="24">
        <f>O21+O22+O23+O24</f>
        <v>0.99999999999999989</v>
      </c>
      <c r="Q25" s="30"/>
      <c r="R25" s="30"/>
      <c r="S25" s="53"/>
      <c r="U25" s="50"/>
      <c r="V25" s="50"/>
      <c r="W25" s="51"/>
      <c r="X25" s="43"/>
    </row>
    <row r="26" spans="1:24" x14ac:dyDescent="0.2">
      <c r="A26" s="13"/>
      <c r="B26" s="13"/>
      <c r="C26" s="14"/>
      <c r="E26" s="17" t="s">
        <v>118</v>
      </c>
      <c r="F26" s="112">
        <v>1112</v>
      </c>
      <c r="G26" s="10">
        <f>F26/F30</f>
        <v>0.14117049638187126</v>
      </c>
      <c r="I26" s="13"/>
      <c r="J26" s="13"/>
      <c r="K26" s="14"/>
      <c r="L26" s="15"/>
      <c r="M26" s="13"/>
      <c r="N26" s="13"/>
      <c r="O26" s="14"/>
      <c r="Q26" s="30"/>
      <c r="R26" s="30"/>
      <c r="S26" s="53"/>
      <c r="U26" s="50"/>
      <c r="V26" s="50"/>
      <c r="W26" s="51"/>
      <c r="X26" s="43"/>
    </row>
    <row r="27" spans="1:24" x14ac:dyDescent="0.2">
      <c r="A27" s="43"/>
      <c r="B27" s="43"/>
      <c r="C27" s="44"/>
      <c r="E27" s="17" t="s">
        <v>119</v>
      </c>
      <c r="F27" s="112">
        <v>810</v>
      </c>
      <c r="G27" s="10">
        <f>F27/F30</f>
        <v>0.10283102704075156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56"/>
      <c r="R27" s="56"/>
      <c r="S27" s="57"/>
      <c r="U27" s="50"/>
      <c r="V27" s="50"/>
      <c r="W27" s="51"/>
      <c r="X27" s="43"/>
    </row>
    <row r="28" spans="1:24" x14ac:dyDescent="0.2">
      <c r="A28" s="43"/>
      <c r="B28" s="43"/>
      <c r="C28" s="44"/>
      <c r="E28" s="17" t="s">
        <v>120</v>
      </c>
      <c r="F28" s="112">
        <v>488</v>
      </c>
      <c r="G28" s="10">
        <f>F28/F30</f>
        <v>6.1952519994921927E-2</v>
      </c>
      <c r="I28" s="17" t="s">
        <v>644</v>
      </c>
      <c r="J28" s="112">
        <v>1966</v>
      </c>
      <c r="K28" s="10">
        <f>J28/J33</f>
        <v>0.26879956248290948</v>
      </c>
      <c r="L28" s="15"/>
      <c r="M28" s="22" t="s">
        <v>186</v>
      </c>
      <c r="N28" s="112">
        <v>1752</v>
      </c>
      <c r="O28" s="24">
        <f>N28/N31</f>
        <v>0.24840493407060826</v>
      </c>
      <c r="Q28" s="30"/>
      <c r="R28" s="15"/>
      <c r="S28" s="16"/>
      <c r="U28" s="50"/>
      <c r="V28" s="50"/>
      <c r="W28" s="51"/>
      <c r="X28" s="43"/>
    </row>
    <row r="29" spans="1:24" x14ac:dyDescent="0.2">
      <c r="A29" s="43"/>
      <c r="B29" s="43"/>
      <c r="C29" s="44"/>
      <c r="E29" s="17" t="s">
        <v>99</v>
      </c>
      <c r="F29" s="112">
        <v>2880</v>
      </c>
      <c r="G29" s="10">
        <f>F29/F30</f>
        <v>0.36562142947822773</v>
      </c>
      <c r="I29" s="17" t="s">
        <v>151</v>
      </c>
      <c r="J29" s="112">
        <v>2670</v>
      </c>
      <c r="K29" s="10">
        <f>J29/J33</f>
        <v>0.36505332239540605</v>
      </c>
      <c r="L29" s="15"/>
      <c r="M29" s="22" t="s">
        <v>682</v>
      </c>
      <c r="N29" s="112">
        <v>2541</v>
      </c>
      <c r="O29" s="24">
        <f>N29/N31</f>
        <v>0.36027222458528285</v>
      </c>
      <c r="Q29" s="30"/>
      <c r="R29" s="30"/>
      <c r="S29" s="53"/>
      <c r="U29" s="50"/>
      <c r="V29" s="50"/>
      <c r="W29" s="51"/>
      <c r="X29" s="43"/>
    </row>
    <row r="30" spans="1:24" x14ac:dyDescent="0.2">
      <c r="A30" s="43"/>
      <c r="B30" s="43"/>
      <c r="C30" s="44"/>
      <c r="E30" s="17" t="s">
        <v>69</v>
      </c>
      <c r="F30" s="1">
        <f>F25+F26+F27+F28+F29</f>
        <v>7877</v>
      </c>
      <c r="G30" s="10">
        <f>G25+G26+G27+G28+G29</f>
        <v>0.99999999999999989</v>
      </c>
      <c r="I30" s="17" t="s">
        <v>152</v>
      </c>
      <c r="J30" s="112">
        <v>576</v>
      </c>
      <c r="K30" s="10">
        <f>J30/J33</f>
        <v>7.8753076292042659E-2</v>
      </c>
      <c r="L30" s="15"/>
      <c r="M30" s="22" t="s">
        <v>187</v>
      </c>
      <c r="N30" s="112">
        <v>2760</v>
      </c>
      <c r="O30" s="24">
        <f>N30/N31</f>
        <v>0.39132284134410888</v>
      </c>
      <c r="Q30" s="30"/>
      <c r="R30" s="30"/>
      <c r="S30" s="53"/>
      <c r="U30" s="50"/>
      <c r="V30" s="50"/>
      <c r="W30" s="51"/>
      <c r="X30" s="43"/>
    </row>
    <row r="31" spans="1:24" x14ac:dyDescent="0.2">
      <c r="A31" s="43"/>
      <c r="B31" s="43"/>
      <c r="C31" s="44"/>
      <c r="E31" s="13"/>
      <c r="F31" s="13"/>
      <c r="G31" s="14"/>
      <c r="I31" s="17" t="s">
        <v>153</v>
      </c>
      <c r="J31" s="112">
        <v>808</v>
      </c>
      <c r="K31" s="10">
        <f>J31/J33</f>
        <v>0.1104730653541154</v>
      </c>
      <c r="L31" s="15"/>
      <c r="M31" s="22" t="s">
        <v>69</v>
      </c>
      <c r="N31" s="23">
        <f>N28+N29+N30</f>
        <v>7053</v>
      </c>
      <c r="O31" s="24">
        <f>O28+O29+O30</f>
        <v>1</v>
      </c>
      <c r="Q31" s="30"/>
      <c r="R31" s="30"/>
      <c r="S31" s="53"/>
      <c r="U31" s="50"/>
      <c r="V31" s="50"/>
      <c r="W31" s="51"/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1294</v>
      </c>
      <c r="K32" s="10">
        <f>J32/J33</f>
        <v>0.17692097347552638</v>
      </c>
      <c r="L32" s="15"/>
      <c r="M32" s="13"/>
      <c r="N32" s="13"/>
      <c r="O32" s="14"/>
      <c r="Q32" s="13"/>
      <c r="R32" s="13"/>
      <c r="S32" s="14"/>
      <c r="U32" s="50"/>
      <c r="V32" s="50"/>
      <c r="W32" s="51"/>
      <c r="X32" s="43"/>
    </row>
    <row r="33" spans="1:24" x14ac:dyDescent="0.2">
      <c r="A33" s="43"/>
      <c r="B33" s="43"/>
      <c r="C33" s="44"/>
      <c r="E33" s="6" t="s">
        <v>112</v>
      </c>
      <c r="F33" s="112">
        <v>4868</v>
      </c>
      <c r="G33" s="27">
        <f>F33/F35</f>
        <v>0.6221881390593047</v>
      </c>
      <c r="I33" s="17" t="s">
        <v>69</v>
      </c>
      <c r="J33" s="1">
        <f>J28+J29+J30+J31+J32</f>
        <v>7314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50"/>
      <c r="V33" s="50"/>
      <c r="W33" s="51"/>
      <c r="X33" s="43"/>
    </row>
    <row r="34" spans="1:24" x14ac:dyDescent="0.2">
      <c r="A34" s="13"/>
      <c r="B34" s="13"/>
      <c r="C34" s="14"/>
      <c r="E34" s="6" t="s">
        <v>122</v>
      </c>
      <c r="F34" s="112">
        <v>2956</v>
      </c>
      <c r="G34" s="27">
        <f>F34/F35</f>
        <v>0.3778118609406953</v>
      </c>
      <c r="I34" s="13"/>
      <c r="J34" s="13"/>
      <c r="K34" s="14"/>
      <c r="L34" s="15"/>
      <c r="M34" s="22" t="s">
        <v>189</v>
      </c>
      <c r="N34" s="112">
        <v>3259</v>
      </c>
      <c r="O34" s="24">
        <f>N34/N38</f>
        <v>0.4597263365777966</v>
      </c>
      <c r="Q34" s="13"/>
      <c r="R34" s="13"/>
      <c r="S34" s="14"/>
      <c r="U34" s="50"/>
      <c r="V34" s="50"/>
      <c r="W34" s="51"/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7824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1886</v>
      </c>
      <c r="O35" s="24">
        <f>N35/N38</f>
        <v>0.26604598674001972</v>
      </c>
      <c r="Q35" s="13"/>
      <c r="R35" s="13"/>
      <c r="S35" s="14"/>
      <c r="U35" s="50"/>
      <c r="V35" s="50"/>
      <c r="W35" s="51"/>
      <c r="X35" s="43"/>
    </row>
    <row r="36" spans="1:24" x14ac:dyDescent="0.2">
      <c r="A36" s="13"/>
      <c r="B36" s="13"/>
      <c r="C36" s="14"/>
      <c r="E36" s="13"/>
      <c r="F36" s="13"/>
      <c r="G36" s="14"/>
      <c r="I36" s="22" t="s">
        <v>156</v>
      </c>
      <c r="J36" s="112">
        <v>3328</v>
      </c>
      <c r="K36" s="24">
        <f>J36/J38</f>
        <v>0.457519934011548</v>
      </c>
      <c r="L36" s="15"/>
      <c r="M36" s="22" t="s">
        <v>191</v>
      </c>
      <c r="N36" s="112">
        <v>988</v>
      </c>
      <c r="O36" s="24">
        <f>N36/N38</f>
        <v>0.13937085625617154</v>
      </c>
      <c r="Q36" s="13"/>
      <c r="R36" s="13"/>
      <c r="S36" s="14"/>
      <c r="U36" s="50"/>
      <c r="V36" s="50"/>
      <c r="W36" s="51"/>
      <c r="X36" s="43"/>
    </row>
    <row r="37" spans="1:24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3946</v>
      </c>
      <c r="K37" s="24">
        <f>J37/J38</f>
        <v>0.542480065988452</v>
      </c>
      <c r="L37" s="15"/>
      <c r="M37" s="22" t="s">
        <v>192</v>
      </c>
      <c r="N37" s="112">
        <v>956</v>
      </c>
      <c r="O37" s="24">
        <f>N37/N38</f>
        <v>0.13485682042601213</v>
      </c>
      <c r="Q37" s="13"/>
      <c r="R37" s="13"/>
      <c r="S37" s="14"/>
      <c r="U37" s="50"/>
      <c r="V37" s="50"/>
      <c r="W37" s="51"/>
      <c r="X37" s="43"/>
    </row>
    <row r="38" spans="1:24" x14ac:dyDescent="0.2">
      <c r="A38" s="13"/>
      <c r="B38" s="13"/>
      <c r="C38" s="14"/>
      <c r="E38" s="6" t="s">
        <v>124</v>
      </c>
      <c r="F38" s="112">
        <v>2419</v>
      </c>
      <c r="G38" s="27">
        <f>F38/F40</f>
        <v>0.39884583676834295</v>
      </c>
      <c r="I38" s="22" t="s">
        <v>69</v>
      </c>
      <c r="J38" s="23">
        <f>J36+J37</f>
        <v>7274</v>
      </c>
      <c r="K38" s="24">
        <f>K36+K37</f>
        <v>1</v>
      </c>
      <c r="L38" s="15"/>
      <c r="M38" s="22" t="s">
        <v>107</v>
      </c>
      <c r="N38" s="23">
        <f>N34+N35+N36+N37</f>
        <v>7089</v>
      </c>
      <c r="O38" s="24">
        <f>O34+O35+O36+O37</f>
        <v>1</v>
      </c>
      <c r="Q38" s="13"/>
      <c r="R38" s="13"/>
      <c r="S38" s="14"/>
      <c r="U38" s="50"/>
      <c r="V38" s="50"/>
      <c r="W38" s="51"/>
      <c r="X38" s="43"/>
    </row>
    <row r="39" spans="1:24" x14ac:dyDescent="0.2">
      <c r="A39" s="13"/>
      <c r="B39" s="13"/>
      <c r="C39" s="14"/>
      <c r="E39" s="6" t="s">
        <v>125</v>
      </c>
      <c r="F39" s="112">
        <v>3646</v>
      </c>
      <c r="G39" s="27">
        <f>F39/F40</f>
        <v>0.60115416323165705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50"/>
      <c r="V39" s="50"/>
      <c r="W39" s="51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6065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50"/>
      <c r="V40" s="50"/>
      <c r="W40" s="51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911</v>
      </c>
      <c r="K41" s="24">
        <f>J41/J45</f>
        <v>0.12309147412511823</v>
      </c>
      <c r="L41" s="15"/>
      <c r="M41" s="22" t="s">
        <v>194</v>
      </c>
      <c r="N41" s="112">
        <v>1658</v>
      </c>
      <c r="O41" s="24">
        <f>N41/N45</f>
        <v>0.23325830050647159</v>
      </c>
      <c r="Q41" s="13"/>
      <c r="R41" s="13"/>
      <c r="S41" s="14"/>
      <c r="U41" s="50"/>
      <c r="V41" s="50"/>
      <c r="W41" s="51"/>
      <c r="X41" s="43"/>
    </row>
    <row r="42" spans="1:24" x14ac:dyDescent="0.2">
      <c r="A42" s="1" t="s">
        <v>87</v>
      </c>
      <c r="B42" s="112">
        <v>6521</v>
      </c>
      <c r="C42" s="10">
        <f>B42/B44</f>
        <v>0.68961505922165822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2655</v>
      </c>
      <c r="K42" s="24">
        <f>J42/J45</f>
        <v>0.35873530603972437</v>
      </c>
      <c r="L42" s="15"/>
      <c r="M42" s="22" t="s">
        <v>195</v>
      </c>
      <c r="N42" s="112">
        <v>2999</v>
      </c>
      <c r="O42" s="24">
        <f>N42/N45</f>
        <v>0.42191896454698929</v>
      </c>
      <c r="Q42" s="13"/>
      <c r="R42" s="13"/>
      <c r="S42" s="14"/>
      <c r="U42" s="50"/>
      <c r="V42" s="50"/>
      <c r="W42" s="51"/>
      <c r="X42" s="43"/>
    </row>
    <row r="43" spans="1:24" x14ac:dyDescent="0.2">
      <c r="A43" s="1" t="s">
        <v>88</v>
      </c>
      <c r="B43" s="112">
        <v>2935</v>
      </c>
      <c r="C43" s="10">
        <f>B43/B44</f>
        <v>0.31038494077834178</v>
      </c>
      <c r="E43" s="124" t="s">
        <v>127</v>
      </c>
      <c r="F43" s="125">
        <v>1552</v>
      </c>
      <c r="G43" s="127">
        <f>F43/F49</f>
        <v>0.20610889774236388</v>
      </c>
      <c r="I43" s="22" t="s">
        <v>159</v>
      </c>
      <c r="J43" s="112">
        <v>2119</v>
      </c>
      <c r="K43" s="24">
        <f>J43/J45</f>
        <v>0.28631266045129039</v>
      </c>
      <c r="L43" s="15"/>
      <c r="M43" s="22" t="s">
        <v>196</v>
      </c>
      <c r="N43" s="112">
        <v>1490</v>
      </c>
      <c r="O43" s="24">
        <f>N43/N45</f>
        <v>0.20962296004501971</v>
      </c>
      <c r="Q43" s="13"/>
      <c r="R43" s="13"/>
      <c r="S43" s="14"/>
      <c r="U43" s="50"/>
      <c r="V43" s="50"/>
      <c r="W43" s="51"/>
      <c r="X43" s="43"/>
    </row>
    <row r="44" spans="1:24" x14ac:dyDescent="0.2">
      <c r="A44" s="1" t="s">
        <v>69</v>
      </c>
      <c r="B44" s="1">
        <f>B42+B43</f>
        <v>9456</v>
      </c>
      <c r="C44" s="10">
        <f>C42+C43</f>
        <v>1</v>
      </c>
      <c r="E44" s="17" t="s">
        <v>128</v>
      </c>
      <c r="F44" s="112">
        <v>1125</v>
      </c>
      <c r="G44" s="10">
        <f>F44/F49</f>
        <v>0.14940239043824702</v>
      </c>
      <c r="I44" s="22" t="s">
        <v>160</v>
      </c>
      <c r="J44" s="112">
        <v>1716</v>
      </c>
      <c r="K44" s="24">
        <f>J44/J45</f>
        <v>0.23186055938386704</v>
      </c>
      <c r="L44" s="15"/>
      <c r="M44" s="22" t="s">
        <v>197</v>
      </c>
      <c r="N44" s="112">
        <v>961</v>
      </c>
      <c r="O44" s="24">
        <f>N44/N45</f>
        <v>0.13519977490151941</v>
      </c>
      <c r="Q44" s="13"/>
      <c r="R44" s="13"/>
      <c r="S44" s="14"/>
      <c r="U44" s="50"/>
      <c r="V44" s="50"/>
      <c r="W44" s="51"/>
      <c r="X44" s="43"/>
    </row>
    <row r="45" spans="1:24" x14ac:dyDescent="0.2">
      <c r="A45" s="13"/>
      <c r="B45" s="13"/>
      <c r="C45" s="14"/>
      <c r="E45" s="17" t="s">
        <v>129</v>
      </c>
      <c r="F45" s="112">
        <v>2179</v>
      </c>
      <c r="G45" s="10">
        <f>F45/F49</f>
        <v>0.28937583001328021</v>
      </c>
      <c r="I45" s="22" t="s">
        <v>69</v>
      </c>
      <c r="J45" s="23">
        <f>J41+J42+J43+J44</f>
        <v>7401</v>
      </c>
      <c r="K45" s="24">
        <f>K41+K42+K43+K44</f>
        <v>1</v>
      </c>
      <c r="L45" s="15"/>
      <c r="M45" s="22" t="s">
        <v>69</v>
      </c>
      <c r="N45" s="23">
        <f>N41+N42+N43+N44</f>
        <v>7108</v>
      </c>
      <c r="O45" s="24">
        <f>O41+O42+O43+O44</f>
        <v>1</v>
      </c>
      <c r="Q45" s="13"/>
      <c r="R45" s="13"/>
      <c r="S45" s="14"/>
      <c r="U45" s="50"/>
      <c r="V45" s="50"/>
      <c r="W45" s="51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1260</v>
      </c>
      <c r="G46" s="10">
        <f>F46/F49</f>
        <v>0.16733067729083664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50"/>
      <c r="V46" s="50"/>
      <c r="W46" s="51"/>
      <c r="X46" s="43"/>
    </row>
    <row r="47" spans="1:24" x14ac:dyDescent="0.2">
      <c r="A47" s="1" t="s">
        <v>90</v>
      </c>
      <c r="B47" s="112">
        <v>2702</v>
      </c>
      <c r="C47" s="10">
        <f>B47/B49</f>
        <v>0.32819142475403862</v>
      </c>
      <c r="E47" s="17" t="s">
        <v>131</v>
      </c>
      <c r="F47" s="112">
        <v>1249</v>
      </c>
      <c r="G47" s="10">
        <f>F47/F49</f>
        <v>0.16586985391766268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50"/>
      <c r="V47" s="50"/>
      <c r="W47" s="51"/>
      <c r="X47" s="43"/>
    </row>
    <row r="48" spans="1:24" x14ac:dyDescent="0.2">
      <c r="A48" s="1" t="s">
        <v>91</v>
      </c>
      <c r="B48" s="112">
        <v>5531</v>
      </c>
      <c r="C48" s="10">
        <f>B48/B49</f>
        <v>0.67180857524596138</v>
      </c>
      <c r="E48" s="17" t="s">
        <v>673</v>
      </c>
      <c r="F48" s="112">
        <v>165</v>
      </c>
      <c r="G48" s="10">
        <f>F48/F49</f>
        <v>2.1912350597609563E-2</v>
      </c>
      <c r="I48" s="22" t="s">
        <v>162</v>
      </c>
      <c r="J48" s="112">
        <v>3221</v>
      </c>
      <c r="K48" s="24">
        <f>J48/J51</f>
        <v>0.44354172404296338</v>
      </c>
      <c r="M48" s="22" t="s">
        <v>199</v>
      </c>
      <c r="N48" s="112">
        <v>1812</v>
      </c>
      <c r="O48" s="24">
        <f>N48/N51</f>
        <v>0.25930165998855181</v>
      </c>
      <c r="Q48" s="13"/>
      <c r="R48" s="13"/>
      <c r="S48" s="14"/>
      <c r="U48" s="50"/>
      <c r="V48" s="50"/>
      <c r="W48" s="51"/>
      <c r="X48" s="43"/>
    </row>
    <row r="49" spans="1:24" x14ac:dyDescent="0.2">
      <c r="A49" s="1" t="s">
        <v>69</v>
      </c>
      <c r="B49" s="1">
        <f>B47+B48</f>
        <v>8233</v>
      </c>
      <c r="C49" s="10">
        <f>C47+C48</f>
        <v>1</v>
      </c>
      <c r="E49" s="17" t="s">
        <v>69</v>
      </c>
      <c r="F49" s="1">
        <f>F43+F44+F45+F46+F47+F48</f>
        <v>7530</v>
      </c>
      <c r="G49" s="10">
        <f>G43+G44+G45+G46+G47+G48</f>
        <v>1</v>
      </c>
      <c r="I49" s="22" t="s">
        <v>163</v>
      </c>
      <c r="J49" s="112">
        <v>2552</v>
      </c>
      <c r="K49" s="24">
        <f>J49/J51</f>
        <v>0.35141834205453043</v>
      </c>
      <c r="M49" s="22" t="s">
        <v>200</v>
      </c>
      <c r="N49" s="112">
        <v>2273</v>
      </c>
      <c r="O49" s="24">
        <f>N49/N51</f>
        <v>0.32527189467658846</v>
      </c>
      <c r="Q49" s="13"/>
      <c r="R49" s="13"/>
      <c r="S49" s="14"/>
      <c r="U49" s="50"/>
      <c r="V49" s="50"/>
      <c r="W49" s="51"/>
      <c r="X49" s="43"/>
    </row>
    <row r="50" spans="1:24" x14ac:dyDescent="0.2">
      <c r="A50" s="13"/>
      <c r="B50" s="13"/>
      <c r="C50" s="14"/>
      <c r="E50" s="13"/>
      <c r="F50" s="13"/>
      <c r="G50" s="14"/>
      <c r="I50" s="22" t="s">
        <v>164</v>
      </c>
      <c r="J50" s="112">
        <v>1489</v>
      </c>
      <c r="K50" s="24">
        <f>J50/J51</f>
        <v>0.20503993390250619</v>
      </c>
      <c r="M50" s="22" t="s">
        <v>201</v>
      </c>
      <c r="N50" s="112">
        <v>2903</v>
      </c>
      <c r="O50" s="24">
        <f>N50/N51</f>
        <v>0.41542644533485978</v>
      </c>
      <c r="Q50" s="13"/>
      <c r="R50" s="13"/>
      <c r="S50" s="14"/>
      <c r="U50" s="50"/>
      <c r="V50" s="50"/>
      <c r="W50" s="51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7262</v>
      </c>
      <c r="K51" s="24">
        <f>K48+K49+K50</f>
        <v>1</v>
      </c>
      <c r="M51" s="22" t="s">
        <v>69</v>
      </c>
      <c r="N51" s="23">
        <f>N48+N49+N50</f>
        <v>6988</v>
      </c>
      <c r="O51" s="24">
        <f>O48+O49+O50</f>
        <v>1</v>
      </c>
      <c r="Q51" s="13"/>
      <c r="R51" s="13"/>
      <c r="S51" s="14"/>
      <c r="U51" s="50"/>
      <c r="V51" s="50"/>
      <c r="W51" s="51"/>
      <c r="X51" s="43"/>
    </row>
    <row r="52" spans="1:24" x14ac:dyDescent="0.2">
      <c r="A52" s="1" t="s">
        <v>92</v>
      </c>
      <c r="B52" s="112">
        <v>3067</v>
      </c>
      <c r="C52" s="10">
        <f>B52/B54</f>
        <v>0.34565535895413052</v>
      </c>
      <c r="E52" s="17" t="s">
        <v>133</v>
      </c>
      <c r="F52" s="112">
        <v>3456</v>
      </c>
      <c r="G52" s="10">
        <f>F52/F55</f>
        <v>0.4628984730779534</v>
      </c>
      <c r="I52" s="13"/>
      <c r="J52" s="13"/>
      <c r="K52" s="14"/>
      <c r="M52" s="13"/>
      <c r="N52" s="13"/>
      <c r="O52" s="14"/>
      <c r="Q52" s="13"/>
      <c r="R52" s="13"/>
      <c r="S52" s="14"/>
      <c r="U52" s="50"/>
      <c r="V52" s="50"/>
      <c r="W52" s="51"/>
      <c r="X52" s="43"/>
    </row>
    <row r="53" spans="1:24" x14ac:dyDescent="0.2">
      <c r="A53" s="1" t="s">
        <v>93</v>
      </c>
      <c r="B53" s="112">
        <v>5806</v>
      </c>
      <c r="C53" s="10">
        <f>B53/B54</f>
        <v>0.65434464104586954</v>
      </c>
      <c r="E53" s="17" t="s">
        <v>134</v>
      </c>
      <c r="F53" s="112">
        <v>2964</v>
      </c>
      <c r="G53" s="10">
        <f>F53/F55</f>
        <v>0.39699973211893919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50"/>
      <c r="V53" s="50"/>
      <c r="W53" s="51"/>
      <c r="X53" s="43"/>
    </row>
    <row r="54" spans="1:24" x14ac:dyDescent="0.2">
      <c r="A54" s="1" t="s">
        <v>69</v>
      </c>
      <c r="B54" s="1">
        <f>B52+B53</f>
        <v>8873</v>
      </c>
      <c r="C54" s="10">
        <f>C52+C53</f>
        <v>1</v>
      </c>
      <c r="E54" s="17" t="s">
        <v>135</v>
      </c>
      <c r="F54" s="112">
        <v>1046</v>
      </c>
      <c r="G54" s="10">
        <f>F54/F55</f>
        <v>0.14010179480310742</v>
      </c>
      <c r="I54" s="22" t="s">
        <v>166</v>
      </c>
      <c r="J54" s="112">
        <v>3304</v>
      </c>
      <c r="K54" s="24">
        <f>J54/J57</f>
        <v>0.45409565695437054</v>
      </c>
      <c r="M54" s="22" t="s">
        <v>203</v>
      </c>
      <c r="N54" s="112">
        <v>4376</v>
      </c>
      <c r="O54" s="24">
        <f>N54/N56</f>
        <v>0.62114975159687724</v>
      </c>
      <c r="Q54" s="13"/>
      <c r="R54" s="13"/>
      <c r="S54" s="14"/>
      <c r="U54" s="50"/>
      <c r="V54" s="50"/>
      <c r="W54" s="51"/>
      <c r="X54" s="43"/>
    </row>
    <row r="55" spans="1:24" x14ac:dyDescent="0.2">
      <c r="A55" s="13"/>
      <c r="B55" s="13"/>
      <c r="C55" s="14"/>
      <c r="E55" s="17" t="s">
        <v>69</v>
      </c>
      <c r="F55" s="1">
        <f>F52+F53+F54</f>
        <v>7466</v>
      </c>
      <c r="G55" s="10">
        <f>G52+G53+G54</f>
        <v>1</v>
      </c>
      <c r="I55" s="22" t="s">
        <v>167</v>
      </c>
      <c r="J55" s="112">
        <v>2627</v>
      </c>
      <c r="K55" s="24">
        <f>J55/J57</f>
        <v>0.36105002748763054</v>
      </c>
      <c r="M55" s="22" t="s">
        <v>204</v>
      </c>
      <c r="N55" s="112">
        <v>2669</v>
      </c>
      <c r="O55" s="24">
        <f>N55/N56</f>
        <v>0.37885024840312276</v>
      </c>
      <c r="Q55" s="13"/>
      <c r="R55" s="13"/>
      <c r="S55" s="14"/>
      <c r="U55" s="50"/>
      <c r="V55" s="50"/>
      <c r="W55" s="51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1345</v>
      </c>
      <c r="K56" s="24">
        <f>J56/J57</f>
        <v>0.18485431555799889</v>
      </c>
      <c r="M56" s="22" t="s">
        <v>69</v>
      </c>
      <c r="N56" s="23">
        <f>N54+N55</f>
        <v>7045</v>
      </c>
      <c r="O56" s="24">
        <f>O54+O55</f>
        <v>1</v>
      </c>
      <c r="Q56" s="13"/>
      <c r="R56" s="13"/>
      <c r="S56" s="14"/>
      <c r="U56" s="50"/>
      <c r="V56" s="50"/>
      <c r="W56" s="51"/>
      <c r="X56" s="43"/>
    </row>
    <row r="57" spans="1:24" x14ac:dyDescent="0.2">
      <c r="A57" s="1" t="s">
        <v>97</v>
      </c>
      <c r="B57" s="112">
        <v>1103</v>
      </c>
      <c r="C57" s="10">
        <f>B57/B60</f>
        <v>0.13287555716178773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7276</v>
      </c>
      <c r="K57" s="24">
        <f>K54+K55+K56</f>
        <v>1</v>
      </c>
      <c r="M57" s="13"/>
      <c r="N57" s="13"/>
      <c r="O57" s="13"/>
      <c r="Q57" s="13"/>
      <c r="R57" s="13"/>
      <c r="S57" s="14"/>
      <c r="U57" s="50"/>
      <c r="V57" s="50"/>
      <c r="W57" s="51"/>
      <c r="X57" s="43"/>
    </row>
    <row r="58" spans="1:24" x14ac:dyDescent="0.2">
      <c r="A58" s="1" t="s">
        <v>98</v>
      </c>
      <c r="B58" s="112">
        <v>2927</v>
      </c>
      <c r="C58" s="10">
        <f>B58/B60</f>
        <v>0.35260811950367427</v>
      </c>
      <c r="E58" s="17" t="s">
        <v>137</v>
      </c>
      <c r="F58" s="112">
        <v>3530</v>
      </c>
      <c r="G58" s="10">
        <f>F58/F60</f>
        <v>0.46404627316944919</v>
      </c>
      <c r="I58" s="13"/>
      <c r="J58" s="13"/>
      <c r="K58" s="14"/>
      <c r="M58" s="13"/>
      <c r="N58" s="13"/>
      <c r="O58" s="13"/>
      <c r="Q58" s="13"/>
      <c r="R58" s="13"/>
      <c r="S58" s="14"/>
      <c r="U58" s="50"/>
      <c r="V58" s="50"/>
      <c r="W58" s="51"/>
      <c r="X58" s="43"/>
    </row>
    <row r="59" spans="1:24" x14ac:dyDescent="0.2">
      <c r="A59" s="1" t="s">
        <v>99</v>
      </c>
      <c r="B59" s="112">
        <v>4271</v>
      </c>
      <c r="C59" s="10">
        <f>B59/B60</f>
        <v>0.51451632333453801</v>
      </c>
      <c r="E59" s="29" t="s">
        <v>72</v>
      </c>
      <c r="F59" s="112">
        <v>4077</v>
      </c>
      <c r="G59" s="31">
        <f>F59/F60</f>
        <v>0.53595372683055076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50"/>
      <c r="V59" s="50"/>
      <c r="W59" s="51"/>
      <c r="X59" s="43"/>
    </row>
    <row r="60" spans="1:24" x14ac:dyDescent="0.2">
      <c r="A60" s="1" t="s">
        <v>69</v>
      </c>
      <c r="B60" s="1">
        <f>B57+B58+B59</f>
        <v>8301</v>
      </c>
      <c r="C60" s="10">
        <f>C57+C58+C59</f>
        <v>1</v>
      </c>
      <c r="E60" s="22" t="s">
        <v>69</v>
      </c>
      <c r="F60" s="23">
        <f>F58+F59</f>
        <v>7607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50"/>
      <c r="V60" s="50"/>
      <c r="W60" s="51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50"/>
      <c r="V61" s="50"/>
      <c r="W61" s="51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50"/>
      <c r="V62" s="50"/>
      <c r="W62" s="51"/>
      <c r="X62" s="43"/>
    </row>
    <row r="63" spans="1:24" x14ac:dyDescent="0.2">
      <c r="A63" s="1" t="s">
        <v>101</v>
      </c>
      <c r="B63" s="112">
        <v>6813</v>
      </c>
      <c r="C63" s="10">
        <f>B63/B65</f>
        <v>0.70666943263146975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50"/>
      <c r="V63" s="50"/>
      <c r="W63" s="51"/>
      <c r="X63" s="43"/>
    </row>
    <row r="64" spans="1:24" x14ac:dyDescent="0.2">
      <c r="A64" s="1" t="s">
        <v>102</v>
      </c>
      <c r="B64" s="112">
        <v>2828</v>
      </c>
      <c r="C64" s="10">
        <f>B64/B65</f>
        <v>0.29333056736853025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50"/>
      <c r="V64" s="50"/>
      <c r="W64" s="51"/>
      <c r="X64" s="43"/>
    </row>
    <row r="65" spans="1:24" x14ac:dyDescent="0.2">
      <c r="A65" s="3" t="s">
        <v>69</v>
      </c>
      <c r="B65" s="1">
        <f>B63+B64</f>
        <v>9641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50"/>
      <c r="V65" s="50"/>
      <c r="W65" s="51"/>
      <c r="X65" s="43"/>
    </row>
    <row r="66" spans="1:24" s="13" customFormat="1" x14ac:dyDescent="0.2">
      <c r="C66" s="14"/>
      <c r="G66" s="14"/>
      <c r="I66" s="30"/>
      <c r="J66" s="15"/>
      <c r="K66" s="16"/>
      <c r="S66" s="14"/>
      <c r="U66" s="43"/>
      <c r="V66" s="43"/>
      <c r="W66" s="48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U67" s="43"/>
      <c r="V67" s="43"/>
      <c r="W67" s="48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U68" s="43"/>
      <c r="V68" s="43"/>
      <c r="W68" s="48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U69" s="43"/>
      <c r="V69" s="43"/>
      <c r="W69" s="48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U70" s="43"/>
      <c r="V70" s="43"/>
      <c r="W70" s="48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U71" s="43"/>
      <c r="V71" s="43"/>
      <c r="W71" s="48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U72" s="43"/>
      <c r="V72" s="43"/>
      <c r="W72" s="48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U73" s="43"/>
      <c r="V73" s="43"/>
      <c r="W73" s="48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U74" s="43"/>
      <c r="V74" s="43"/>
      <c r="W74" s="48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U75" s="43"/>
      <c r="V75" s="43"/>
      <c r="W75" s="48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U76" s="43"/>
      <c r="V76" s="43"/>
      <c r="W76" s="48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U77" s="43"/>
      <c r="V77" s="43"/>
      <c r="W77" s="48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U78" s="43"/>
      <c r="V78" s="43"/>
      <c r="W78" s="48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U79" s="43"/>
      <c r="V79" s="43"/>
      <c r="W79" s="48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U80" s="43"/>
      <c r="V80" s="43"/>
      <c r="W80" s="48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U81" s="43"/>
      <c r="V81" s="43"/>
      <c r="W81" s="48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U82" s="43"/>
      <c r="V82" s="43"/>
      <c r="W82" s="48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U83" s="43"/>
      <c r="V83" s="43"/>
      <c r="W83" s="48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U84" s="43"/>
      <c r="V84" s="43"/>
      <c r="W84" s="48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U85" s="43"/>
      <c r="V85" s="43"/>
      <c r="W85" s="48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U86" s="43"/>
      <c r="V86" s="43"/>
      <c r="W86" s="48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U87" s="43"/>
      <c r="V87" s="43"/>
      <c r="W87" s="48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U88" s="43"/>
      <c r="V88" s="43"/>
      <c r="W88" s="48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U89" s="43"/>
      <c r="V89" s="43"/>
      <c r="W89" s="48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U90" s="43"/>
      <c r="V90" s="43"/>
      <c r="W90" s="48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U91" s="43"/>
      <c r="V91" s="43"/>
      <c r="W91" s="48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U92" s="43"/>
      <c r="V92" s="43"/>
      <c r="W92" s="48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U93" s="43"/>
      <c r="V93" s="43"/>
      <c r="W93" s="48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U94" s="43"/>
      <c r="V94" s="43"/>
      <c r="W94" s="48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U95" s="43"/>
      <c r="V95" s="43"/>
      <c r="W95" s="48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U96" s="43"/>
      <c r="V96" s="43"/>
      <c r="W96" s="48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U97" s="43"/>
      <c r="V97" s="43"/>
      <c r="W97" s="48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U98" s="43"/>
      <c r="V98" s="43"/>
      <c r="W98" s="48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U99" s="43"/>
      <c r="V99" s="43"/>
      <c r="W99" s="48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U100" s="43"/>
      <c r="V100" s="43"/>
      <c r="W100" s="48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U101" s="45"/>
      <c r="V101" s="45"/>
      <c r="W101" s="52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U102" s="45"/>
      <c r="V102" s="45"/>
      <c r="W102" s="52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U103" s="45"/>
      <c r="V103" s="45"/>
      <c r="W103" s="52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U104" s="45"/>
      <c r="V104" s="45"/>
      <c r="W104" s="52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U105" s="45"/>
      <c r="V105" s="45"/>
      <c r="W105" s="52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U106" s="45"/>
      <c r="V106" s="45"/>
      <c r="W106" s="52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U107" s="45"/>
      <c r="V107" s="45"/>
      <c r="W107" s="52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U108" s="45"/>
      <c r="V108" s="45"/>
      <c r="W108" s="52"/>
      <c r="X108" s="43"/>
    </row>
    <row r="109" spans="3:24" x14ac:dyDescent="0.2">
      <c r="D109" s="15"/>
      <c r="E109" s="21"/>
      <c r="F109" s="20"/>
      <c r="G109" s="28"/>
      <c r="H109" s="15"/>
      <c r="U109" s="45"/>
      <c r="V109" s="45"/>
      <c r="W109" s="52"/>
      <c r="X109" s="43"/>
    </row>
    <row r="110" spans="3:24" x14ac:dyDescent="0.2">
      <c r="D110" s="15"/>
      <c r="E110" s="21"/>
      <c r="F110" s="20"/>
      <c r="G110" s="28"/>
      <c r="H110" s="15"/>
      <c r="U110" s="45"/>
      <c r="V110" s="45"/>
      <c r="W110" s="52"/>
      <c r="X110" s="43"/>
    </row>
    <row r="111" spans="3:24" x14ac:dyDescent="0.2">
      <c r="D111" s="15"/>
      <c r="E111" s="20"/>
      <c r="F111" s="20"/>
      <c r="G111" s="28"/>
      <c r="H111" s="15"/>
      <c r="U111" s="45"/>
      <c r="V111" s="45"/>
      <c r="W111" s="52"/>
      <c r="X111" s="43"/>
    </row>
    <row r="112" spans="3:24" x14ac:dyDescent="0.2">
      <c r="D112" s="15"/>
      <c r="E112" s="21"/>
      <c r="F112" s="20"/>
      <c r="G112" s="28"/>
      <c r="H112" s="15"/>
      <c r="U112" s="45"/>
      <c r="V112" s="45"/>
      <c r="W112" s="52"/>
      <c r="X112" s="43"/>
    </row>
    <row r="113" spans="4:24" x14ac:dyDescent="0.2">
      <c r="D113" s="15"/>
      <c r="E113" s="21"/>
      <c r="F113" s="20"/>
      <c r="G113" s="28"/>
      <c r="H113" s="15"/>
      <c r="U113" s="45"/>
      <c r="V113" s="45"/>
      <c r="W113" s="52"/>
      <c r="X113" s="43"/>
    </row>
    <row r="114" spans="4:24" x14ac:dyDescent="0.2">
      <c r="D114" s="15"/>
      <c r="E114" s="21"/>
      <c r="F114" s="20"/>
      <c r="G114" s="28"/>
      <c r="H114" s="15"/>
      <c r="U114" s="45"/>
      <c r="V114" s="45"/>
      <c r="W114" s="52"/>
      <c r="X114" s="43"/>
    </row>
    <row r="115" spans="4:24" x14ac:dyDescent="0.2">
      <c r="D115" s="15"/>
      <c r="E115" s="21"/>
      <c r="F115" s="20"/>
      <c r="G115" s="28"/>
      <c r="H115" s="15"/>
      <c r="U115" s="45"/>
      <c r="V115" s="45"/>
      <c r="W115" s="52"/>
      <c r="X115" s="43"/>
    </row>
    <row r="116" spans="4:24" x14ac:dyDescent="0.2">
      <c r="D116" s="15"/>
      <c r="E116" s="21"/>
      <c r="F116" s="20"/>
      <c r="G116" s="28"/>
      <c r="H116" s="15"/>
      <c r="U116" s="45"/>
      <c r="V116" s="45"/>
      <c r="W116" s="52"/>
      <c r="X116" s="43"/>
    </row>
    <row r="117" spans="4:24" x14ac:dyDescent="0.2">
      <c r="D117" s="15"/>
      <c r="E117" s="20"/>
      <c r="F117" s="20"/>
      <c r="G117" s="28"/>
      <c r="H117" s="15"/>
      <c r="U117" s="45"/>
      <c r="V117" s="45"/>
      <c r="W117" s="52"/>
      <c r="X117" s="43"/>
    </row>
    <row r="118" spans="4:24" x14ac:dyDescent="0.2">
      <c r="D118" s="15"/>
      <c r="E118" s="21"/>
      <c r="F118" s="20"/>
      <c r="G118" s="28"/>
      <c r="H118" s="15"/>
      <c r="U118" s="45"/>
      <c r="V118" s="45"/>
      <c r="W118" s="52"/>
      <c r="X118" s="43"/>
    </row>
    <row r="119" spans="4:24" x14ac:dyDescent="0.2">
      <c r="D119" s="15"/>
      <c r="E119" s="21"/>
      <c r="F119" s="20"/>
      <c r="G119" s="28"/>
      <c r="H119" s="15"/>
      <c r="U119" s="45"/>
      <c r="V119" s="45"/>
      <c r="W119" s="52"/>
      <c r="X119" s="43"/>
    </row>
    <row r="120" spans="4:24" x14ac:dyDescent="0.2">
      <c r="D120" s="15"/>
      <c r="E120" s="21"/>
      <c r="F120" s="20"/>
      <c r="G120" s="28"/>
      <c r="H120" s="15"/>
      <c r="U120" s="45"/>
      <c r="V120" s="45"/>
      <c r="W120" s="52"/>
      <c r="X120" s="43"/>
    </row>
    <row r="121" spans="4:24" x14ac:dyDescent="0.2">
      <c r="D121" s="15"/>
      <c r="E121" s="21"/>
      <c r="F121" s="20"/>
      <c r="G121" s="28"/>
      <c r="H121" s="15"/>
      <c r="U121" s="45"/>
      <c r="V121" s="45"/>
      <c r="W121" s="52"/>
      <c r="X121" s="43"/>
    </row>
    <row r="122" spans="4:24" x14ac:dyDescent="0.2">
      <c r="D122" s="15"/>
      <c r="E122" s="21"/>
      <c r="F122" s="20"/>
      <c r="G122" s="28"/>
      <c r="H122" s="15"/>
      <c r="U122" s="45"/>
      <c r="V122" s="45"/>
      <c r="W122" s="52"/>
      <c r="X122" s="43"/>
    </row>
    <row r="123" spans="4:24" x14ac:dyDescent="0.2">
      <c r="D123" s="15"/>
      <c r="E123" s="21"/>
      <c r="F123" s="20"/>
      <c r="G123" s="28"/>
      <c r="H123" s="15"/>
      <c r="U123" s="45"/>
      <c r="V123" s="45"/>
      <c r="W123" s="52"/>
      <c r="X123" s="43"/>
    </row>
    <row r="124" spans="4:24" x14ac:dyDescent="0.2">
      <c r="D124" s="15"/>
      <c r="E124" s="20"/>
      <c r="F124" s="20"/>
      <c r="G124" s="28"/>
      <c r="H124" s="15"/>
      <c r="U124" s="45"/>
      <c r="V124" s="45"/>
      <c r="W124" s="52"/>
      <c r="X124" s="43"/>
    </row>
    <row r="125" spans="4:24" x14ac:dyDescent="0.2">
      <c r="D125" s="15"/>
      <c r="E125" s="21"/>
      <c r="F125" s="20"/>
      <c r="G125" s="28"/>
      <c r="H125" s="15"/>
      <c r="U125" s="45"/>
      <c r="V125" s="45"/>
      <c r="W125" s="52"/>
      <c r="X125" s="43"/>
    </row>
    <row r="126" spans="4:24" x14ac:dyDescent="0.2">
      <c r="D126" s="15"/>
      <c r="E126" s="21"/>
      <c r="F126" s="20"/>
      <c r="G126" s="28"/>
      <c r="H126" s="15"/>
      <c r="U126" s="45"/>
      <c r="V126" s="45"/>
      <c r="W126" s="52"/>
      <c r="X126" s="43"/>
    </row>
    <row r="127" spans="4:24" x14ac:dyDescent="0.2">
      <c r="D127" s="15"/>
      <c r="E127" s="21"/>
      <c r="F127" s="20"/>
      <c r="G127" s="28"/>
      <c r="H127" s="15"/>
      <c r="U127" s="45"/>
      <c r="V127" s="45"/>
      <c r="W127" s="52"/>
      <c r="X127" s="43"/>
    </row>
    <row r="128" spans="4:24" x14ac:dyDescent="0.2">
      <c r="D128" s="15"/>
      <c r="E128" s="21"/>
      <c r="F128" s="20"/>
      <c r="G128" s="28"/>
      <c r="H128" s="15"/>
      <c r="U128" s="45"/>
      <c r="V128" s="45"/>
      <c r="W128" s="52"/>
      <c r="X128" s="43"/>
    </row>
    <row r="129" spans="4:24" x14ac:dyDescent="0.2">
      <c r="D129" s="15"/>
      <c r="E129" s="20"/>
      <c r="F129" s="20"/>
      <c r="G129" s="28"/>
      <c r="H129" s="15"/>
      <c r="U129" s="45"/>
      <c r="V129" s="45"/>
      <c r="W129" s="52"/>
      <c r="X129" s="43"/>
    </row>
    <row r="130" spans="4:24" x14ac:dyDescent="0.2">
      <c r="D130" s="15"/>
      <c r="E130" s="21"/>
      <c r="F130" s="20"/>
      <c r="G130" s="28"/>
      <c r="H130" s="15"/>
      <c r="U130" s="45"/>
      <c r="V130" s="45"/>
      <c r="W130" s="52"/>
      <c r="X130" s="43"/>
    </row>
    <row r="131" spans="4:24" x14ac:dyDescent="0.2">
      <c r="D131" s="15"/>
      <c r="E131" s="21"/>
      <c r="F131" s="20"/>
      <c r="G131" s="28"/>
      <c r="H131" s="15"/>
      <c r="U131" s="45"/>
      <c r="V131" s="45"/>
      <c r="W131" s="52"/>
      <c r="X131" s="43"/>
    </row>
    <row r="132" spans="4:24" x14ac:dyDescent="0.2">
      <c r="D132" s="15"/>
      <c r="E132" s="21"/>
      <c r="F132" s="20"/>
      <c r="G132" s="28"/>
      <c r="H132" s="15"/>
      <c r="U132" s="45"/>
      <c r="V132" s="45"/>
      <c r="W132" s="52"/>
      <c r="X132" s="43"/>
    </row>
    <row r="133" spans="4:24" x14ac:dyDescent="0.2">
      <c r="D133" s="15"/>
      <c r="E133" s="21"/>
      <c r="F133" s="20"/>
      <c r="G133" s="28"/>
      <c r="H133" s="15"/>
      <c r="U133" s="45"/>
      <c r="V133" s="45"/>
      <c r="W133" s="52"/>
      <c r="X133" s="43"/>
    </row>
    <row r="134" spans="4:24" x14ac:dyDescent="0.2">
      <c r="D134" s="15"/>
      <c r="E134" s="20"/>
      <c r="F134" s="20"/>
      <c r="G134" s="28"/>
      <c r="H134" s="15"/>
      <c r="U134" s="45"/>
      <c r="V134" s="45"/>
      <c r="W134" s="52"/>
      <c r="X134" s="43"/>
    </row>
    <row r="135" spans="4:24" x14ac:dyDescent="0.2">
      <c r="D135" s="15"/>
      <c r="E135" s="21"/>
      <c r="F135" s="20"/>
      <c r="G135" s="28"/>
      <c r="H135" s="15"/>
      <c r="U135" s="45"/>
      <c r="V135" s="45"/>
      <c r="W135" s="52"/>
      <c r="X135" s="43"/>
    </row>
    <row r="136" spans="4:24" x14ac:dyDescent="0.2">
      <c r="D136" s="15"/>
      <c r="E136" s="21"/>
      <c r="F136" s="20"/>
      <c r="G136" s="28"/>
      <c r="H136" s="15"/>
      <c r="U136" s="45"/>
      <c r="V136" s="45"/>
      <c r="W136" s="52"/>
      <c r="X136" s="43"/>
    </row>
    <row r="137" spans="4:24" x14ac:dyDescent="0.2">
      <c r="D137" s="15"/>
      <c r="E137" s="21"/>
      <c r="F137" s="20"/>
      <c r="G137" s="28"/>
      <c r="H137" s="15"/>
      <c r="U137" s="45"/>
      <c r="V137" s="45"/>
      <c r="W137" s="52"/>
      <c r="X137" s="43"/>
    </row>
    <row r="138" spans="4:24" x14ac:dyDescent="0.2">
      <c r="D138" s="15"/>
      <c r="E138" s="21"/>
      <c r="F138" s="20"/>
      <c r="G138" s="28"/>
      <c r="H138" s="15"/>
      <c r="U138" s="45"/>
      <c r="V138" s="45"/>
      <c r="W138" s="52"/>
      <c r="X138" s="43"/>
    </row>
    <row r="139" spans="4:24" x14ac:dyDescent="0.2">
      <c r="D139" s="15"/>
      <c r="E139" s="21"/>
      <c r="F139" s="20"/>
      <c r="G139" s="28"/>
      <c r="H139" s="15"/>
      <c r="U139" s="45"/>
      <c r="V139" s="45"/>
      <c r="W139" s="52"/>
      <c r="X139" s="43"/>
    </row>
    <row r="140" spans="4:24" x14ac:dyDescent="0.2">
      <c r="D140" s="15"/>
      <c r="E140" s="21"/>
      <c r="F140" s="20"/>
      <c r="G140" s="28"/>
      <c r="H140" s="15"/>
      <c r="U140" s="45"/>
      <c r="V140" s="45"/>
      <c r="W140" s="52"/>
      <c r="X140" s="43"/>
    </row>
    <row r="141" spans="4:24" x14ac:dyDescent="0.2">
      <c r="D141" s="15"/>
      <c r="E141" s="20"/>
      <c r="F141" s="20"/>
      <c r="G141" s="28"/>
      <c r="H141" s="15"/>
      <c r="U141" s="45"/>
      <c r="V141" s="45"/>
      <c r="W141" s="52"/>
      <c r="X141" s="43"/>
    </row>
    <row r="142" spans="4:24" x14ac:dyDescent="0.2">
      <c r="D142" s="15"/>
      <c r="E142" s="21"/>
      <c r="F142" s="20"/>
      <c r="G142" s="28"/>
      <c r="H142" s="15"/>
      <c r="U142" s="45"/>
      <c r="V142" s="45"/>
      <c r="W142" s="52"/>
      <c r="X142" s="43"/>
    </row>
    <row r="143" spans="4:24" x14ac:dyDescent="0.2">
      <c r="D143" s="15"/>
      <c r="E143" s="21"/>
      <c r="F143" s="20"/>
      <c r="G143" s="28"/>
      <c r="H143" s="15"/>
      <c r="U143" s="45"/>
      <c r="V143" s="45"/>
      <c r="W143" s="52"/>
      <c r="X143" s="43"/>
    </row>
    <row r="144" spans="4:24" x14ac:dyDescent="0.2">
      <c r="D144" s="15"/>
      <c r="E144" s="21"/>
      <c r="F144" s="20"/>
      <c r="G144" s="28"/>
      <c r="H144" s="15"/>
      <c r="U144" s="45"/>
      <c r="V144" s="45"/>
      <c r="W144" s="52"/>
      <c r="X144" s="43"/>
    </row>
    <row r="145" spans="4:24" x14ac:dyDescent="0.2">
      <c r="D145" s="15"/>
      <c r="E145" s="21"/>
      <c r="F145" s="20"/>
      <c r="G145" s="28"/>
      <c r="H145" s="15"/>
      <c r="U145" s="45"/>
      <c r="V145" s="45"/>
      <c r="W145" s="52"/>
      <c r="X145" s="43"/>
    </row>
    <row r="146" spans="4:24" x14ac:dyDescent="0.2">
      <c r="D146" s="15"/>
      <c r="E146" s="21"/>
      <c r="F146" s="20"/>
      <c r="G146" s="28"/>
      <c r="H146" s="15"/>
      <c r="U146" s="45"/>
      <c r="V146" s="45"/>
      <c r="W146" s="52"/>
      <c r="X146" s="43"/>
    </row>
    <row r="147" spans="4:24" x14ac:dyDescent="0.2">
      <c r="D147" s="15"/>
      <c r="E147" s="20"/>
      <c r="F147" s="20"/>
      <c r="G147" s="28"/>
      <c r="H147" s="15"/>
      <c r="U147" s="45"/>
      <c r="V147" s="45"/>
      <c r="W147" s="52"/>
      <c r="X147" s="43"/>
    </row>
    <row r="148" spans="4:24" x14ac:dyDescent="0.2">
      <c r="D148" s="15"/>
      <c r="E148" s="21"/>
      <c r="F148" s="20"/>
      <c r="G148" s="28"/>
      <c r="H148" s="15"/>
      <c r="U148" s="45"/>
      <c r="V148" s="45"/>
      <c r="W148" s="52"/>
      <c r="X148" s="43"/>
    </row>
    <row r="149" spans="4:24" x14ac:dyDescent="0.2">
      <c r="D149" s="15"/>
      <c r="E149" s="21"/>
      <c r="F149" s="20"/>
      <c r="G149" s="28"/>
      <c r="H149" s="15"/>
      <c r="U149" s="45"/>
      <c r="V149" s="45"/>
      <c r="W149" s="52"/>
      <c r="X149" s="43"/>
    </row>
    <row r="150" spans="4:24" x14ac:dyDescent="0.2">
      <c r="D150" s="15"/>
      <c r="E150" s="21"/>
      <c r="F150" s="20"/>
      <c r="G150" s="28"/>
      <c r="H150" s="15"/>
      <c r="U150" s="45"/>
      <c r="V150" s="45"/>
      <c r="W150" s="52"/>
      <c r="X150" s="43"/>
    </row>
    <row r="151" spans="4:24" x14ac:dyDescent="0.2">
      <c r="D151" s="15"/>
      <c r="E151" s="21"/>
      <c r="F151" s="20"/>
      <c r="G151" s="28"/>
      <c r="H151" s="15"/>
      <c r="U151" s="45"/>
      <c r="V151" s="45"/>
      <c r="W151" s="52"/>
      <c r="X151" s="43"/>
    </row>
    <row r="152" spans="4:24" x14ac:dyDescent="0.2">
      <c r="D152" s="15"/>
      <c r="E152" s="21"/>
      <c r="F152" s="20"/>
      <c r="G152" s="28"/>
      <c r="H152" s="15"/>
      <c r="U152" s="45"/>
      <c r="V152" s="45"/>
      <c r="W152" s="52"/>
      <c r="X152" s="43"/>
    </row>
    <row r="153" spans="4:24" x14ac:dyDescent="0.2">
      <c r="D153" s="15"/>
      <c r="E153" s="21"/>
      <c r="F153" s="20"/>
      <c r="G153" s="28"/>
      <c r="H153" s="15"/>
      <c r="U153" s="45"/>
      <c r="V153" s="45"/>
      <c r="W153" s="52"/>
      <c r="X153" s="43"/>
    </row>
    <row r="154" spans="4:24" x14ac:dyDescent="0.2">
      <c r="D154" s="15"/>
      <c r="E154" s="20"/>
      <c r="F154" s="20"/>
      <c r="G154" s="28"/>
      <c r="H154" s="15"/>
      <c r="U154" s="45"/>
      <c r="V154" s="45"/>
      <c r="W154" s="52"/>
      <c r="X154" s="43"/>
    </row>
    <row r="155" spans="4:24" x14ac:dyDescent="0.2">
      <c r="D155" s="15"/>
      <c r="E155" s="21"/>
      <c r="F155" s="20"/>
      <c r="G155" s="28"/>
      <c r="H155" s="15"/>
      <c r="U155" s="45"/>
      <c r="V155" s="45"/>
      <c r="W155" s="52"/>
      <c r="X155" s="43"/>
    </row>
    <row r="156" spans="4:24" x14ac:dyDescent="0.2">
      <c r="D156" s="15"/>
      <c r="E156" s="21"/>
      <c r="F156" s="20"/>
      <c r="G156" s="28"/>
      <c r="H156" s="15"/>
      <c r="U156" s="45"/>
      <c r="V156" s="45"/>
      <c r="W156" s="52"/>
      <c r="X156" s="43"/>
    </row>
    <row r="157" spans="4:24" x14ac:dyDescent="0.2">
      <c r="D157" s="15"/>
      <c r="E157" s="21"/>
      <c r="F157" s="20"/>
      <c r="G157" s="28"/>
      <c r="H157" s="15"/>
      <c r="U157" s="45"/>
      <c r="V157" s="45"/>
      <c r="W157" s="52"/>
      <c r="X157" s="43"/>
    </row>
    <row r="158" spans="4:24" x14ac:dyDescent="0.2">
      <c r="D158" s="15"/>
      <c r="E158" s="21"/>
      <c r="F158" s="20"/>
      <c r="G158" s="28"/>
      <c r="H158" s="15"/>
      <c r="U158" s="45"/>
      <c r="V158" s="45"/>
      <c r="W158" s="52"/>
      <c r="X158" s="43"/>
    </row>
    <row r="159" spans="4:24" x14ac:dyDescent="0.2">
      <c r="D159" s="15"/>
      <c r="E159" s="21"/>
      <c r="F159" s="20"/>
      <c r="G159" s="28"/>
      <c r="H159" s="15"/>
      <c r="U159" s="45"/>
      <c r="V159" s="45"/>
      <c r="W159" s="52"/>
      <c r="X159" s="43"/>
    </row>
    <row r="160" spans="4:24" x14ac:dyDescent="0.2">
      <c r="D160" s="15"/>
      <c r="E160" s="21"/>
      <c r="F160" s="20"/>
      <c r="G160" s="28"/>
      <c r="H160" s="15"/>
      <c r="U160" s="45"/>
      <c r="V160" s="45"/>
      <c r="W160" s="52"/>
      <c r="X160" s="43"/>
    </row>
    <row r="161" spans="4:24" x14ac:dyDescent="0.2">
      <c r="D161" s="15"/>
      <c r="E161" s="20"/>
      <c r="F161" s="20"/>
      <c r="G161" s="28"/>
      <c r="H161" s="15"/>
      <c r="U161" s="45"/>
      <c r="V161" s="45"/>
      <c r="W161" s="52"/>
      <c r="X161" s="43"/>
    </row>
    <row r="162" spans="4:24" x14ac:dyDescent="0.2">
      <c r="D162" s="15"/>
      <c r="E162" s="21"/>
      <c r="F162" s="20"/>
      <c r="G162" s="28"/>
      <c r="H162" s="15"/>
      <c r="U162" s="45"/>
      <c r="V162" s="45"/>
      <c r="W162" s="52"/>
      <c r="X162" s="43"/>
    </row>
    <row r="163" spans="4:24" x14ac:dyDescent="0.2">
      <c r="D163" s="15"/>
      <c r="E163" s="21"/>
      <c r="F163" s="20"/>
      <c r="G163" s="28"/>
      <c r="H163" s="15"/>
      <c r="U163" s="45"/>
      <c r="V163" s="45"/>
      <c r="W163" s="52"/>
      <c r="X163" s="43"/>
    </row>
    <row r="164" spans="4:24" x14ac:dyDescent="0.2">
      <c r="D164" s="15"/>
      <c r="E164" s="21"/>
      <c r="F164" s="20"/>
      <c r="G164" s="28"/>
      <c r="H164" s="15"/>
      <c r="U164" s="45"/>
      <c r="V164" s="45"/>
      <c r="W164" s="52"/>
      <c r="X164" s="43"/>
    </row>
    <row r="165" spans="4:24" x14ac:dyDescent="0.2">
      <c r="D165" s="15"/>
      <c r="E165" s="21"/>
      <c r="F165" s="20"/>
      <c r="G165" s="28"/>
      <c r="H165" s="15"/>
      <c r="U165" s="45"/>
      <c r="V165" s="45"/>
      <c r="W165" s="52"/>
      <c r="X165" s="43"/>
    </row>
    <row r="166" spans="4:24" x14ac:dyDescent="0.2">
      <c r="D166" s="15"/>
      <c r="E166" s="21"/>
      <c r="F166" s="20"/>
      <c r="G166" s="28"/>
      <c r="H166" s="15"/>
      <c r="U166" s="45"/>
      <c r="V166" s="45"/>
      <c r="W166" s="52"/>
      <c r="X166" s="43"/>
    </row>
    <row r="167" spans="4:24" x14ac:dyDescent="0.2">
      <c r="D167" s="15"/>
      <c r="E167" s="20"/>
      <c r="F167" s="20"/>
      <c r="G167" s="28"/>
      <c r="H167" s="15"/>
      <c r="U167" s="45"/>
      <c r="V167" s="45"/>
      <c r="W167" s="52"/>
      <c r="X167" s="43"/>
    </row>
    <row r="168" spans="4:24" x14ac:dyDescent="0.2">
      <c r="D168" s="15"/>
      <c r="E168" s="21"/>
      <c r="F168" s="20"/>
      <c r="G168" s="28"/>
      <c r="H168" s="15"/>
      <c r="U168" s="45"/>
      <c r="V168" s="45"/>
      <c r="W168" s="52"/>
      <c r="X168" s="43"/>
    </row>
    <row r="169" spans="4:24" x14ac:dyDescent="0.2">
      <c r="D169" s="15"/>
      <c r="E169" s="21"/>
      <c r="F169" s="20"/>
      <c r="G169" s="28"/>
      <c r="H169" s="15"/>
      <c r="U169" s="45"/>
      <c r="V169" s="45"/>
      <c r="W169" s="52"/>
      <c r="X169" s="43"/>
    </row>
    <row r="170" spans="4:24" x14ac:dyDescent="0.2">
      <c r="D170" s="15"/>
      <c r="E170" s="21"/>
      <c r="F170" s="20"/>
      <c r="G170" s="28"/>
      <c r="H170" s="15"/>
      <c r="U170" s="45"/>
      <c r="V170" s="45"/>
      <c r="W170" s="52"/>
      <c r="X170" s="43"/>
    </row>
    <row r="171" spans="4:24" x14ac:dyDescent="0.2">
      <c r="D171" s="15"/>
      <c r="E171" s="21"/>
      <c r="F171" s="20"/>
      <c r="G171" s="28"/>
      <c r="H171" s="15"/>
      <c r="U171" s="45"/>
      <c r="V171" s="45"/>
      <c r="W171" s="52"/>
      <c r="X171" s="43"/>
    </row>
    <row r="172" spans="4:24" x14ac:dyDescent="0.2">
      <c r="D172" s="15"/>
      <c r="E172" s="20"/>
      <c r="F172" s="20"/>
      <c r="G172" s="28"/>
      <c r="H172" s="15"/>
      <c r="U172" s="45"/>
      <c r="V172" s="45"/>
      <c r="W172" s="52"/>
      <c r="X172" s="43"/>
    </row>
    <row r="173" spans="4:24" x14ac:dyDescent="0.2">
      <c r="D173" s="15"/>
      <c r="E173" s="20"/>
      <c r="F173" s="20"/>
      <c r="G173" s="28"/>
      <c r="H173" s="15"/>
      <c r="U173" s="45"/>
      <c r="V173" s="45"/>
      <c r="W173" s="52"/>
      <c r="X173" s="43"/>
    </row>
    <row r="174" spans="4:24" x14ac:dyDescent="0.2">
      <c r="D174" s="15"/>
      <c r="E174" s="20"/>
      <c r="F174" s="20"/>
      <c r="G174" s="28"/>
      <c r="H174" s="15"/>
      <c r="U174" s="45"/>
      <c r="V174" s="45"/>
      <c r="W174" s="52"/>
      <c r="X174" s="43"/>
    </row>
    <row r="175" spans="4:24" x14ac:dyDescent="0.2">
      <c r="D175" s="15"/>
      <c r="E175" s="20"/>
      <c r="F175" s="20"/>
      <c r="G175" s="28"/>
      <c r="H175" s="15"/>
      <c r="U175" s="45"/>
      <c r="V175" s="45"/>
      <c r="W175" s="52"/>
      <c r="X175" s="43"/>
    </row>
    <row r="176" spans="4:24" x14ac:dyDescent="0.2">
      <c r="E176" s="20"/>
      <c r="F176" s="20"/>
      <c r="G176" s="28"/>
      <c r="U176" s="45"/>
      <c r="V176" s="45"/>
      <c r="W176" s="52"/>
      <c r="X176" s="43"/>
    </row>
    <row r="177" spans="5:24" x14ac:dyDescent="0.2">
      <c r="E177" s="20"/>
      <c r="F177" s="20"/>
      <c r="G177" s="28"/>
      <c r="U177" s="45"/>
      <c r="V177" s="45"/>
      <c r="W177" s="52"/>
      <c r="X177" s="43"/>
    </row>
    <row r="178" spans="5:24" x14ac:dyDescent="0.2">
      <c r="E178" s="20"/>
      <c r="F178" s="20"/>
      <c r="G178" s="28"/>
      <c r="U178" s="45"/>
      <c r="V178" s="45"/>
      <c r="W178" s="52"/>
      <c r="X178" s="43"/>
    </row>
    <row r="179" spans="5:24" x14ac:dyDescent="0.2">
      <c r="E179" s="20"/>
      <c r="F179" s="20"/>
      <c r="G179" s="28"/>
      <c r="U179" s="45"/>
      <c r="V179" s="45"/>
      <c r="W179" s="52"/>
      <c r="X179" s="43"/>
    </row>
    <row r="180" spans="5:24" x14ac:dyDescent="0.2">
      <c r="E180" s="20"/>
      <c r="F180" s="20"/>
      <c r="G180" s="28"/>
      <c r="U180" s="45"/>
      <c r="V180" s="45"/>
      <c r="W180" s="52"/>
      <c r="X180" s="43"/>
    </row>
    <row r="181" spans="5:24" x14ac:dyDescent="0.2">
      <c r="E181" s="20"/>
      <c r="F181" s="20"/>
      <c r="G181" s="28"/>
      <c r="U181" s="45"/>
      <c r="V181" s="45"/>
      <c r="W181" s="52"/>
      <c r="X181" s="43"/>
    </row>
    <row r="182" spans="5:24" x14ac:dyDescent="0.2">
      <c r="E182" s="20"/>
      <c r="F182" s="20"/>
      <c r="G182" s="28"/>
      <c r="U182" s="45"/>
      <c r="V182" s="45"/>
      <c r="W182" s="52"/>
      <c r="X182" s="43"/>
    </row>
    <row r="183" spans="5:24" x14ac:dyDescent="0.2">
      <c r="E183" s="20"/>
      <c r="F183" s="20"/>
      <c r="G183" s="28"/>
      <c r="U183" s="45"/>
      <c r="V183" s="45"/>
      <c r="W183" s="52"/>
      <c r="X183" s="43"/>
    </row>
    <row r="184" spans="5:24" x14ac:dyDescent="0.2">
      <c r="E184" s="20"/>
      <c r="F184" s="20"/>
      <c r="G184" s="28"/>
      <c r="U184" s="45"/>
      <c r="V184" s="45"/>
      <c r="W184" s="52"/>
      <c r="X184" s="43"/>
    </row>
    <row r="185" spans="5:24" x14ac:dyDescent="0.2">
      <c r="E185" s="20"/>
      <c r="F185" s="20"/>
      <c r="G185" s="28"/>
      <c r="U185" s="45"/>
      <c r="V185" s="45"/>
      <c r="W185" s="52"/>
      <c r="X185" s="43"/>
    </row>
    <row r="186" spans="5:24" x14ac:dyDescent="0.2">
      <c r="E186" s="20"/>
      <c r="F186" s="20"/>
      <c r="G186" s="28"/>
      <c r="U186" s="45"/>
      <c r="V186" s="45"/>
      <c r="W186" s="52"/>
      <c r="X186" s="43"/>
    </row>
    <row r="187" spans="5:24" x14ac:dyDescent="0.2">
      <c r="E187" s="20"/>
      <c r="F187" s="20"/>
      <c r="G187" s="28"/>
      <c r="U187" s="45"/>
      <c r="V187" s="45"/>
      <c r="W187" s="52"/>
      <c r="X187" s="43"/>
    </row>
    <row r="188" spans="5:24" x14ac:dyDescent="0.2">
      <c r="E188" s="20"/>
      <c r="F188" s="20"/>
      <c r="G188" s="28"/>
      <c r="U188" s="45"/>
      <c r="V188" s="45"/>
      <c r="W188" s="52"/>
      <c r="X188" s="43"/>
    </row>
    <row r="189" spans="5:24" x14ac:dyDescent="0.2">
      <c r="E189" s="20"/>
      <c r="F189" s="20"/>
      <c r="G189" s="28"/>
      <c r="U189" s="45"/>
      <c r="V189" s="45"/>
      <c r="W189" s="52"/>
      <c r="X189" s="43"/>
    </row>
    <row r="190" spans="5:24" x14ac:dyDescent="0.2">
      <c r="E190" s="20"/>
      <c r="F190" s="20"/>
      <c r="G190" s="28"/>
      <c r="U190" s="45"/>
      <c r="V190" s="45"/>
      <c r="W190" s="52"/>
      <c r="X190" s="43"/>
    </row>
    <row r="191" spans="5:24" x14ac:dyDescent="0.2">
      <c r="E191" s="20"/>
      <c r="F191" s="20"/>
      <c r="G191" s="28"/>
      <c r="U191" s="45"/>
      <c r="V191" s="45"/>
      <c r="W191" s="52"/>
      <c r="X191" s="43"/>
    </row>
    <row r="192" spans="5:24" x14ac:dyDescent="0.2">
      <c r="E192" s="20"/>
      <c r="F192" s="20"/>
      <c r="G192" s="28"/>
      <c r="U192" s="45"/>
      <c r="V192" s="45"/>
      <c r="W192" s="52"/>
      <c r="X192" s="43"/>
    </row>
    <row r="193" spans="5:24" x14ac:dyDescent="0.2">
      <c r="E193" s="20"/>
      <c r="F193" s="20"/>
      <c r="G193" s="28"/>
      <c r="U193" s="45"/>
      <c r="V193" s="45"/>
      <c r="W193" s="52"/>
      <c r="X193" s="43"/>
    </row>
    <row r="194" spans="5:24" x14ac:dyDescent="0.2">
      <c r="E194" s="20"/>
      <c r="F194" s="20"/>
      <c r="G194" s="28"/>
      <c r="U194" s="45"/>
      <c r="V194" s="45"/>
      <c r="W194" s="52"/>
      <c r="X194" s="43"/>
    </row>
    <row r="195" spans="5:24" x14ac:dyDescent="0.2">
      <c r="E195" s="18"/>
      <c r="F195" s="18"/>
      <c r="G195" s="19"/>
      <c r="U195" s="45"/>
      <c r="V195" s="45"/>
      <c r="W195" s="52"/>
      <c r="X195" s="43"/>
    </row>
    <row r="196" spans="5:24" x14ac:dyDescent="0.2">
      <c r="E196" s="18"/>
      <c r="F196" s="18"/>
      <c r="G196" s="19"/>
      <c r="U196" s="45"/>
      <c r="V196" s="45"/>
      <c r="W196" s="52"/>
      <c r="X196" s="43"/>
    </row>
    <row r="197" spans="5:24" x14ac:dyDescent="0.2">
      <c r="E197" s="18"/>
      <c r="F197" s="18"/>
      <c r="G197" s="19"/>
      <c r="U197" s="45"/>
      <c r="V197" s="45"/>
      <c r="W197" s="52"/>
      <c r="X197" s="43"/>
    </row>
    <row r="198" spans="5:24" x14ac:dyDescent="0.2">
      <c r="E198" s="18"/>
      <c r="F198" s="18"/>
      <c r="G198" s="19"/>
      <c r="U198" s="45"/>
      <c r="V198" s="45"/>
      <c r="W198" s="52"/>
      <c r="X198" s="4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98C4-C228-D045-A6F1-D10E07202AC4}">
  <sheetPr codeName="Sheet27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0.6640625" style="13" customWidth="1"/>
  </cols>
  <sheetData>
    <row r="1" spans="1:23" x14ac:dyDescent="0.2">
      <c r="A1" s="8" t="s">
        <v>25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632</v>
      </c>
      <c r="R3" s="23" t="s">
        <v>64</v>
      </c>
      <c r="S3" s="24" t="s">
        <v>77</v>
      </c>
      <c r="U3" s="23" t="s">
        <v>421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14977</v>
      </c>
      <c r="C4" s="10">
        <f>B4/B7</f>
        <v>0.96788160785834298</v>
      </c>
      <c r="E4" s="3" t="s">
        <v>104</v>
      </c>
      <c r="F4" s="112">
        <v>10918</v>
      </c>
      <c r="G4" s="10">
        <f>F4/F6</f>
        <v>0.78597653156720182</v>
      </c>
      <c r="I4" s="17" t="s">
        <v>139</v>
      </c>
      <c r="J4" s="112">
        <v>3221</v>
      </c>
      <c r="K4" s="10">
        <f>J4/J6</f>
        <v>0.29183654978707985</v>
      </c>
      <c r="M4" s="22" t="s">
        <v>170</v>
      </c>
      <c r="N4" s="112">
        <v>2089</v>
      </c>
      <c r="O4" s="24">
        <f>N4/N8</f>
        <v>0.22908213619914464</v>
      </c>
      <c r="Q4" s="23" t="s">
        <v>233</v>
      </c>
      <c r="R4" s="112">
        <v>3508</v>
      </c>
      <c r="S4" s="24">
        <f>R4/R7</f>
        <v>0.36829396325459318</v>
      </c>
      <c r="U4" s="23" t="s">
        <v>422</v>
      </c>
      <c r="V4" s="112">
        <v>565</v>
      </c>
      <c r="W4" s="24">
        <f>V4/V6</f>
        <v>0.72809278350515461</v>
      </c>
    </row>
    <row r="5" spans="1:23" x14ac:dyDescent="0.2">
      <c r="A5" s="1" t="s">
        <v>67</v>
      </c>
      <c r="B5" s="112">
        <v>189</v>
      </c>
      <c r="C5" s="10">
        <f>B5/B7</f>
        <v>1.221403644823575E-2</v>
      </c>
      <c r="E5" s="3" t="s">
        <v>105</v>
      </c>
      <c r="F5" s="112">
        <v>2973</v>
      </c>
      <c r="G5" s="10">
        <f>F5/F6</f>
        <v>0.21402346843279821</v>
      </c>
      <c r="I5" s="17" t="s">
        <v>88</v>
      </c>
      <c r="J5" s="112">
        <v>7816</v>
      </c>
      <c r="K5" s="10">
        <f>J5/J6</f>
        <v>0.70816345021292015</v>
      </c>
      <c r="L5" s="15"/>
      <c r="M5" s="22" t="s">
        <v>171</v>
      </c>
      <c r="N5" s="112">
        <v>1420</v>
      </c>
      <c r="O5" s="24">
        <f>N5/N8</f>
        <v>0.15571882881894944</v>
      </c>
      <c r="Q5" s="23" t="s">
        <v>234</v>
      </c>
      <c r="R5" s="112">
        <v>3676</v>
      </c>
      <c r="S5" s="24">
        <f>R5/R7</f>
        <v>0.38593175853018374</v>
      </c>
      <c r="U5" s="23" t="s">
        <v>423</v>
      </c>
      <c r="V5" s="112">
        <v>211</v>
      </c>
      <c r="W5" s="24">
        <f>V5/V6</f>
        <v>0.27190721649484534</v>
      </c>
    </row>
    <row r="6" spans="1:23" x14ac:dyDescent="0.2">
      <c r="A6" s="2" t="s">
        <v>68</v>
      </c>
      <c r="B6" s="112">
        <v>308</v>
      </c>
      <c r="C6" s="11">
        <f>B6/B7</f>
        <v>1.9904355693421222E-2</v>
      </c>
      <c r="E6" s="3" t="s">
        <v>107</v>
      </c>
      <c r="F6" s="1">
        <f>F4+F5</f>
        <v>13891</v>
      </c>
      <c r="G6" s="10">
        <f>G4+G5</f>
        <v>1</v>
      </c>
      <c r="I6" s="17" t="s">
        <v>69</v>
      </c>
      <c r="J6" s="1">
        <f>J4+J5</f>
        <v>11037</v>
      </c>
      <c r="K6" s="10">
        <f>K4+K5</f>
        <v>1</v>
      </c>
      <c r="L6" s="15"/>
      <c r="M6" s="22" t="s">
        <v>172</v>
      </c>
      <c r="N6" s="112">
        <v>3072</v>
      </c>
      <c r="O6" s="24">
        <f>N6/N8</f>
        <v>0.33687904375479766</v>
      </c>
      <c r="Q6" s="23" t="s">
        <v>235</v>
      </c>
      <c r="R6" s="112">
        <v>2341</v>
      </c>
      <c r="S6" s="24">
        <f>R6/R7</f>
        <v>0.2457742782152231</v>
      </c>
      <c r="U6" s="23" t="s">
        <v>69</v>
      </c>
      <c r="V6" s="23">
        <f>V4+V5</f>
        <v>776</v>
      </c>
      <c r="W6" s="24">
        <f>W4+W5</f>
        <v>1</v>
      </c>
    </row>
    <row r="7" spans="1:23" x14ac:dyDescent="0.2">
      <c r="A7" s="3" t="s">
        <v>69</v>
      </c>
      <c r="B7" s="1">
        <f>B4+B5+B6</f>
        <v>15474</v>
      </c>
      <c r="C7" s="10">
        <f>C4+C5+C6</f>
        <v>0.99999999999999989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2538</v>
      </c>
      <c r="O7" s="24">
        <f>N7/N8</f>
        <v>0.27831999122710821</v>
      </c>
      <c r="Q7" s="23" t="s">
        <v>69</v>
      </c>
      <c r="R7" s="23">
        <f>R4+R5+R6</f>
        <v>9525</v>
      </c>
      <c r="S7" s="24">
        <f>S4+S5+S6</f>
        <v>1</v>
      </c>
      <c r="U7" s="13"/>
      <c r="V7" s="13"/>
      <c r="W7" s="14"/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9119</v>
      </c>
      <c r="O8" s="24">
        <f>O4+O5+O6+O7</f>
        <v>1</v>
      </c>
      <c r="Q8" s="13"/>
      <c r="R8" s="13"/>
      <c r="S8" s="14"/>
      <c r="U8" s="54" t="s">
        <v>424</v>
      </c>
      <c r="V8" s="54" t="s">
        <v>64</v>
      </c>
      <c r="W8" s="55" t="s">
        <v>94</v>
      </c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72</v>
      </c>
      <c r="G9" s="10">
        <f>F9/F11</f>
        <v>0.42603550295857989</v>
      </c>
      <c r="I9" s="17" t="s">
        <v>671</v>
      </c>
      <c r="J9" s="112">
        <v>1907</v>
      </c>
      <c r="K9" s="10">
        <f>J9/J12</f>
        <v>0.17191021364824663</v>
      </c>
      <c r="L9" s="15"/>
      <c r="M9" s="13"/>
      <c r="N9" s="13"/>
      <c r="O9" s="14"/>
      <c r="Q9" s="23" t="s">
        <v>236</v>
      </c>
      <c r="R9" s="23" t="s">
        <v>64</v>
      </c>
      <c r="S9" s="24" t="s">
        <v>77</v>
      </c>
      <c r="U9" s="54" t="s">
        <v>425</v>
      </c>
      <c r="V9" s="112">
        <v>131</v>
      </c>
      <c r="W9" s="55">
        <f>V9/V11</f>
        <v>0.45644599303135891</v>
      </c>
    </row>
    <row r="10" spans="1:23" x14ac:dyDescent="0.2">
      <c r="A10" s="23" t="s">
        <v>70</v>
      </c>
      <c r="B10" s="112">
        <v>131</v>
      </c>
      <c r="C10" s="24">
        <f>B10/B17</f>
        <v>8.5525886270157343E-3</v>
      </c>
      <c r="E10" s="3" t="s">
        <v>109</v>
      </c>
      <c r="F10" s="112">
        <v>97</v>
      </c>
      <c r="G10" s="10">
        <f>F10/F11</f>
        <v>0.57396449704142016</v>
      </c>
      <c r="I10" s="17" t="s">
        <v>141</v>
      </c>
      <c r="J10" s="112">
        <v>2710</v>
      </c>
      <c r="K10" s="10">
        <f>J10/J12</f>
        <v>0.24429820607590372</v>
      </c>
      <c r="L10" s="15"/>
      <c r="M10" s="22" t="s">
        <v>174</v>
      </c>
      <c r="N10" s="23" t="s">
        <v>64</v>
      </c>
      <c r="O10" s="24" t="s">
        <v>77</v>
      </c>
      <c r="Q10" s="23" t="s">
        <v>237</v>
      </c>
      <c r="R10" s="112">
        <v>3285</v>
      </c>
      <c r="S10" s="24">
        <f>R10/R13</f>
        <v>0.35675499565595137</v>
      </c>
      <c r="U10" s="54" t="s">
        <v>426</v>
      </c>
      <c r="V10" s="112">
        <v>156</v>
      </c>
      <c r="W10" s="55">
        <f>V10/V11</f>
        <v>0.54355400696864109</v>
      </c>
    </row>
    <row r="11" spans="1:23" x14ac:dyDescent="0.2">
      <c r="A11" s="23" t="s">
        <v>71</v>
      </c>
      <c r="B11" s="112">
        <v>3507</v>
      </c>
      <c r="C11" s="24">
        <f>B11/B17</f>
        <v>0.22896128484690215</v>
      </c>
      <c r="E11" s="3" t="s">
        <v>107</v>
      </c>
      <c r="F11" s="1">
        <f>F9+F10</f>
        <v>169</v>
      </c>
      <c r="G11" s="10">
        <f>G9+G10</f>
        <v>1</v>
      </c>
      <c r="I11" s="17" t="s">
        <v>142</v>
      </c>
      <c r="J11" s="112">
        <v>6476</v>
      </c>
      <c r="K11" s="10">
        <f>J11/J12</f>
        <v>0.58379158027584965</v>
      </c>
      <c r="L11" s="15"/>
      <c r="M11" s="22" t="s">
        <v>176</v>
      </c>
      <c r="N11" s="112">
        <v>3014</v>
      </c>
      <c r="O11" s="24">
        <f>N11/N13</f>
        <v>0.33263436706765259</v>
      </c>
      <c r="Q11" s="23" t="s">
        <v>238</v>
      </c>
      <c r="R11" s="112">
        <v>3056</v>
      </c>
      <c r="S11" s="24">
        <f>R11/R13</f>
        <v>0.33188531711555169</v>
      </c>
      <c r="U11" s="54" t="s">
        <v>69</v>
      </c>
      <c r="V11" s="54">
        <f>V9+V10</f>
        <v>287</v>
      </c>
      <c r="W11" s="55">
        <f>W9+W10</f>
        <v>1</v>
      </c>
    </row>
    <row r="12" spans="1:23" x14ac:dyDescent="0.2">
      <c r="A12" s="23" t="s">
        <v>72</v>
      </c>
      <c r="B12" s="112">
        <v>147</v>
      </c>
      <c r="C12" s="24">
        <f>B12/B17</f>
        <v>9.5971796043611678E-3</v>
      </c>
      <c r="E12" s="13"/>
      <c r="F12" s="13"/>
      <c r="G12" s="14"/>
      <c r="I12" s="17" t="s">
        <v>69</v>
      </c>
      <c r="J12" s="1">
        <f>J9+J10+J11</f>
        <v>11093</v>
      </c>
      <c r="K12" s="10">
        <f>K9+K10+K11</f>
        <v>1</v>
      </c>
      <c r="L12" s="15"/>
      <c r="M12" s="22" t="s">
        <v>175</v>
      </c>
      <c r="N12" s="112">
        <v>6047</v>
      </c>
      <c r="O12" s="24">
        <f>N12/N13</f>
        <v>0.66736563293234741</v>
      </c>
      <c r="Q12" s="23" t="s">
        <v>239</v>
      </c>
      <c r="R12" s="112">
        <v>2867</v>
      </c>
      <c r="S12" s="24">
        <f>R12/R13</f>
        <v>0.31135968722849694</v>
      </c>
      <c r="U12" s="15"/>
      <c r="V12" s="15"/>
      <c r="W12" s="16"/>
    </row>
    <row r="13" spans="1:23" x14ac:dyDescent="0.2">
      <c r="A13" s="23" t="s">
        <v>73</v>
      </c>
      <c r="B13" s="112">
        <v>1327</v>
      </c>
      <c r="C13" s="24">
        <f>B13/B17</f>
        <v>8.6635764183586858E-2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9061</v>
      </c>
      <c r="O13" s="24">
        <f>O11+O12</f>
        <v>1</v>
      </c>
      <c r="Q13" s="23" t="s">
        <v>69</v>
      </c>
      <c r="R13" s="23">
        <f>R10+R11+R12</f>
        <v>9208</v>
      </c>
      <c r="S13" s="24">
        <f>S10+S11+S12</f>
        <v>1</v>
      </c>
      <c r="U13" s="54" t="s">
        <v>220</v>
      </c>
      <c r="V13" s="54" t="s">
        <v>64</v>
      </c>
      <c r="W13" s="55" t="s">
        <v>94</v>
      </c>
    </row>
    <row r="14" spans="1:23" x14ac:dyDescent="0.2">
      <c r="A14" s="23" t="s">
        <v>74</v>
      </c>
      <c r="B14" s="112">
        <v>185</v>
      </c>
      <c r="C14" s="24">
        <f>B14/B17</f>
        <v>1.2078083175556571E-2</v>
      </c>
      <c r="E14" s="6" t="s">
        <v>111</v>
      </c>
      <c r="F14" s="112">
        <v>6224</v>
      </c>
      <c r="G14" s="27">
        <f>F14/F16</f>
        <v>0.5736934279657111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4"/>
      <c r="U14" s="54" t="s">
        <v>427</v>
      </c>
      <c r="V14" s="112">
        <v>1261</v>
      </c>
      <c r="W14" s="55">
        <f>V14/V17</f>
        <v>0.38188976377952755</v>
      </c>
    </row>
    <row r="15" spans="1:23" x14ac:dyDescent="0.2">
      <c r="A15" s="23" t="s">
        <v>75</v>
      </c>
      <c r="B15" s="112">
        <v>4851</v>
      </c>
      <c r="C15" s="24">
        <f>B15/B17</f>
        <v>0.3167069269439185</v>
      </c>
      <c r="E15" s="6" t="s">
        <v>112</v>
      </c>
      <c r="F15" s="112">
        <v>4625</v>
      </c>
      <c r="G15" s="27">
        <f>F15/F16</f>
        <v>0.4263065720342889</v>
      </c>
      <c r="I15" s="17" t="s">
        <v>144</v>
      </c>
      <c r="J15" s="112">
        <v>2177</v>
      </c>
      <c r="K15" s="10">
        <f>J15/J19</f>
        <v>0.23586132177681474</v>
      </c>
      <c r="L15" s="15"/>
      <c r="M15" s="22" t="s">
        <v>177</v>
      </c>
      <c r="N15" s="23" t="s">
        <v>64</v>
      </c>
      <c r="O15" s="24" t="s">
        <v>77</v>
      </c>
      <c r="Q15" s="23" t="s">
        <v>240</v>
      </c>
      <c r="R15" s="23" t="s">
        <v>64</v>
      </c>
      <c r="S15" s="24" t="s">
        <v>77</v>
      </c>
      <c r="U15" s="54" t="s">
        <v>428</v>
      </c>
      <c r="V15" s="112">
        <v>1525</v>
      </c>
      <c r="W15" s="55">
        <f>V15/V17</f>
        <v>0.46184130829800119</v>
      </c>
    </row>
    <row r="16" spans="1:23" x14ac:dyDescent="0.2">
      <c r="A16" s="23" t="s">
        <v>76</v>
      </c>
      <c r="B16" s="112">
        <v>5169</v>
      </c>
      <c r="C16" s="24">
        <f>B16/B17</f>
        <v>0.33746817261865902</v>
      </c>
      <c r="E16" s="6" t="s">
        <v>107</v>
      </c>
      <c r="F16" s="7">
        <f>F14+F15</f>
        <v>10849</v>
      </c>
      <c r="G16" s="27">
        <f>G14+G15</f>
        <v>1</v>
      </c>
      <c r="I16" s="17" t="s">
        <v>145</v>
      </c>
      <c r="J16" s="112">
        <v>1503</v>
      </c>
      <c r="K16" s="10">
        <f>J16/J19</f>
        <v>0.1628385698808234</v>
      </c>
      <c r="L16" s="15"/>
      <c r="M16" s="22" t="s">
        <v>178</v>
      </c>
      <c r="N16" s="112">
        <v>2972</v>
      </c>
      <c r="O16" s="24">
        <f>N16/N18</f>
        <v>0.33559168925022581</v>
      </c>
      <c r="Q16" s="23" t="s">
        <v>241</v>
      </c>
      <c r="R16" s="112">
        <v>4115</v>
      </c>
      <c r="S16" s="24">
        <f>R16/R18</f>
        <v>0.45384360869085694</v>
      </c>
      <c r="U16" s="54" t="s">
        <v>429</v>
      </c>
      <c r="V16" s="112">
        <v>516</v>
      </c>
      <c r="W16" s="55">
        <f>V16/V17</f>
        <v>0.15626892792247124</v>
      </c>
    </row>
    <row r="17" spans="1:23" x14ac:dyDescent="0.2">
      <c r="A17" s="23" t="s">
        <v>69</v>
      </c>
      <c r="B17" s="23">
        <f>B10+B11+B12+B13+B14+B15+B16</f>
        <v>15317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2247</v>
      </c>
      <c r="K17" s="10">
        <f>J17/J19</f>
        <v>0.24344528710725893</v>
      </c>
      <c r="L17" s="15"/>
      <c r="M17" s="22" t="s">
        <v>179</v>
      </c>
      <c r="N17" s="112">
        <v>5884</v>
      </c>
      <c r="O17" s="24">
        <f>N17/N18</f>
        <v>0.66440831074977413</v>
      </c>
      <c r="Q17" s="23" t="s">
        <v>242</v>
      </c>
      <c r="R17" s="112">
        <v>4952</v>
      </c>
      <c r="S17" s="24">
        <f>R17/R18</f>
        <v>0.54615639130914306</v>
      </c>
      <c r="U17" s="54" t="s">
        <v>69</v>
      </c>
      <c r="V17" s="54">
        <f>V14+V15+V16</f>
        <v>3302</v>
      </c>
      <c r="W17" s="55">
        <f>W14+W15+W16</f>
        <v>1</v>
      </c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3303</v>
      </c>
      <c r="K18" s="127">
        <f>J18/J19</f>
        <v>0.35785482123510293</v>
      </c>
      <c r="L18" s="15"/>
      <c r="M18" s="22" t="s">
        <v>69</v>
      </c>
      <c r="N18" s="23">
        <f>N16+N17</f>
        <v>8856</v>
      </c>
      <c r="O18" s="24">
        <f>O16+O17</f>
        <v>1</v>
      </c>
      <c r="Q18" s="23" t="s">
        <v>107</v>
      </c>
      <c r="R18" s="23">
        <f>R16+R17</f>
        <v>9067</v>
      </c>
      <c r="S18" s="24">
        <f>S16+S17</f>
        <v>1</v>
      </c>
      <c r="U18" s="15"/>
      <c r="V18" s="15"/>
      <c r="W18" s="16"/>
    </row>
    <row r="19" spans="1:23" x14ac:dyDescent="0.2">
      <c r="A19" s="43"/>
      <c r="B19" s="43"/>
      <c r="C19" s="44"/>
      <c r="E19" s="17" t="s">
        <v>114</v>
      </c>
      <c r="F19" s="112">
        <v>851</v>
      </c>
      <c r="G19" s="10">
        <f>F19/F22</f>
        <v>7.6370815758772317E-2</v>
      </c>
      <c r="I19" s="17" t="s">
        <v>69</v>
      </c>
      <c r="J19" s="1">
        <f>J15+J16+J17+J18</f>
        <v>9230</v>
      </c>
      <c r="K19" s="10">
        <f>K15+K16+K17+K18</f>
        <v>1</v>
      </c>
      <c r="L19" s="15"/>
      <c r="M19" s="13"/>
      <c r="N19" s="13"/>
      <c r="O19" s="14"/>
      <c r="Q19" s="13"/>
      <c r="R19" s="13"/>
      <c r="S19" s="14"/>
      <c r="U19" s="54" t="s">
        <v>357</v>
      </c>
      <c r="V19" s="54" t="s">
        <v>64</v>
      </c>
      <c r="W19" s="55" t="s">
        <v>94</v>
      </c>
    </row>
    <row r="20" spans="1:23" x14ac:dyDescent="0.2">
      <c r="A20" s="43"/>
      <c r="B20" s="43"/>
      <c r="C20" s="44"/>
      <c r="E20" s="17" t="s">
        <v>674</v>
      </c>
      <c r="F20" s="112">
        <v>3159</v>
      </c>
      <c r="G20" s="10">
        <f>F20/F22</f>
        <v>0.28349636543121243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4"/>
      <c r="U20" s="54" t="s">
        <v>430</v>
      </c>
      <c r="V20" s="112">
        <v>2044</v>
      </c>
      <c r="W20" s="55">
        <f>V20/V22</f>
        <v>0.52558498328619185</v>
      </c>
    </row>
    <row r="21" spans="1:23" x14ac:dyDescent="0.2">
      <c r="A21" s="43"/>
      <c r="B21" s="43"/>
      <c r="C21" s="44"/>
      <c r="E21" s="17" t="s">
        <v>115</v>
      </c>
      <c r="F21" s="112">
        <v>7133</v>
      </c>
      <c r="G21" s="10">
        <f>F21/F22</f>
        <v>0.64013281881001527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3176</v>
      </c>
      <c r="O21" s="24">
        <f>N21/N25</f>
        <v>0.35509838998211091</v>
      </c>
      <c r="Q21" s="13"/>
      <c r="R21" s="13"/>
      <c r="S21" s="14"/>
      <c r="U21" s="54" t="s">
        <v>431</v>
      </c>
      <c r="V21" s="112">
        <v>1845</v>
      </c>
      <c r="W21" s="55">
        <f>V21/V22</f>
        <v>0.4744150167138082</v>
      </c>
    </row>
    <row r="22" spans="1:23" x14ac:dyDescent="0.2">
      <c r="A22" s="43"/>
      <c r="B22" s="43"/>
      <c r="C22" s="44"/>
      <c r="E22" s="17" t="s">
        <v>107</v>
      </c>
      <c r="F22" s="1">
        <f>F19+F20+F21</f>
        <v>11143</v>
      </c>
      <c r="G22" s="10">
        <f>G19+G20+G21</f>
        <v>1</v>
      </c>
      <c r="I22" s="17" t="s">
        <v>148</v>
      </c>
      <c r="J22" s="112">
        <v>3196</v>
      </c>
      <c r="K22" s="10">
        <f>J22/J25</f>
        <v>0.34765582508430326</v>
      </c>
      <c r="L22" s="15"/>
      <c r="M22" s="22" t="s">
        <v>182</v>
      </c>
      <c r="N22" s="112">
        <v>3007</v>
      </c>
      <c r="O22" s="24">
        <f>N22/N25</f>
        <v>0.33620304114490163</v>
      </c>
      <c r="Q22" s="13"/>
      <c r="R22" s="13"/>
      <c r="S22" s="14"/>
      <c r="U22" s="54" t="s">
        <v>69</v>
      </c>
      <c r="V22" s="54">
        <f>V20+V21</f>
        <v>3889</v>
      </c>
      <c r="W22" s="55">
        <f>W20+W21</f>
        <v>1</v>
      </c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1360</v>
      </c>
      <c r="K23" s="10">
        <f>J23/J25</f>
        <v>0.14793864897204395</v>
      </c>
      <c r="L23" s="15"/>
      <c r="M23" s="22" t="s">
        <v>183</v>
      </c>
      <c r="N23" s="112">
        <v>1648</v>
      </c>
      <c r="O23" s="24">
        <f>N23/N25</f>
        <v>0.18425760286225404</v>
      </c>
      <c r="Q23" s="13"/>
      <c r="R23" s="13"/>
      <c r="S23" s="14"/>
      <c r="U23" s="13"/>
      <c r="V23" s="13"/>
      <c r="W23" s="14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4637</v>
      </c>
      <c r="K24" s="10">
        <f>J24/J25</f>
        <v>0.50440552594365273</v>
      </c>
      <c r="L24" s="15"/>
      <c r="M24" s="22" t="s">
        <v>184</v>
      </c>
      <c r="N24" s="112">
        <v>1113</v>
      </c>
      <c r="O24" s="24">
        <f>N24/N25</f>
        <v>0.12444096601073346</v>
      </c>
      <c r="Q24" s="13"/>
      <c r="R24" s="13"/>
      <c r="S24" s="14"/>
      <c r="U24" s="54" t="s">
        <v>289</v>
      </c>
      <c r="V24" s="54" t="s">
        <v>64</v>
      </c>
      <c r="W24" s="55" t="s">
        <v>77</v>
      </c>
    </row>
    <row r="25" spans="1:23" x14ac:dyDescent="0.2">
      <c r="A25" s="43"/>
      <c r="B25" s="43"/>
      <c r="C25" s="44"/>
      <c r="E25" s="17" t="s">
        <v>117</v>
      </c>
      <c r="F25" s="112">
        <v>4505</v>
      </c>
      <c r="G25" s="10">
        <f>F25/F30</f>
        <v>0.42604501607717044</v>
      </c>
      <c r="I25" s="17" t="s">
        <v>69</v>
      </c>
      <c r="J25" s="1">
        <f>J22+J23+J24</f>
        <v>9193</v>
      </c>
      <c r="K25" s="10">
        <f>K22+K23+K24</f>
        <v>1</v>
      </c>
      <c r="L25" s="15"/>
      <c r="M25" s="22" t="s">
        <v>69</v>
      </c>
      <c r="N25" s="23">
        <f>N21+N22+N23+N24</f>
        <v>8944</v>
      </c>
      <c r="O25" s="24">
        <f>O21+O22+O23+O24</f>
        <v>1</v>
      </c>
      <c r="Q25" s="13"/>
      <c r="R25" s="13"/>
      <c r="S25" s="14"/>
      <c r="U25" s="54" t="s">
        <v>432</v>
      </c>
      <c r="V25" s="112">
        <v>4153</v>
      </c>
      <c r="W25" s="55">
        <f>V25/V27</f>
        <v>0.31997842668926729</v>
      </c>
    </row>
    <row r="26" spans="1:23" x14ac:dyDescent="0.2">
      <c r="A26" s="13"/>
      <c r="B26" s="13"/>
      <c r="C26" s="14"/>
      <c r="E26" s="17" t="s">
        <v>118</v>
      </c>
      <c r="F26" s="112">
        <v>1674</v>
      </c>
      <c r="G26" s="10">
        <f>F26/F30</f>
        <v>0.15831284282201627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  <c r="U26" s="54" t="s">
        <v>433</v>
      </c>
      <c r="V26" s="112">
        <v>8826</v>
      </c>
      <c r="W26" s="55">
        <f>V26/V27</f>
        <v>0.68002157331073276</v>
      </c>
    </row>
    <row r="27" spans="1:23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824</v>
      </c>
      <c r="G27" s="10">
        <f>F27/F30</f>
        <v>7.7926990731984114E-2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  <c r="U27" s="54" t="s">
        <v>69</v>
      </c>
      <c r="V27" s="54">
        <f>V25+V26</f>
        <v>12979</v>
      </c>
      <c r="W27" s="55">
        <f>W25+W26</f>
        <v>1</v>
      </c>
    </row>
    <row r="28" spans="1:23" x14ac:dyDescent="0.2">
      <c r="A28" s="1" t="s">
        <v>79</v>
      </c>
      <c r="B28" s="112">
        <v>183</v>
      </c>
      <c r="C28" s="10">
        <f>B28/B35</f>
        <v>1.2118402754784451E-2</v>
      </c>
      <c r="E28" s="17" t="s">
        <v>120</v>
      </c>
      <c r="F28" s="112">
        <v>507</v>
      </c>
      <c r="G28" s="10">
        <f>F28/F30</f>
        <v>4.7947796481936825E-2</v>
      </c>
      <c r="I28" s="17" t="s">
        <v>644</v>
      </c>
      <c r="J28" s="112">
        <v>1843</v>
      </c>
      <c r="K28" s="10">
        <f>J28/J33</f>
        <v>0.19494393907340807</v>
      </c>
      <c r="L28" s="15"/>
      <c r="M28" s="22" t="s">
        <v>186</v>
      </c>
      <c r="N28" s="112">
        <v>2450</v>
      </c>
      <c r="O28" s="24">
        <f>N28/N31</f>
        <v>0.27611856192944889</v>
      </c>
      <c r="Q28" s="13"/>
      <c r="R28" s="13"/>
      <c r="S28" s="14"/>
      <c r="U28" s="13"/>
      <c r="V28" s="13"/>
      <c r="W28" s="14"/>
    </row>
    <row r="29" spans="1:23" x14ac:dyDescent="0.2">
      <c r="A29" s="1" t="s">
        <v>80</v>
      </c>
      <c r="B29" s="112">
        <v>4385</v>
      </c>
      <c r="C29" s="10">
        <f>B29/B35</f>
        <v>0.29037812065426133</v>
      </c>
      <c r="E29" s="17" t="s">
        <v>99</v>
      </c>
      <c r="F29" s="112">
        <v>3064</v>
      </c>
      <c r="G29" s="10">
        <f>F29/F30</f>
        <v>0.2897673538868924</v>
      </c>
      <c r="I29" s="17" t="s">
        <v>151</v>
      </c>
      <c r="J29" s="112">
        <v>2765</v>
      </c>
      <c r="K29" s="10">
        <f>J29/J33</f>
        <v>0.2924687962767083</v>
      </c>
      <c r="L29" s="15"/>
      <c r="M29" s="22" t="s">
        <v>682</v>
      </c>
      <c r="N29" s="112">
        <v>4261</v>
      </c>
      <c r="O29" s="24">
        <f>N29/N31</f>
        <v>0.48022089484954356</v>
      </c>
      <c r="Q29" s="13"/>
      <c r="R29" s="13"/>
      <c r="S29" s="14"/>
      <c r="U29" s="54" t="s">
        <v>434</v>
      </c>
      <c r="V29" s="54" t="s">
        <v>64</v>
      </c>
      <c r="W29" s="55" t="s">
        <v>94</v>
      </c>
    </row>
    <row r="30" spans="1:23" x14ac:dyDescent="0.2">
      <c r="A30" s="1" t="s">
        <v>81</v>
      </c>
      <c r="B30" s="112">
        <v>1293</v>
      </c>
      <c r="C30" s="10">
        <f>B30/B35</f>
        <v>8.5623468644460632E-2</v>
      </c>
      <c r="E30" s="17" t="s">
        <v>69</v>
      </c>
      <c r="F30" s="1">
        <f>F25+F26+F27+F28+F29</f>
        <v>10574</v>
      </c>
      <c r="G30" s="10">
        <f>G25+G26+G27+G28+G29</f>
        <v>1</v>
      </c>
      <c r="I30" s="17" t="s">
        <v>152</v>
      </c>
      <c r="J30" s="112">
        <v>938</v>
      </c>
      <c r="K30" s="10">
        <f>J30/J33</f>
        <v>9.9217262534376988E-2</v>
      </c>
      <c r="L30" s="15"/>
      <c r="M30" s="22" t="s">
        <v>187</v>
      </c>
      <c r="N30" s="112">
        <v>2162</v>
      </c>
      <c r="O30" s="24">
        <f>N30/N31</f>
        <v>0.24366054322100755</v>
      </c>
      <c r="Q30" s="13"/>
      <c r="R30" s="13"/>
      <c r="S30" s="14"/>
      <c r="U30" s="54" t="s">
        <v>435</v>
      </c>
      <c r="V30" s="112">
        <v>967</v>
      </c>
      <c r="W30" s="55">
        <f>V30/V33</f>
        <v>0.41519965650493773</v>
      </c>
    </row>
    <row r="31" spans="1:23" x14ac:dyDescent="0.2">
      <c r="A31" s="1" t="s">
        <v>82</v>
      </c>
      <c r="B31" s="112">
        <v>2392</v>
      </c>
      <c r="C31" s="10">
        <f>B31/B35</f>
        <v>0.15840010595324813</v>
      </c>
      <c r="E31" s="13"/>
      <c r="F31" s="13"/>
      <c r="G31" s="14"/>
      <c r="I31" s="17" t="s">
        <v>153</v>
      </c>
      <c r="J31" s="112">
        <v>1724</v>
      </c>
      <c r="K31" s="10">
        <f>J31/J33</f>
        <v>0.18235667442352443</v>
      </c>
      <c r="L31" s="15"/>
      <c r="M31" s="22" t="s">
        <v>69</v>
      </c>
      <c r="N31" s="23">
        <f>N28+N29+N30</f>
        <v>8873</v>
      </c>
      <c r="O31" s="24">
        <f>O28+O29+O30</f>
        <v>1</v>
      </c>
      <c r="Q31" s="13"/>
      <c r="R31" s="13"/>
      <c r="S31" s="14"/>
      <c r="U31" s="54" t="s">
        <v>436</v>
      </c>
      <c r="V31" s="112">
        <v>385</v>
      </c>
      <c r="W31" s="55">
        <f>V31/V33</f>
        <v>0.16530699871189353</v>
      </c>
    </row>
    <row r="32" spans="1:23" x14ac:dyDescent="0.2">
      <c r="A32" s="1" t="s">
        <v>83</v>
      </c>
      <c r="B32" s="112">
        <v>2997</v>
      </c>
      <c r="C32" s="10">
        <f>B32/B35</f>
        <v>0.19846367790212568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2184</v>
      </c>
      <c r="K32" s="10">
        <f>J32/J33</f>
        <v>0.23101332769198224</v>
      </c>
      <c r="L32" s="15"/>
      <c r="M32" s="13"/>
      <c r="N32" s="13"/>
      <c r="O32" s="14"/>
      <c r="Q32" s="13"/>
      <c r="R32" s="13"/>
      <c r="S32" s="14"/>
      <c r="U32" s="54" t="s">
        <v>437</v>
      </c>
      <c r="V32" s="112">
        <v>977</v>
      </c>
      <c r="W32" s="55">
        <f>V32/V33</f>
        <v>0.41949334478316874</v>
      </c>
    </row>
    <row r="33" spans="1:23" x14ac:dyDescent="0.2">
      <c r="A33" s="1" t="s">
        <v>84</v>
      </c>
      <c r="B33" s="112">
        <v>198</v>
      </c>
      <c r="C33" s="10">
        <f>B33/B35</f>
        <v>1.3111714455996291E-2</v>
      </c>
      <c r="E33" s="6" t="s">
        <v>112</v>
      </c>
      <c r="F33" s="112">
        <v>6799</v>
      </c>
      <c r="G33" s="27">
        <f>F33/F35</f>
        <v>0.63299506563634667</v>
      </c>
      <c r="I33" s="17" t="s">
        <v>69</v>
      </c>
      <c r="J33" s="1">
        <f>J28+J29+J30+J31+J32</f>
        <v>9454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54" t="s">
        <v>69</v>
      </c>
      <c r="V33" s="54">
        <f>V30+V31+V32</f>
        <v>2329</v>
      </c>
      <c r="W33" s="55">
        <f>W30+W31+W32</f>
        <v>1</v>
      </c>
    </row>
    <row r="34" spans="1:23" x14ac:dyDescent="0.2">
      <c r="A34" s="1" t="s">
        <v>85</v>
      </c>
      <c r="B34" s="112">
        <v>3653</v>
      </c>
      <c r="C34" s="10">
        <f>B34/B35</f>
        <v>0.2419045096351235</v>
      </c>
      <c r="E34" s="6" t="s">
        <v>122</v>
      </c>
      <c r="F34" s="112">
        <v>3942</v>
      </c>
      <c r="G34" s="27">
        <f>F34/F35</f>
        <v>0.36700493436365328</v>
      </c>
      <c r="I34" s="13"/>
      <c r="J34" s="13"/>
      <c r="K34" s="14"/>
      <c r="L34" s="15"/>
      <c r="M34" s="22" t="s">
        <v>189</v>
      </c>
      <c r="N34" s="112">
        <v>3099</v>
      </c>
      <c r="O34" s="24">
        <f>N34/N38</f>
        <v>0.34703247480403138</v>
      </c>
      <c r="Q34" s="13"/>
      <c r="R34" s="13"/>
      <c r="S34" s="14"/>
      <c r="U34" s="13"/>
      <c r="V34" s="13"/>
      <c r="W34" s="14"/>
    </row>
    <row r="35" spans="1:23" x14ac:dyDescent="0.2">
      <c r="A35" s="41" t="s">
        <v>69</v>
      </c>
      <c r="B35" s="23">
        <f>B28+B29+B30+B31+B32+B33+B34</f>
        <v>15101</v>
      </c>
      <c r="C35" s="84">
        <f>C28+C29+C30+C31+C32+C33+C34</f>
        <v>1</v>
      </c>
      <c r="E35" s="6" t="s">
        <v>107</v>
      </c>
      <c r="F35" s="7">
        <f>F33+F34</f>
        <v>10741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3393</v>
      </c>
      <c r="O35" s="24">
        <f>N35/N38</f>
        <v>0.37995520716685333</v>
      </c>
      <c r="Q35" s="13"/>
      <c r="R35" s="13"/>
      <c r="S35" s="14"/>
      <c r="U35" s="13"/>
      <c r="V35" s="13"/>
      <c r="W35" s="14"/>
    </row>
    <row r="36" spans="1:23" x14ac:dyDescent="0.2">
      <c r="A36" s="13"/>
      <c r="B36" s="13"/>
      <c r="C36" s="14"/>
      <c r="E36" s="13"/>
      <c r="F36" s="13"/>
      <c r="G36" s="14"/>
      <c r="I36" s="22" t="s">
        <v>156</v>
      </c>
      <c r="J36" s="112">
        <v>5092</v>
      </c>
      <c r="K36" s="24">
        <f>J36/J38</f>
        <v>0.55389970629827046</v>
      </c>
      <c r="L36" s="15"/>
      <c r="M36" s="22" t="s">
        <v>191</v>
      </c>
      <c r="N36" s="112">
        <v>1200</v>
      </c>
      <c r="O36" s="24">
        <f>N36/N38</f>
        <v>0.13437849944008959</v>
      </c>
      <c r="Q36" s="13"/>
      <c r="R36" s="13"/>
      <c r="S36" s="14"/>
      <c r="U36" s="13"/>
      <c r="V36" s="13"/>
      <c r="W36" s="14"/>
    </row>
    <row r="37" spans="1:23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4101</v>
      </c>
      <c r="K37" s="24">
        <f>J37/J38</f>
        <v>0.4461002937017296</v>
      </c>
      <c r="L37" s="15"/>
      <c r="M37" s="22" t="s">
        <v>192</v>
      </c>
      <c r="N37" s="112">
        <v>1238</v>
      </c>
      <c r="O37" s="24">
        <f>N37/N38</f>
        <v>0.13863381858902576</v>
      </c>
      <c r="Q37" s="13"/>
      <c r="R37" s="13"/>
      <c r="S37" s="14"/>
      <c r="U37" s="13"/>
      <c r="V37" s="13"/>
      <c r="W37" s="14"/>
    </row>
    <row r="38" spans="1:23" x14ac:dyDescent="0.2">
      <c r="A38" s="13"/>
      <c r="B38" s="13"/>
      <c r="C38" s="14"/>
      <c r="E38" s="6" t="s">
        <v>124</v>
      </c>
      <c r="F38" s="112">
        <v>66</v>
      </c>
      <c r="G38" s="27">
        <f>F38/F40</f>
        <v>0.46808510638297873</v>
      </c>
      <c r="I38" s="22" t="s">
        <v>69</v>
      </c>
      <c r="J38" s="23">
        <f>J36+J37</f>
        <v>9193</v>
      </c>
      <c r="K38" s="24">
        <f>K36+K37</f>
        <v>1</v>
      </c>
      <c r="L38" s="15"/>
      <c r="M38" s="22" t="s">
        <v>107</v>
      </c>
      <c r="N38" s="23">
        <f>N34+N35+N36+N37</f>
        <v>8930</v>
      </c>
      <c r="O38" s="24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13"/>
      <c r="B39" s="13"/>
      <c r="C39" s="14"/>
      <c r="E39" s="6" t="s">
        <v>125</v>
      </c>
      <c r="F39" s="112">
        <v>75</v>
      </c>
      <c r="G39" s="27">
        <f>F39/F40</f>
        <v>0.53191489361702127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141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1146</v>
      </c>
      <c r="K41" s="24">
        <f>J41/J45</f>
        <v>0.12539665171244119</v>
      </c>
      <c r="L41" s="15"/>
      <c r="M41" s="22" t="s">
        <v>194</v>
      </c>
      <c r="N41" s="112">
        <v>1953</v>
      </c>
      <c r="O41" s="24">
        <f>N41/N45</f>
        <v>0.22005633802816901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7023</v>
      </c>
      <c r="C42" s="10">
        <f>B42/B44</f>
        <v>0.53362206519261457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2580</v>
      </c>
      <c r="K42" s="24">
        <f>J42/J45</f>
        <v>0.28230659809607178</v>
      </c>
      <c r="L42" s="15"/>
      <c r="M42" s="22" t="s">
        <v>195</v>
      </c>
      <c r="N42" s="112">
        <v>2763</v>
      </c>
      <c r="O42" s="24">
        <f>N42/N45</f>
        <v>0.31132394366197186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6138</v>
      </c>
      <c r="C43" s="10">
        <f>B43/B44</f>
        <v>0.46637793480738543</v>
      </c>
      <c r="E43" s="124" t="s">
        <v>127</v>
      </c>
      <c r="F43" s="125">
        <v>1901</v>
      </c>
      <c r="G43" s="127">
        <f>F43/F49</f>
        <v>0.19362395599918517</v>
      </c>
      <c r="I43" s="22" t="s">
        <v>159</v>
      </c>
      <c r="J43" s="112">
        <v>3437</v>
      </c>
      <c r="K43" s="24">
        <f>J43/J45</f>
        <v>0.3760805339752708</v>
      </c>
      <c r="L43" s="15"/>
      <c r="M43" s="22" t="s">
        <v>196</v>
      </c>
      <c r="N43" s="112">
        <v>1985</v>
      </c>
      <c r="O43" s="24">
        <f>N43/N45</f>
        <v>0.22366197183098591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13161</v>
      </c>
      <c r="C44" s="10">
        <f>C42+C43</f>
        <v>1</v>
      </c>
      <c r="E44" s="17" t="s">
        <v>128</v>
      </c>
      <c r="F44" s="112">
        <v>1136</v>
      </c>
      <c r="G44" s="10">
        <f>F44/F49</f>
        <v>0.11570584640456305</v>
      </c>
      <c r="I44" s="22" t="s">
        <v>160</v>
      </c>
      <c r="J44" s="112">
        <v>1976</v>
      </c>
      <c r="K44" s="24">
        <f>J44/J45</f>
        <v>0.21621621621621623</v>
      </c>
      <c r="L44" s="15"/>
      <c r="M44" s="22" t="s">
        <v>197</v>
      </c>
      <c r="N44" s="112">
        <v>2174</v>
      </c>
      <c r="O44" s="24">
        <f>N44/N45</f>
        <v>0.24495774647887325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7" t="s">
        <v>129</v>
      </c>
      <c r="F45" s="112">
        <v>2262</v>
      </c>
      <c r="G45" s="10">
        <f>F45/F49</f>
        <v>0.23039315542880423</v>
      </c>
      <c r="I45" s="22" t="s">
        <v>69</v>
      </c>
      <c r="J45" s="23">
        <f>J41+J42+J43+J44</f>
        <v>9139</v>
      </c>
      <c r="K45" s="24">
        <f>K41+K42+K43+K44</f>
        <v>1</v>
      </c>
      <c r="L45" s="15"/>
      <c r="M45" s="22" t="s">
        <v>69</v>
      </c>
      <c r="N45" s="23">
        <f>N41+N42+N43+N44</f>
        <v>8875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3004</v>
      </c>
      <c r="G46" s="10">
        <f>F46/F49</f>
        <v>0.3059686290486861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4217</v>
      </c>
      <c r="C47" s="10">
        <f>B47/B49</f>
        <v>0.38941730538369196</v>
      </c>
      <c r="E47" s="17" t="s">
        <v>131</v>
      </c>
      <c r="F47" s="112">
        <v>1207</v>
      </c>
      <c r="G47" s="10">
        <f>F47/F49</f>
        <v>0.12293746180484824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6612</v>
      </c>
      <c r="C48" s="10">
        <f>B48/B49</f>
        <v>0.6105826946163081</v>
      </c>
      <c r="E48" s="17" t="s">
        <v>673</v>
      </c>
      <c r="F48" s="112">
        <v>308</v>
      </c>
      <c r="G48" s="10">
        <f>F48/F49</f>
        <v>3.1370951313913223E-2</v>
      </c>
      <c r="I48" s="22" t="s">
        <v>162</v>
      </c>
      <c r="J48" s="112">
        <v>3326</v>
      </c>
      <c r="K48" s="24">
        <f>J48/J51</f>
        <v>0.36505323235649217</v>
      </c>
      <c r="M48" s="22" t="s">
        <v>199</v>
      </c>
      <c r="N48" s="112">
        <v>3094</v>
      </c>
      <c r="O48" s="24">
        <f>N48/N51</f>
        <v>0.34968354430379744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10829</v>
      </c>
      <c r="C49" s="10">
        <f>C47+C48</f>
        <v>1</v>
      </c>
      <c r="E49" s="17" t="s">
        <v>69</v>
      </c>
      <c r="F49" s="1">
        <f>F43+F44+F45+F46+F47+F48</f>
        <v>9818</v>
      </c>
      <c r="G49" s="10">
        <f>G43+G44+G45+G46+G47+G48</f>
        <v>0.99999999999999989</v>
      </c>
      <c r="I49" s="22" t="s">
        <v>163</v>
      </c>
      <c r="J49" s="112">
        <v>3479</v>
      </c>
      <c r="K49" s="24">
        <f>J49/J51</f>
        <v>0.38184612007463503</v>
      </c>
      <c r="M49" s="22" t="s">
        <v>200</v>
      </c>
      <c r="N49" s="112">
        <v>3210</v>
      </c>
      <c r="O49" s="24">
        <f>N49/N51</f>
        <v>0.36279385171790235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2306</v>
      </c>
      <c r="K50" s="24">
        <f>J50/J51</f>
        <v>0.25310064756887279</v>
      </c>
      <c r="M50" s="22" t="s">
        <v>201</v>
      </c>
      <c r="N50" s="112">
        <v>2544</v>
      </c>
      <c r="O50" s="24">
        <f>N50/N51</f>
        <v>0.28752260397830021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9111</v>
      </c>
      <c r="K51" s="24">
        <f>K48+K49+K50</f>
        <v>1</v>
      </c>
      <c r="M51" s="22" t="s">
        <v>69</v>
      </c>
      <c r="N51" s="23">
        <f>N48+N49+N50</f>
        <v>8848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2703</v>
      </c>
      <c r="C52" s="10">
        <f>B52/B54</f>
        <v>0.22123097069896874</v>
      </c>
      <c r="E52" s="17" t="s">
        <v>133</v>
      </c>
      <c r="F52" s="112">
        <v>4939</v>
      </c>
      <c r="G52" s="10">
        <f>F52/F55</f>
        <v>0.50249262386814531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9515</v>
      </c>
      <c r="C53" s="10">
        <f>B53/B54</f>
        <v>0.77876902930103131</v>
      </c>
      <c r="E53" s="17" t="s">
        <v>134</v>
      </c>
      <c r="F53" s="112">
        <v>3390</v>
      </c>
      <c r="G53" s="10">
        <f>F53/F55</f>
        <v>0.34489775155153118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12218</v>
      </c>
      <c r="C54" s="10">
        <f>C52+C53</f>
        <v>1</v>
      </c>
      <c r="E54" s="17" t="s">
        <v>135</v>
      </c>
      <c r="F54" s="112">
        <v>1500</v>
      </c>
      <c r="G54" s="10">
        <f>F54/F55</f>
        <v>0.15260962458032354</v>
      </c>
      <c r="I54" s="22" t="s">
        <v>166</v>
      </c>
      <c r="J54" s="112">
        <v>4605</v>
      </c>
      <c r="K54" s="24">
        <f>J54/J57</f>
        <v>0.51360695962525094</v>
      </c>
      <c r="M54" s="22" t="s">
        <v>203</v>
      </c>
      <c r="N54" s="112">
        <v>5200</v>
      </c>
      <c r="O54" s="24">
        <f>N54/N56</f>
        <v>0.58198097369893675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7" t="s">
        <v>69</v>
      </c>
      <c r="F55" s="1">
        <f>F52+F53+F54</f>
        <v>9829</v>
      </c>
      <c r="G55" s="10">
        <f>G52+G53+G54</f>
        <v>1</v>
      </c>
      <c r="I55" s="22" t="s">
        <v>167</v>
      </c>
      <c r="J55" s="112">
        <v>2501</v>
      </c>
      <c r="K55" s="24">
        <f>J55/J57</f>
        <v>0.27894267231764441</v>
      </c>
      <c r="M55" s="22" t="s">
        <v>204</v>
      </c>
      <c r="N55" s="112">
        <v>3735</v>
      </c>
      <c r="O55" s="24">
        <f>N55/N56</f>
        <v>0.41801902630106325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1860</v>
      </c>
      <c r="K56" s="24">
        <f>J56/J57</f>
        <v>0.20745036805710462</v>
      </c>
      <c r="M56" s="22" t="s">
        <v>69</v>
      </c>
      <c r="N56" s="23">
        <f>N54+N55</f>
        <v>8935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1785</v>
      </c>
      <c r="C57" s="10">
        <f>B57/B60</f>
        <v>0.15608604407135362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8966</v>
      </c>
      <c r="K57" s="24">
        <f>K54+K55+K56</f>
        <v>0.99999999999999989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5608</v>
      </c>
      <c r="C58" s="10">
        <f>B58/B60</f>
        <v>0.49038125218607903</v>
      </c>
      <c r="E58" s="17" t="s">
        <v>137</v>
      </c>
      <c r="F58" s="112">
        <v>5894</v>
      </c>
      <c r="G58" s="10">
        <f>F58/F60</f>
        <v>0.59673990077958894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4043</v>
      </c>
      <c r="C59" s="10">
        <f>B59/B60</f>
        <v>0.35353270374256734</v>
      </c>
      <c r="E59" s="29" t="s">
        <v>72</v>
      </c>
      <c r="F59" s="112">
        <v>3983</v>
      </c>
      <c r="G59" s="31">
        <f>F59/F60</f>
        <v>0.40326009922041106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11436</v>
      </c>
      <c r="C60" s="10">
        <f>C57+C58+C59</f>
        <v>1</v>
      </c>
      <c r="E60" s="22" t="s">
        <v>69</v>
      </c>
      <c r="F60" s="23">
        <f>F58+F59</f>
        <v>9877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10351</v>
      </c>
      <c r="C63" s="10">
        <f>B63/B65</f>
        <v>0.73406141408410752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3750</v>
      </c>
      <c r="C64" s="10">
        <f>B64/B65</f>
        <v>0.26593858591589248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3" t="s">
        <v>69</v>
      </c>
      <c r="B65" s="1">
        <f>B63+B64</f>
        <v>14101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30"/>
      <c r="J66" s="15"/>
      <c r="K66" s="16"/>
      <c r="S66" s="14"/>
      <c r="W66" s="1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W67" s="1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W68" s="1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W69" s="1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W70" s="1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W71" s="1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W72" s="1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W73" s="1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W74" s="1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W75" s="1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W76" s="1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W77" s="1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W78" s="1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W79" s="1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W80" s="1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W81" s="1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W82" s="1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W83" s="1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W84" s="1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W85" s="1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W86" s="1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W87" s="1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W88" s="1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W89" s="1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W90" s="1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W91" s="1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W92" s="1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W93" s="1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W94" s="1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W95" s="1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W96" s="1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W97" s="1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W98" s="1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W99" s="1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W100" s="1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</row>
    <row r="109" spans="3:23" x14ac:dyDescent="0.2">
      <c r="D109" s="15"/>
      <c r="E109" s="21"/>
      <c r="F109" s="20"/>
      <c r="G109" s="28"/>
      <c r="H109" s="15"/>
    </row>
    <row r="110" spans="3:23" x14ac:dyDescent="0.2">
      <c r="D110" s="15"/>
      <c r="E110" s="21"/>
      <c r="F110" s="20"/>
      <c r="G110" s="28"/>
      <c r="H110" s="15"/>
    </row>
    <row r="111" spans="3:23" x14ac:dyDescent="0.2">
      <c r="D111" s="15"/>
      <c r="E111" s="20"/>
      <c r="F111" s="20"/>
      <c r="G111" s="28"/>
      <c r="H111" s="15"/>
    </row>
    <row r="112" spans="3:23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0971-4F1A-3E44-B804-5F4FFFCB3EE0}">
  <sheetPr codeName="Sheet28"/>
  <dimension ref="A1:T198"/>
  <sheetViews>
    <sheetView workbookViewId="0">
      <selection activeCell="E41" sqref="E41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3.1640625" style="13" customWidth="1"/>
    <col min="17" max="17" width="25.83203125" customWidth="1"/>
    <col min="18" max="18" width="15.83203125" customWidth="1"/>
    <col min="19" max="19" width="15.83203125" style="9" customWidth="1"/>
    <col min="20" max="20" width="64.6640625" style="13" customWidth="1"/>
  </cols>
  <sheetData>
    <row r="1" spans="1:19" x14ac:dyDescent="0.2">
      <c r="A1" s="8" t="s">
        <v>26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</row>
    <row r="3" spans="1:19" x14ac:dyDescent="0.2">
      <c r="A3" s="1" t="s">
        <v>63</v>
      </c>
      <c r="B3" s="2" t="s">
        <v>64</v>
      </c>
      <c r="C3" s="10" t="s">
        <v>94</v>
      </c>
      <c r="E3" s="3" t="s">
        <v>103</v>
      </c>
      <c r="F3" s="2" t="s">
        <v>64</v>
      </c>
      <c r="G3" s="10" t="s">
        <v>94</v>
      </c>
      <c r="I3" s="17" t="s">
        <v>138</v>
      </c>
      <c r="J3" s="2" t="s">
        <v>64</v>
      </c>
      <c r="K3" s="10" t="s">
        <v>77</v>
      </c>
      <c r="M3" s="22" t="s">
        <v>169</v>
      </c>
      <c r="N3" s="75" t="s">
        <v>64</v>
      </c>
      <c r="O3" s="24" t="s">
        <v>77</v>
      </c>
      <c r="Q3" s="23" t="s">
        <v>245</v>
      </c>
      <c r="R3" s="75" t="s">
        <v>64</v>
      </c>
      <c r="S3" s="24" t="s">
        <v>94</v>
      </c>
    </row>
    <row r="4" spans="1:19" x14ac:dyDescent="0.2">
      <c r="A4" s="41" t="s">
        <v>66</v>
      </c>
      <c r="B4" s="142">
        <v>5131</v>
      </c>
      <c r="C4" s="132">
        <f>B4/B7</f>
        <v>0.97863818424566085</v>
      </c>
      <c r="E4" s="39" t="s">
        <v>104</v>
      </c>
      <c r="F4" s="142">
        <v>3384</v>
      </c>
      <c r="G4" s="132">
        <f>F4/F6</f>
        <v>0.7169491525423729</v>
      </c>
      <c r="I4" s="33" t="s">
        <v>139</v>
      </c>
      <c r="J4" s="142">
        <v>1503</v>
      </c>
      <c r="K4" s="132">
        <f>J4/J6</f>
        <v>0.4314006888633754</v>
      </c>
      <c r="M4" s="129" t="s">
        <v>170</v>
      </c>
      <c r="N4" s="142">
        <v>1037</v>
      </c>
      <c r="O4" s="131">
        <f>N4/N8</f>
        <v>0.32712933753943219</v>
      </c>
      <c r="Q4" s="130" t="s">
        <v>246</v>
      </c>
      <c r="R4" s="142">
        <v>886</v>
      </c>
      <c r="S4" s="131">
        <f>R4/R7</f>
        <v>0.28162746344564527</v>
      </c>
    </row>
    <row r="5" spans="1:19" x14ac:dyDescent="0.2">
      <c r="A5" s="41" t="s">
        <v>67</v>
      </c>
      <c r="B5" s="142">
        <v>32</v>
      </c>
      <c r="C5" s="132">
        <f>B5/B7</f>
        <v>6.1033759298111771E-3</v>
      </c>
      <c r="E5" s="39" t="s">
        <v>105</v>
      </c>
      <c r="F5" s="142">
        <v>1336</v>
      </c>
      <c r="G5" s="132">
        <f>F5/F6</f>
        <v>0.2830508474576271</v>
      </c>
      <c r="I5" s="33" t="s">
        <v>88</v>
      </c>
      <c r="J5" s="142">
        <v>1981</v>
      </c>
      <c r="K5" s="132">
        <f>J5/J6</f>
        <v>0.56859931113662454</v>
      </c>
      <c r="L5" s="15"/>
      <c r="M5" s="129" t="s">
        <v>171</v>
      </c>
      <c r="N5" s="142">
        <v>451</v>
      </c>
      <c r="O5" s="131">
        <f>N5/N8</f>
        <v>0.14227129337539432</v>
      </c>
      <c r="Q5" s="130" t="s">
        <v>247</v>
      </c>
      <c r="R5" s="142">
        <v>1530</v>
      </c>
      <c r="S5" s="131">
        <f>R5/R7</f>
        <v>0.4863318499682136</v>
      </c>
    </row>
    <row r="6" spans="1:19" x14ac:dyDescent="0.2">
      <c r="A6" s="42" t="s">
        <v>68</v>
      </c>
      <c r="B6" s="142">
        <v>80</v>
      </c>
      <c r="C6" s="136">
        <f>B6/B7</f>
        <v>1.5258439824527943E-2</v>
      </c>
      <c r="E6" s="39" t="s">
        <v>107</v>
      </c>
      <c r="F6" s="113">
        <f>F4+F5</f>
        <v>4720</v>
      </c>
      <c r="G6" s="132">
        <f>G4+G5</f>
        <v>1</v>
      </c>
      <c r="I6" s="33" t="s">
        <v>69</v>
      </c>
      <c r="J6" s="113">
        <f>J4+J5</f>
        <v>3484</v>
      </c>
      <c r="K6" s="132">
        <f>K4+K5</f>
        <v>1</v>
      </c>
      <c r="L6" s="15"/>
      <c r="M6" s="129" t="s">
        <v>172</v>
      </c>
      <c r="N6" s="142">
        <v>1127</v>
      </c>
      <c r="O6" s="131">
        <f>N6/N8</f>
        <v>0.3555205047318612</v>
      </c>
      <c r="Q6" s="130" t="s">
        <v>248</v>
      </c>
      <c r="R6" s="142">
        <v>730</v>
      </c>
      <c r="S6" s="131">
        <f>R6/R7</f>
        <v>0.23204068658614113</v>
      </c>
    </row>
    <row r="7" spans="1:19" x14ac:dyDescent="0.2">
      <c r="A7" s="39" t="s">
        <v>69</v>
      </c>
      <c r="B7" s="113">
        <f>B4+B5+B6</f>
        <v>5243</v>
      </c>
      <c r="C7" s="132">
        <f>C4+C5+C6</f>
        <v>0.99999999999999989</v>
      </c>
      <c r="E7" s="15"/>
      <c r="F7" s="15"/>
      <c r="G7" s="16"/>
      <c r="I7" s="13"/>
      <c r="J7" s="13"/>
      <c r="K7" s="14"/>
      <c r="L7" s="15"/>
      <c r="M7" s="129" t="s">
        <v>173</v>
      </c>
      <c r="N7" s="142">
        <v>555</v>
      </c>
      <c r="O7" s="131">
        <f>N7/N8</f>
        <v>0.1750788643533123</v>
      </c>
      <c r="Q7" s="130" t="s">
        <v>69</v>
      </c>
      <c r="R7" s="113">
        <f>R4+R5+R6</f>
        <v>3146</v>
      </c>
      <c r="S7" s="131">
        <f>S4+S5+S6</f>
        <v>1</v>
      </c>
    </row>
    <row r="8" spans="1:19" x14ac:dyDescent="0.2">
      <c r="A8" s="13"/>
      <c r="B8" s="13"/>
      <c r="C8" s="14"/>
      <c r="E8" s="3" t="s">
        <v>108</v>
      </c>
      <c r="F8" s="2" t="s">
        <v>64</v>
      </c>
      <c r="G8" s="10" t="s">
        <v>94</v>
      </c>
      <c r="I8" s="17" t="s">
        <v>140</v>
      </c>
      <c r="J8" s="2" t="s">
        <v>64</v>
      </c>
      <c r="K8" s="10" t="s">
        <v>77</v>
      </c>
      <c r="L8" s="15"/>
      <c r="M8" s="129" t="s">
        <v>69</v>
      </c>
      <c r="N8" s="113">
        <f>N4+N5+N6+N7</f>
        <v>3170</v>
      </c>
      <c r="O8" s="131">
        <f>O4+O5+O6+O7</f>
        <v>1</v>
      </c>
      <c r="Q8" s="13"/>
      <c r="R8" s="13"/>
      <c r="S8" s="14"/>
    </row>
    <row r="9" spans="1:19" x14ac:dyDescent="0.2">
      <c r="A9" s="23" t="s">
        <v>86</v>
      </c>
      <c r="B9" s="75" t="s">
        <v>64</v>
      </c>
      <c r="C9" s="24" t="s">
        <v>77</v>
      </c>
      <c r="E9" s="39" t="s">
        <v>106</v>
      </c>
      <c r="F9" s="142">
        <v>20</v>
      </c>
      <c r="G9" s="132">
        <f>F9/F11</f>
        <v>0.44444444444444442</v>
      </c>
      <c r="I9" s="33" t="s">
        <v>671</v>
      </c>
      <c r="J9" s="142">
        <v>836</v>
      </c>
      <c r="K9" s="132">
        <f>J9/J12</f>
        <v>0.24351878823186718</v>
      </c>
      <c r="L9" s="15"/>
      <c r="M9" s="13"/>
      <c r="N9" s="13"/>
      <c r="O9" s="14"/>
      <c r="Q9" s="23" t="s">
        <v>249</v>
      </c>
      <c r="R9" s="75" t="s">
        <v>64</v>
      </c>
      <c r="S9" s="24" t="s">
        <v>94</v>
      </c>
    </row>
    <row r="10" spans="1:19" x14ac:dyDescent="0.2">
      <c r="A10" s="130" t="s">
        <v>70</v>
      </c>
      <c r="B10" s="142">
        <v>25</v>
      </c>
      <c r="C10" s="131">
        <f>B10/B17</f>
        <v>4.7966231772831923E-3</v>
      </c>
      <c r="E10" s="39" t="s">
        <v>109</v>
      </c>
      <c r="F10" s="142">
        <v>25</v>
      </c>
      <c r="G10" s="132">
        <f>F10/F11</f>
        <v>0.55555555555555558</v>
      </c>
      <c r="I10" s="33" t="s">
        <v>141</v>
      </c>
      <c r="J10" s="142">
        <v>1545</v>
      </c>
      <c r="K10" s="132">
        <f>J10/J12</f>
        <v>0.45004369356248181</v>
      </c>
      <c r="L10" s="15"/>
      <c r="M10" s="22" t="s">
        <v>174</v>
      </c>
      <c r="N10" s="75" t="s">
        <v>64</v>
      </c>
      <c r="O10" s="24" t="s">
        <v>77</v>
      </c>
      <c r="Q10" s="130" t="s">
        <v>250</v>
      </c>
      <c r="R10" s="142">
        <v>987</v>
      </c>
      <c r="S10" s="131">
        <f>R10/R13</f>
        <v>0.26510878323932313</v>
      </c>
    </row>
    <row r="11" spans="1:19" x14ac:dyDescent="0.2">
      <c r="A11" s="130" t="s">
        <v>71</v>
      </c>
      <c r="B11" s="142">
        <v>3197</v>
      </c>
      <c r="C11" s="131">
        <f>B11/B17</f>
        <v>0.61339217191097473</v>
      </c>
      <c r="E11" s="39" t="s">
        <v>107</v>
      </c>
      <c r="F11" s="113">
        <f>F9+F10</f>
        <v>45</v>
      </c>
      <c r="G11" s="132">
        <f>G9+G10</f>
        <v>1</v>
      </c>
      <c r="I11" s="33" t="s">
        <v>142</v>
      </c>
      <c r="J11" s="142">
        <v>1052</v>
      </c>
      <c r="K11" s="132">
        <f>J11/J12</f>
        <v>0.30643751820565102</v>
      </c>
      <c r="L11" s="15"/>
      <c r="M11" s="129" t="s">
        <v>176</v>
      </c>
      <c r="N11" s="142">
        <v>1494</v>
      </c>
      <c r="O11" s="131">
        <f>N11/N13</f>
        <v>0.47884615384615387</v>
      </c>
      <c r="Q11" s="130" t="s">
        <v>251</v>
      </c>
      <c r="R11" s="142">
        <v>1067</v>
      </c>
      <c r="S11" s="131">
        <f>R11/R13</f>
        <v>0.28659683051302715</v>
      </c>
    </row>
    <row r="12" spans="1:19" x14ac:dyDescent="0.2">
      <c r="A12" s="130" t="s">
        <v>72</v>
      </c>
      <c r="B12" s="142">
        <v>17</v>
      </c>
      <c r="C12" s="131">
        <f>B12/B17</f>
        <v>3.2617037605525709E-3</v>
      </c>
      <c r="E12" s="13"/>
      <c r="F12" s="13"/>
      <c r="G12" s="14"/>
      <c r="I12" s="33" t="s">
        <v>69</v>
      </c>
      <c r="J12" s="113">
        <f>J9+J10+J11</f>
        <v>3433</v>
      </c>
      <c r="K12" s="132">
        <f>K9+K10+K11</f>
        <v>1</v>
      </c>
      <c r="L12" s="15"/>
      <c r="M12" s="129" t="s">
        <v>175</v>
      </c>
      <c r="N12" s="142">
        <v>1626</v>
      </c>
      <c r="O12" s="131">
        <f>N12/N13</f>
        <v>0.52115384615384619</v>
      </c>
      <c r="Q12" s="130" t="s">
        <v>252</v>
      </c>
      <c r="R12" s="142">
        <v>1669</v>
      </c>
      <c r="S12" s="131">
        <f>R12/R13</f>
        <v>0.44829438624764972</v>
      </c>
    </row>
    <row r="13" spans="1:19" x14ac:dyDescent="0.2">
      <c r="A13" s="130" t="s">
        <v>73</v>
      </c>
      <c r="B13" s="142">
        <v>294</v>
      </c>
      <c r="C13" s="131">
        <f>B13/B17</f>
        <v>5.6408288564850348E-2</v>
      </c>
      <c r="E13" s="4" t="s">
        <v>110</v>
      </c>
      <c r="F13" s="139" t="s">
        <v>64</v>
      </c>
      <c r="G13" s="26" t="s">
        <v>94</v>
      </c>
      <c r="I13" s="13"/>
      <c r="J13" s="13"/>
      <c r="K13" s="14"/>
      <c r="L13" s="15"/>
      <c r="M13" s="129" t="s">
        <v>69</v>
      </c>
      <c r="N13" s="113">
        <f>N11+N12</f>
        <v>3120</v>
      </c>
      <c r="O13" s="131">
        <f>O11+O12</f>
        <v>1</v>
      </c>
      <c r="Q13" s="130" t="s">
        <v>69</v>
      </c>
      <c r="R13" s="113">
        <f>R10+R11+R12</f>
        <v>3723</v>
      </c>
      <c r="S13" s="131">
        <f>S10+S11+S12</f>
        <v>1</v>
      </c>
    </row>
    <row r="14" spans="1:19" x14ac:dyDescent="0.2">
      <c r="A14" s="130" t="s">
        <v>74</v>
      </c>
      <c r="B14" s="142">
        <v>19</v>
      </c>
      <c r="C14" s="131">
        <f>B14/B17</f>
        <v>3.6454336147352263E-3</v>
      </c>
      <c r="E14" s="37" t="s">
        <v>111</v>
      </c>
      <c r="F14" s="142">
        <v>2300</v>
      </c>
      <c r="G14" s="27">
        <f>F14/F16</f>
        <v>0.62721570766293977</v>
      </c>
      <c r="I14" s="17" t="s">
        <v>143</v>
      </c>
      <c r="J14" s="2" t="s">
        <v>64</v>
      </c>
      <c r="K14" s="10" t="s">
        <v>77</v>
      </c>
      <c r="L14" s="15"/>
      <c r="M14" s="13"/>
      <c r="N14" s="13"/>
      <c r="O14" s="14"/>
      <c r="Q14" s="13"/>
      <c r="R14" s="13"/>
      <c r="S14" s="14"/>
    </row>
    <row r="15" spans="1:19" x14ac:dyDescent="0.2">
      <c r="A15" s="130" t="s">
        <v>75</v>
      </c>
      <c r="B15" s="142">
        <v>1042</v>
      </c>
      <c r="C15" s="131">
        <f>B15/B17</f>
        <v>0.19992325402916347</v>
      </c>
      <c r="E15" s="37" t="s">
        <v>112</v>
      </c>
      <c r="F15" s="142">
        <v>1367</v>
      </c>
      <c r="G15" s="27">
        <f>F15/F16</f>
        <v>0.37278429233706029</v>
      </c>
      <c r="I15" s="33" t="s">
        <v>144</v>
      </c>
      <c r="J15" s="142">
        <v>1016</v>
      </c>
      <c r="K15" s="132">
        <f>J15/J19</f>
        <v>0.30778551953953348</v>
      </c>
      <c r="L15" s="15"/>
      <c r="M15" s="22" t="s">
        <v>177</v>
      </c>
      <c r="N15" s="75" t="s">
        <v>64</v>
      </c>
      <c r="O15" s="24" t="s">
        <v>77</v>
      </c>
      <c r="Q15" s="13"/>
      <c r="R15" s="13"/>
      <c r="S15" s="14"/>
    </row>
    <row r="16" spans="1:19" x14ac:dyDescent="0.2">
      <c r="A16" s="130" t="s">
        <v>76</v>
      </c>
      <c r="B16" s="142">
        <v>618</v>
      </c>
      <c r="C16" s="131">
        <f>B16/B17</f>
        <v>0.11857252494244053</v>
      </c>
      <c r="E16" s="37" t="s">
        <v>107</v>
      </c>
      <c r="F16" s="117">
        <f>F14+F15</f>
        <v>3667</v>
      </c>
      <c r="G16" s="27">
        <f>G14+G15</f>
        <v>1</v>
      </c>
      <c r="I16" s="33" t="s">
        <v>145</v>
      </c>
      <c r="J16" s="142">
        <v>600</v>
      </c>
      <c r="K16" s="132">
        <f>J16/J19</f>
        <v>0.18176310209027569</v>
      </c>
      <c r="L16" s="15"/>
      <c r="M16" s="129" t="s">
        <v>178</v>
      </c>
      <c r="N16" s="142">
        <v>1851</v>
      </c>
      <c r="O16" s="131">
        <f>N16/N18</f>
        <v>0.59043062200956942</v>
      </c>
      <c r="Q16" s="13"/>
      <c r="R16" s="13"/>
      <c r="S16" s="14"/>
    </row>
    <row r="17" spans="1:19" x14ac:dyDescent="0.2">
      <c r="A17" s="130" t="s">
        <v>69</v>
      </c>
      <c r="B17" s="113">
        <f>B10+B11+B12+B13+B14+B15+B16</f>
        <v>5212</v>
      </c>
      <c r="C17" s="131">
        <f>C10+C11+C12+C13+C14+C15+C16</f>
        <v>1</v>
      </c>
      <c r="E17" s="13"/>
      <c r="F17" s="13"/>
      <c r="G17" s="14"/>
      <c r="I17" s="33" t="s">
        <v>672</v>
      </c>
      <c r="J17" s="142">
        <v>719</v>
      </c>
      <c r="K17" s="132">
        <f>J17/J19</f>
        <v>0.21781278400484702</v>
      </c>
      <c r="L17" s="15"/>
      <c r="M17" s="129" t="s">
        <v>179</v>
      </c>
      <c r="N17" s="142">
        <v>1284</v>
      </c>
      <c r="O17" s="131">
        <f>N17/N18</f>
        <v>0.40956937799043064</v>
      </c>
      <c r="Q17" s="13"/>
      <c r="R17" s="13"/>
      <c r="S17" s="14"/>
    </row>
    <row r="18" spans="1:19" x14ac:dyDescent="0.2">
      <c r="A18" s="13"/>
      <c r="B18" s="13"/>
      <c r="C18" s="14"/>
      <c r="E18" s="17" t="s">
        <v>113</v>
      </c>
      <c r="F18" s="2" t="s">
        <v>64</v>
      </c>
      <c r="G18" s="10" t="s">
        <v>77</v>
      </c>
      <c r="I18" s="121" t="s">
        <v>146</v>
      </c>
      <c r="J18" s="143">
        <v>966</v>
      </c>
      <c r="K18" s="133">
        <f>J18/J19</f>
        <v>0.29263859436534384</v>
      </c>
      <c r="L18" s="15"/>
      <c r="M18" s="129" t="s">
        <v>69</v>
      </c>
      <c r="N18" s="113">
        <f>N16+N17</f>
        <v>3135</v>
      </c>
      <c r="O18" s="131">
        <f>O16+O17</f>
        <v>1</v>
      </c>
      <c r="Q18" s="13"/>
      <c r="R18" s="13"/>
      <c r="S18" s="14"/>
    </row>
    <row r="19" spans="1:19" x14ac:dyDescent="0.2">
      <c r="A19" s="25" t="s">
        <v>206</v>
      </c>
      <c r="B19" s="75" t="s">
        <v>64</v>
      </c>
      <c r="C19" s="24" t="s">
        <v>77</v>
      </c>
      <c r="E19" s="33" t="s">
        <v>114</v>
      </c>
      <c r="F19" s="142">
        <v>435</v>
      </c>
      <c r="G19" s="132">
        <f>F19/F22</f>
        <v>0.11785424004334868</v>
      </c>
      <c r="I19" s="33" t="s">
        <v>69</v>
      </c>
      <c r="J19" s="113">
        <f>J15+J16+J17+J18</f>
        <v>3301</v>
      </c>
      <c r="K19" s="132">
        <f>K15+K16+K17+K18</f>
        <v>1</v>
      </c>
      <c r="L19" s="15"/>
      <c r="M19" s="13"/>
      <c r="N19" s="13"/>
      <c r="O19" s="14"/>
      <c r="Q19" s="13"/>
      <c r="R19" s="13"/>
      <c r="S19" s="14"/>
    </row>
    <row r="20" spans="1:19" x14ac:dyDescent="0.2">
      <c r="A20" s="144" t="s">
        <v>208</v>
      </c>
      <c r="B20" s="142">
        <v>2252</v>
      </c>
      <c r="C20" s="131">
        <f>B20/B25</f>
        <v>0.45968565013268015</v>
      </c>
      <c r="E20" s="33" t="s">
        <v>674</v>
      </c>
      <c r="F20" s="142">
        <v>1445</v>
      </c>
      <c r="G20" s="132">
        <f>F20/F22</f>
        <v>0.39149282037388244</v>
      </c>
      <c r="I20" s="13"/>
      <c r="J20" s="13"/>
      <c r="K20" s="14"/>
      <c r="L20" s="15"/>
      <c r="M20" s="22" t="s">
        <v>180</v>
      </c>
      <c r="N20" s="75" t="s">
        <v>64</v>
      </c>
      <c r="O20" s="24" t="s">
        <v>77</v>
      </c>
      <c r="Q20" s="13"/>
      <c r="R20" s="13"/>
      <c r="S20" s="14"/>
    </row>
    <row r="21" spans="1:19" x14ac:dyDescent="0.2">
      <c r="A21" s="144" t="s">
        <v>207</v>
      </c>
      <c r="B21" s="142">
        <v>65</v>
      </c>
      <c r="C21" s="131">
        <f>B21/B25</f>
        <v>1.3268013880383752E-2</v>
      </c>
      <c r="E21" s="33" t="s">
        <v>115</v>
      </c>
      <c r="F21" s="142">
        <v>1811</v>
      </c>
      <c r="G21" s="132">
        <f>F21/F22</f>
        <v>0.4906529395827689</v>
      </c>
      <c r="I21" s="17" t="s">
        <v>147</v>
      </c>
      <c r="J21" s="2" t="s">
        <v>64</v>
      </c>
      <c r="K21" s="10" t="s">
        <v>77</v>
      </c>
      <c r="L21" s="15"/>
      <c r="M21" s="129" t="s">
        <v>181</v>
      </c>
      <c r="N21" s="142">
        <v>1411</v>
      </c>
      <c r="O21" s="131">
        <f>N21/N25</f>
        <v>0.44950621216948072</v>
      </c>
      <c r="Q21" s="13"/>
      <c r="R21" s="13"/>
      <c r="S21" s="14"/>
    </row>
    <row r="22" spans="1:19" x14ac:dyDescent="0.2">
      <c r="A22" s="144" t="s">
        <v>209</v>
      </c>
      <c r="B22" s="142">
        <v>1727</v>
      </c>
      <c r="C22" s="131">
        <f>B22/B25</f>
        <v>0.35252092263727292</v>
      </c>
      <c r="E22" s="33" t="s">
        <v>107</v>
      </c>
      <c r="F22" s="113">
        <f>F19+F20+F21</f>
        <v>3691</v>
      </c>
      <c r="G22" s="132">
        <f>G19+G20+G21</f>
        <v>1</v>
      </c>
      <c r="I22" s="33" t="s">
        <v>148</v>
      </c>
      <c r="J22" s="142">
        <v>1251</v>
      </c>
      <c r="K22" s="132">
        <f>J22/J25</f>
        <v>0.37840290381125224</v>
      </c>
      <c r="L22" s="15"/>
      <c r="M22" s="129" t="s">
        <v>182</v>
      </c>
      <c r="N22" s="142">
        <v>921</v>
      </c>
      <c r="O22" s="131">
        <f>N22/N25</f>
        <v>0.29340554316661355</v>
      </c>
      <c r="Q22" s="13"/>
      <c r="R22" s="13"/>
      <c r="S22" s="14"/>
    </row>
    <row r="23" spans="1:19" x14ac:dyDescent="0.2">
      <c r="A23" s="144" t="s">
        <v>210</v>
      </c>
      <c r="B23" s="142">
        <v>115</v>
      </c>
      <c r="C23" s="131">
        <f>B23/B25</f>
        <v>2.3474178403755867E-2</v>
      </c>
      <c r="E23" s="13"/>
      <c r="F23" s="13"/>
      <c r="G23" s="14"/>
      <c r="I23" s="33" t="s">
        <v>149</v>
      </c>
      <c r="J23" s="142">
        <v>380</v>
      </c>
      <c r="K23" s="132">
        <f>J23/J25</f>
        <v>0.11494252873563218</v>
      </c>
      <c r="L23" s="15"/>
      <c r="M23" s="129" t="s">
        <v>183</v>
      </c>
      <c r="N23" s="142">
        <v>457</v>
      </c>
      <c r="O23" s="131">
        <f>N23/N25</f>
        <v>0.14558776680471489</v>
      </c>
      <c r="Q23" s="13"/>
      <c r="R23" s="13"/>
      <c r="S23" s="14"/>
    </row>
    <row r="24" spans="1:19" x14ac:dyDescent="0.2">
      <c r="A24" s="144" t="s">
        <v>211</v>
      </c>
      <c r="B24" s="142">
        <v>740</v>
      </c>
      <c r="C24" s="131">
        <f>B24/B25</f>
        <v>0.15105123494590733</v>
      </c>
      <c r="E24" s="17" t="s">
        <v>116</v>
      </c>
      <c r="F24" s="2" t="s">
        <v>64</v>
      </c>
      <c r="G24" s="10" t="s">
        <v>77</v>
      </c>
      <c r="I24" s="33" t="s">
        <v>675</v>
      </c>
      <c r="J24" s="142">
        <v>1675</v>
      </c>
      <c r="K24" s="132">
        <f>J24/J25</f>
        <v>0.50665456745311555</v>
      </c>
      <c r="L24" s="15"/>
      <c r="M24" s="129" t="s">
        <v>184</v>
      </c>
      <c r="N24" s="142">
        <v>350</v>
      </c>
      <c r="O24" s="131">
        <f>N24/N25</f>
        <v>0.11150047785919083</v>
      </c>
      <c r="Q24" s="13"/>
      <c r="R24" s="13"/>
      <c r="S24" s="14"/>
    </row>
    <row r="25" spans="1:19" x14ac:dyDescent="0.2">
      <c r="A25" s="144" t="s">
        <v>69</v>
      </c>
      <c r="B25" s="113">
        <f>B20+B21+B22+B23+B24</f>
        <v>4899</v>
      </c>
      <c r="C25" s="131">
        <f>C20+C21+C22+C23+C24</f>
        <v>1</v>
      </c>
      <c r="E25" s="33" t="s">
        <v>117</v>
      </c>
      <c r="F25" s="142">
        <v>1510</v>
      </c>
      <c r="G25" s="132">
        <f>F25/F30</f>
        <v>0.42631281761716544</v>
      </c>
      <c r="I25" s="33" t="s">
        <v>69</v>
      </c>
      <c r="J25" s="113">
        <f>J22+J23+J24</f>
        <v>3306</v>
      </c>
      <c r="K25" s="132">
        <f>K22+K23+K24</f>
        <v>1</v>
      </c>
      <c r="L25" s="15"/>
      <c r="M25" s="129" t="s">
        <v>69</v>
      </c>
      <c r="N25" s="113">
        <f>N21+N22+N23+N24</f>
        <v>3139</v>
      </c>
      <c r="O25" s="131">
        <f>O21+O22+O23+O24</f>
        <v>0.99999999999999989</v>
      </c>
      <c r="Q25" s="13"/>
      <c r="R25" s="13"/>
      <c r="S25" s="14"/>
    </row>
    <row r="26" spans="1:19" x14ac:dyDescent="0.2">
      <c r="A26" s="13"/>
      <c r="B26" s="13"/>
      <c r="C26" s="14"/>
      <c r="E26" s="33" t="s">
        <v>118</v>
      </c>
      <c r="F26" s="142">
        <v>493</v>
      </c>
      <c r="G26" s="132">
        <f>F26/F30</f>
        <v>0.13918690005646528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</row>
    <row r="27" spans="1:19" x14ac:dyDescent="0.2">
      <c r="A27" s="43"/>
      <c r="B27" s="43"/>
      <c r="C27" s="44"/>
      <c r="E27" s="33" t="s">
        <v>119</v>
      </c>
      <c r="F27" s="142">
        <v>245</v>
      </c>
      <c r="G27" s="132">
        <f>F27/F30</f>
        <v>6.9169960474308304E-2</v>
      </c>
      <c r="I27" s="17" t="s">
        <v>150</v>
      </c>
      <c r="J27" s="2" t="s">
        <v>64</v>
      </c>
      <c r="K27" s="10" t="s">
        <v>77</v>
      </c>
      <c r="L27" s="15"/>
      <c r="M27" s="22" t="s">
        <v>185</v>
      </c>
      <c r="N27" s="75" t="s">
        <v>64</v>
      </c>
      <c r="O27" s="24" t="s">
        <v>77</v>
      </c>
      <c r="Q27" s="13"/>
      <c r="R27" s="13"/>
      <c r="S27" s="14"/>
    </row>
    <row r="28" spans="1:19" x14ac:dyDescent="0.2">
      <c r="A28" s="43"/>
      <c r="B28" s="43"/>
      <c r="C28" s="44"/>
      <c r="E28" s="33" t="s">
        <v>120</v>
      </c>
      <c r="F28" s="142">
        <v>311</v>
      </c>
      <c r="G28" s="132">
        <f>F28/F30</f>
        <v>8.7803500846979105E-2</v>
      </c>
      <c r="I28" s="33" t="s">
        <v>644</v>
      </c>
      <c r="J28" s="142">
        <v>934</v>
      </c>
      <c r="K28" s="132">
        <f>J28/J33</f>
        <v>0.28952262864228145</v>
      </c>
      <c r="L28" s="15"/>
      <c r="M28" s="129" t="s">
        <v>186</v>
      </c>
      <c r="N28" s="142">
        <v>839</v>
      </c>
      <c r="O28" s="131">
        <f>N28/N31</f>
        <v>0.26796550622804216</v>
      </c>
      <c r="Q28" s="13"/>
      <c r="R28" s="13"/>
      <c r="S28" s="14"/>
    </row>
    <row r="29" spans="1:19" x14ac:dyDescent="0.2">
      <c r="A29" s="43"/>
      <c r="B29" s="43"/>
      <c r="C29" s="44"/>
      <c r="E29" s="33" t="s">
        <v>99</v>
      </c>
      <c r="F29" s="142">
        <v>983</v>
      </c>
      <c r="G29" s="132">
        <f>F29/F30</f>
        <v>0.27752682100508186</v>
      </c>
      <c r="I29" s="33" t="s">
        <v>151</v>
      </c>
      <c r="J29" s="142">
        <v>1212</v>
      </c>
      <c r="K29" s="132">
        <f>J29/J33</f>
        <v>0.37569745815251088</v>
      </c>
      <c r="L29" s="15"/>
      <c r="M29" s="129" t="s">
        <v>682</v>
      </c>
      <c r="N29" s="142">
        <v>1257</v>
      </c>
      <c r="O29" s="131">
        <f>N29/N31</f>
        <v>0.40146917917598213</v>
      </c>
      <c r="Q29" s="13"/>
      <c r="R29" s="13"/>
      <c r="S29" s="14"/>
    </row>
    <row r="30" spans="1:19" x14ac:dyDescent="0.2">
      <c r="A30" s="43"/>
      <c r="B30" s="43"/>
      <c r="C30" s="44"/>
      <c r="E30" s="33" t="s">
        <v>69</v>
      </c>
      <c r="F30" s="113">
        <f>F25+F26+F27+F28+F29</f>
        <v>3542</v>
      </c>
      <c r="G30" s="132">
        <f>G25+G26+G27+G28+G29</f>
        <v>1</v>
      </c>
      <c r="I30" s="33" t="s">
        <v>152</v>
      </c>
      <c r="J30" s="142">
        <v>183</v>
      </c>
      <c r="K30" s="132">
        <f>J30/J33</f>
        <v>5.6726596404215748E-2</v>
      </c>
      <c r="L30" s="15"/>
      <c r="M30" s="129" t="s">
        <v>187</v>
      </c>
      <c r="N30" s="142">
        <v>1035</v>
      </c>
      <c r="O30" s="131">
        <f>N30/N31</f>
        <v>0.33056531459597571</v>
      </c>
      <c r="Q30" s="13"/>
      <c r="R30" s="13"/>
      <c r="S30" s="14"/>
    </row>
    <row r="31" spans="1:19" x14ac:dyDescent="0.2">
      <c r="A31" s="43"/>
      <c r="B31" s="43"/>
      <c r="C31" s="44"/>
      <c r="E31" s="13"/>
      <c r="F31" s="13"/>
      <c r="G31" s="14"/>
      <c r="I31" s="33" t="s">
        <v>153</v>
      </c>
      <c r="J31" s="142">
        <v>345</v>
      </c>
      <c r="K31" s="132">
        <f>J31/J33</f>
        <v>0.1069435833849969</v>
      </c>
      <c r="L31" s="15"/>
      <c r="M31" s="129" t="s">
        <v>69</v>
      </c>
      <c r="N31" s="113">
        <f>N28+N29+N30</f>
        <v>3131</v>
      </c>
      <c r="O31" s="131">
        <f>O28+O29+O30</f>
        <v>1</v>
      </c>
      <c r="Q31" s="13"/>
      <c r="R31" s="13"/>
      <c r="S31" s="14"/>
    </row>
    <row r="32" spans="1:19" x14ac:dyDescent="0.2">
      <c r="A32" s="43"/>
      <c r="B32" s="43"/>
      <c r="C32" s="44"/>
      <c r="E32" s="4" t="s">
        <v>121</v>
      </c>
      <c r="F32" s="139" t="s">
        <v>64</v>
      </c>
      <c r="G32" s="26" t="s">
        <v>94</v>
      </c>
      <c r="I32" s="33" t="s">
        <v>154</v>
      </c>
      <c r="J32" s="142">
        <v>552</v>
      </c>
      <c r="K32" s="132">
        <f>J32/J33</f>
        <v>0.17110973341599503</v>
      </c>
      <c r="L32" s="15"/>
      <c r="M32" s="13"/>
      <c r="N32" s="13"/>
      <c r="O32" s="14"/>
      <c r="Q32" s="13"/>
      <c r="R32" s="13"/>
      <c r="S32" s="14"/>
    </row>
    <row r="33" spans="1:19" x14ac:dyDescent="0.2">
      <c r="A33" s="43"/>
      <c r="B33" s="43"/>
      <c r="C33" s="44"/>
      <c r="E33" s="37" t="s">
        <v>112</v>
      </c>
      <c r="F33" s="142">
        <v>2494</v>
      </c>
      <c r="G33" s="27">
        <f>F33/F35</f>
        <v>0.71399942742628109</v>
      </c>
      <c r="I33" s="33" t="s">
        <v>69</v>
      </c>
      <c r="J33" s="113">
        <f>J28+J29+J30+J31+J32</f>
        <v>3226</v>
      </c>
      <c r="K33" s="132">
        <f>K28+K29+K30+K31+K32</f>
        <v>1</v>
      </c>
      <c r="L33" s="15"/>
      <c r="M33" s="22" t="s">
        <v>188</v>
      </c>
      <c r="N33" s="75" t="s">
        <v>64</v>
      </c>
      <c r="O33" s="24" t="s">
        <v>77</v>
      </c>
      <c r="Q33" s="13"/>
      <c r="R33" s="13"/>
      <c r="S33" s="14"/>
    </row>
    <row r="34" spans="1:19" x14ac:dyDescent="0.2">
      <c r="A34" s="13"/>
      <c r="B34" s="13"/>
      <c r="C34" s="14"/>
      <c r="E34" s="37" t="s">
        <v>122</v>
      </c>
      <c r="F34" s="142">
        <v>999</v>
      </c>
      <c r="G34" s="27">
        <f>F34/F35</f>
        <v>0.28600057257371886</v>
      </c>
      <c r="I34" s="13"/>
      <c r="J34" s="13"/>
      <c r="K34" s="14"/>
      <c r="L34" s="15"/>
      <c r="M34" s="129" t="s">
        <v>189</v>
      </c>
      <c r="N34" s="142">
        <v>1262</v>
      </c>
      <c r="O34" s="131">
        <f>N34/N38</f>
        <v>0.40409862311879602</v>
      </c>
      <c r="Q34" s="13"/>
      <c r="R34" s="13"/>
      <c r="S34" s="14"/>
    </row>
    <row r="35" spans="1:19" x14ac:dyDescent="0.2">
      <c r="A35" s="13"/>
      <c r="B35" s="13"/>
      <c r="C35" s="14"/>
      <c r="E35" s="37" t="s">
        <v>107</v>
      </c>
      <c r="F35" s="117">
        <f>F33+F34</f>
        <v>3493</v>
      </c>
      <c r="G35" s="27">
        <f>G33+G34</f>
        <v>1</v>
      </c>
      <c r="I35" s="22" t="s">
        <v>155</v>
      </c>
      <c r="J35" s="75" t="s">
        <v>64</v>
      </c>
      <c r="K35" s="24" t="s">
        <v>77</v>
      </c>
      <c r="L35" s="15"/>
      <c r="M35" s="129" t="s">
        <v>190</v>
      </c>
      <c r="N35" s="142">
        <v>1107</v>
      </c>
      <c r="O35" s="131">
        <f>N35/N38</f>
        <v>0.35446685878962536</v>
      </c>
      <c r="Q35" s="13"/>
      <c r="R35" s="13"/>
      <c r="S35" s="14"/>
    </row>
    <row r="36" spans="1:19" x14ac:dyDescent="0.2">
      <c r="A36" s="13"/>
      <c r="B36" s="13"/>
      <c r="C36" s="14"/>
      <c r="E36" s="13"/>
      <c r="F36" s="13"/>
      <c r="G36" s="14"/>
      <c r="I36" s="129" t="s">
        <v>156</v>
      </c>
      <c r="J36" s="142">
        <v>1458</v>
      </c>
      <c r="K36" s="131">
        <f>J36/J38</f>
        <v>0.45167286245353161</v>
      </c>
      <c r="L36" s="15"/>
      <c r="M36" s="129" t="s">
        <v>191</v>
      </c>
      <c r="N36" s="142">
        <v>428</v>
      </c>
      <c r="O36" s="131">
        <f>N36/N38</f>
        <v>0.13704771053474224</v>
      </c>
      <c r="Q36" s="13"/>
      <c r="R36" s="13"/>
      <c r="S36" s="14"/>
    </row>
    <row r="37" spans="1:19" x14ac:dyDescent="0.2">
      <c r="A37" s="13"/>
      <c r="B37" s="13"/>
      <c r="C37" s="14"/>
      <c r="E37" s="4" t="s">
        <v>123</v>
      </c>
      <c r="F37" s="139" t="s">
        <v>64</v>
      </c>
      <c r="G37" s="26" t="s">
        <v>65</v>
      </c>
      <c r="I37" s="129" t="s">
        <v>582</v>
      </c>
      <c r="J37" s="142">
        <v>1770</v>
      </c>
      <c r="K37" s="131">
        <f>J37/J38</f>
        <v>0.54832713754646845</v>
      </c>
      <c r="L37" s="15"/>
      <c r="M37" s="129" t="s">
        <v>192</v>
      </c>
      <c r="N37" s="142">
        <v>326</v>
      </c>
      <c r="O37" s="131">
        <f>N37/N38</f>
        <v>0.10438680755683638</v>
      </c>
      <c r="Q37" s="13"/>
      <c r="R37" s="13"/>
      <c r="S37" s="14"/>
    </row>
    <row r="38" spans="1:19" x14ac:dyDescent="0.2">
      <c r="A38" s="13"/>
      <c r="B38" s="13"/>
      <c r="C38" s="14"/>
      <c r="E38" s="37" t="s">
        <v>124</v>
      </c>
      <c r="F38" s="142">
        <v>12</v>
      </c>
      <c r="G38" s="27">
        <f>F38/F40</f>
        <v>0.63157894736842102</v>
      </c>
      <c r="I38" s="129" t="s">
        <v>69</v>
      </c>
      <c r="J38" s="113">
        <f>J36+J37</f>
        <v>3228</v>
      </c>
      <c r="K38" s="131">
        <f>K36+K37</f>
        <v>1</v>
      </c>
      <c r="L38" s="15"/>
      <c r="M38" s="129" t="s">
        <v>107</v>
      </c>
      <c r="N38" s="113">
        <f>N34+N35+N36+N37</f>
        <v>3123</v>
      </c>
      <c r="O38" s="131">
        <f>O34+O35+O36+O37</f>
        <v>1</v>
      </c>
      <c r="Q38" s="13"/>
      <c r="R38" s="13"/>
      <c r="S38" s="14"/>
    </row>
    <row r="39" spans="1:19" x14ac:dyDescent="0.2">
      <c r="A39" s="13"/>
      <c r="B39" s="13"/>
      <c r="C39" s="14"/>
      <c r="E39" s="37" t="s">
        <v>125</v>
      </c>
      <c r="F39" s="142">
        <v>7</v>
      </c>
      <c r="G39" s="27">
        <f>F39/F40</f>
        <v>0.36842105263157893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</row>
    <row r="40" spans="1:19" x14ac:dyDescent="0.2">
      <c r="A40" s="13"/>
      <c r="B40" s="13"/>
      <c r="C40" s="14"/>
      <c r="E40" s="37" t="s">
        <v>107</v>
      </c>
      <c r="F40" s="117">
        <f>F38+F39</f>
        <v>19</v>
      </c>
      <c r="G40" s="27">
        <f>G38+G39</f>
        <v>1</v>
      </c>
      <c r="I40" s="22" t="s">
        <v>157</v>
      </c>
      <c r="J40" s="75" t="s">
        <v>64</v>
      </c>
      <c r="K40" s="24" t="s">
        <v>77</v>
      </c>
      <c r="L40" s="15"/>
      <c r="M40" s="22" t="s">
        <v>193</v>
      </c>
      <c r="N40" s="75" t="s">
        <v>64</v>
      </c>
      <c r="O40" s="24" t="s">
        <v>77</v>
      </c>
      <c r="Q40" s="13"/>
      <c r="R40" s="13"/>
      <c r="S40" s="14"/>
    </row>
    <row r="41" spans="1:19" ht="34" x14ac:dyDescent="0.2">
      <c r="A41" s="12" t="s">
        <v>205</v>
      </c>
      <c r="B41" s="2" t="s">
        <v>64</v>
      </c>
      <c r="C41" s="10" t="s">
        <v>94</v>
      </c>
      <c r="E41" s="13"/>
      <c r="F41" s="13"/>
      <c r="G41" s="14"/>
      <c r="I41" s="129" t="s">
        <v>645</v>
      </c>
      <c r="J41" s="142">
        <v>540</v>
      </c>
      <c r="K41" s="131">
        <f>J41/J45</f>
        <v>0.16975793775542283</v>
      </c>
      <c r="L41" s="15"/>
      <c r="M41" s="129" t="s">
        <v>194</v>
      </c>
      <c r="N41" s="142">
        <v>737</v>
      </c>
      <c r="O41" s="131">
        <f>N41/N45</f>
        <v>0.23606662395900063</v>
      </c>
      <c r="Q41" s="13"/>
      <c r="R41" s="13"/>
      <c r="S41" s="14"/>
    </row>
    <row r="42" spans="1:19" x14ac:dyDescent="0.2">
      <c r="A42" s="41" t="s">
        <v>87</v>
      </c>
      <c r="B42" s="142">
        <v>2604</v>
      </c>
      <c r="C42" s="132">
        <f>B42/B44</f>
        <v>0.66598465473145785</v>
      </c>
      <c r="E42" s="17" t="s">
        <v>126</v>
      </c>
      <c r="F42" s="2" t="s">
        <v>64</v>
      </c>
      <c r="G42" s="10" t="s">
        <v>77</v>
      </c>
      <c r="I42" s="129" t="s">
        <v>158</v>
      </c>
      <c r="J42" s="142">
        <v>1084</v>
      </c>
      <c r="K42" s="131">
        <f>J42/J45</f>
        <v>0.34077334171644136</v>
      </c>
      <c r="L42" s="15"/>
      <c r="M42" s="129" t="s">
        <v>195</v>
      </c>
      <c r="N42" s="142">
        <v>1176</v>
      </c>
      <c r="O42" s="131">
        <f>N42/N45</f>
        <v>0.37668161434977576</v>
      </c>
      <c r="Q42" s="13"/>
      <c r="R42" s="13"/>
      <c r="S42" s="14"/>
    </row>
    <row r="43" spans="1:19" x14ac:dyDescent="0.2">
      <c r="A43" s="41" t="s">
        <v>88</v>
      </c>
      <c r="B43" s="142">
        <v>1306</v>
      </c>
      <c r="C43" s="132">
        <f>B43/B44</f>
        <v>0.33401534526854221</v>
      </c>
      <c r="E43" s="121" t="s">
        <v>127</v>
      </c>
      <c r="F43" s="143">
        <v>766</v>
      </c>
      <c r="G43" s="133">
        <f>F43/F49</f>
        <v>0.22569239835002947</v>
      </c>
      <c r="I43" s="129" t="s">
        <v>159</v>
      </c>
      <c r="J43" s="142">
        <v>981</v>
      </c>
      <c r="K43" s="131">
        <f>J43/J45</f>
        <v>0.30839358692235147</v>
      </c>
      <c r="L43" s="15"/>
      <c r="M43" s="129" t="s">
        <v>196</v>
      </c>
      <c r="N43" s="142">
        <v>650</v>
      </c>
      <c r="O43" s="131">
        <f>N43/N45</f>
        <v>0.20819987187700192</v>
      </c>
      <c r="Q43" s="13"/>
      <c r="R43" s="13"/>
      <c r="S43" s="14"/>
    </row>
    <row r="44" spans="1:19" x14ac:dyDescent="0.2">
      <c r="A44" s="41" t="s">
        <v>69</v>
      </c>
      <c r="B44" s="113">
        <f>B42+B43</f>
        <v>3910</v>
      </c>
      <c r="C44" s="132">
        <f>C42+C43</f>
        <v>1</v>
      </c>
      <c r="E44" s="33" t="s">
        <v>128</v>
      </c>
      <c r="F44" s="142">
        <v>378</v>
      </c>
      <c r="G44" s="132">
        <f>F44/F49</f>
        <v>0.11137301119622864</v>
      </c>
      <c r="I44" s="129" t="s">
        <v>160</v>
      </c>
      <c r="J44" s="142">
        <v>576</v>
      </c>
      <c r="K44" s="131">
        <f>J44/J45</f>
        <v>0.18107513360578434</v>
      </c>
      <c r="L44" s="15"/>
      <c r="M44" s="129" t="s">
        <v>197</v>
      </c>
      <c r="N44" s="142">
        <v>559</v>
      </c>
      <c r="O44" s="131">
        <f>N44/N45</f>
        <v>0.17905188981422165</v>
      </c>
      <c r="Q44" s="13"/>
      <c r="R44" s="13"/>
      <c r="S44" s="14"/>
    </row>
    <row r="45" spans="1:19" x14ac:dyDescent="0.2">
      <c r="A45" s="13"/>
      <c r="B45" s="13"/>
      <c r="C45" s="14"/>
      <c r="E45" s="33" t="s">
        <v>129</v>
      </c>
      <c r="F45" s="142">
        <v>1215</v>
      </c>
      <c r="G45" s="132">
        <f>F45/F49</f>
        <v>0.35798467884502061</v>
      </c>
      <c r="I45" s="129" t="s">
        <v>69</v>
      </c>
      <c r="J45" s="113">
        <f>J41+J42+J43+J44</f>
        <v>3181</v>
      </c>
      <c r="K45" s="131">
        <f>K41+K42+K43+K44</f>
        <v>1</v>
      </c>
      <c r="L45" s="15"/>
      <c r="M45" s="129" t="s">
        <v>69</v>
      </c>
      <c r="N45" s="113">
        <f>N41+N42+N43+N44</f>
        <v>3122</v>
      </c>
      <c r="O45" s="131">
        <f>O41+O42+O43+O44</f>
        <v>1</v>
      </c>
      <c r="Q45" s="13"/>
      <c r="R45" s="13"/>
      <c r="S45" s="14"/>
    </row>
    <row r="46" spans="1:19" ht="34" x14ac:dyDescent="0.2">
      <c r="A46" s="12" t="s">
        <v>89</v>
      </c>
      <c r="B46" s="2" t="s">
        <v>64</v>
      </c>
      <c r="C46" s="10" t="s">
        <v>94</v>
      </c>
      <c r="E46" s="33" t="s">
        <v>130</v>
      </c>
      <c r="F46" s="142">
        <v>555</v>
      </c>
      <c r="G46" s="132">
        <f>F46/F49</f>
        <v>0.16352386564525634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</row>
    <row r="47" spans="1:19" x14ac:dyDescent="0.2">
      <c r="A47" s="41" t="s">
        <v>90</v>
      </c>
      <c r="B47" s="142">
        <v>1380</v>
      </c>
      <c r="C47" s="132">
        <f>B47/B49</f>
        <v>0.38796738824852406</v>
      </c>
      <c r="E47" s="33" t="s">
        <v>131</v>
      </c>
      <c r="F47" s="142">
        <v>422</v>
      </c>
      <c r="G47" s="132">
        <f>F47/F49</f>
        <v>0.12433706540954625</v>
      </c>
      <c r="I47" s="22" t="s">
        <v>161</v>
      </c>
      <c r="J47" s="75" t="s">
        <v>64</v>
      </c>
      <c r="K47" s="24" t="s">
        <v>77</v>
      </c>
      <c r="M47" s="22" t="s">
        <v>198</v>
      </c>
      <c r="N47" s="75" t="s">
        <v>64</v>
      </c>
      <c r="O47" s="24" t="s">
        <v>77</v>
      </c>
      <c r="Q47" s="13"/>
      <c r="R47" s="13"/>
      <c r="S47" s="14"/>
    </row>
    <row r="48" spans="1:19" x14ac:dyDescent="0.2">
      <c r="A48" s="41" t="s">
        <v>91</v>
      </c>
      <c r="B48" s="142">
        <v>2177</v>
      </c>
      <c r="C48" s="132">
        <f>B48/B49</f>
        <v>0.61203261175147594</v>
      </c>
      <c r="E48" s="33" t="s">
        <v>673</v>
      </c>
      <c r="F48" s="142">
        <v>58</v>
      </c>
      <c r="G48" s="132">
        <f>F48/F49</f>
        <v>1.7088980553918678E-2</v>
      </c>
      <c r="I48" s="129" t="s">
        <v>162</v>
      </c>
      <c r="J48" s="142">
        <v>1383</v>
      </c>
      <c r="K48" s="131">
        <f>J48/J51</f>
        <v>0.43476894058472176</v>
      </c>
      <c r="M48" s="129" t="s">
        <v>199</v>
      </c>
      <c r="N48" s="142">
        <v>1252</v>
      </c>
      <c r="O48" s="131">
        <f>N48/N51</f>
        <v>0.4020552344251766</v>
      </c>
      <c r="Q48" s="13"/>
      <c r="R48" s="13"/>
      <c r="S48" s="14"/>
    </row>
    <row r="49" spans="1:19" x14ac:dyDescent="0.2">
      <c r="A49" s="41" t="s">
        <v>69</v>
      </c>
      <c r="B49" s="113">
        <f>B47+B48</f>
        <v>3557</v>
      </c>
      <c r="C49" s="132">
        <f>C47+C48</f>
        <v>1</v>
      </c>
      <c r="E49" s="33" t="s">
        <v>69</v>
      </c>
      <c r="F49" s="113">
        <f>F43+F44+F45+F46+F47+F48</f>
        <v>3394</v>
      </c>
      <c r="G49" s="132">
        <f>G43+G44+G45+G46+G47+G48</f>
        <v>1</v>
      </c>
      <c r="I49" s="129" t="s">
        <v>163</v>
      </c>
      <c r="J49" s="142">
        <v>1104</v>
      </c>
      <c r="K49" s="131">
        <f>J49/J51</f>
        <v>0.34706067274441998</v>
      </c>
      <c r="M49" s="129" t="s">
        <v>200</v>
      </c>
      <c r="N49" s="142">
        <v>1089</v>
      </c>
      <c r="O49" s="131">
        <f>N49/N51</f>
        <v>0.34971098265895956</v>
      </c>
      <c r="Q49" s="13"/>
      <c r="R49" s="13"/>
      <c r="S49" s="14"/>
    </row>
    <row r="50" spans="1:19" x14ac:dyDescent="0.2">
      <c r="A50" s="13"/>
      <c r="B50" s="13"/>
      <c r="C50" s="14"/>
      <c r="E50" s="13"/>
      <c r="F50" s="13"/>
      <c r="G50" s="14"/>
      <c r="I50" s="129" t="s">
        <v>164</v>
      </c>
      <c r="J50" s="142">
        <v>694</v>
      </c>
      <c r="K50" s="131">
        <f>J50/J51</f>
        <v>0.21817038667085822</v>
      </c>
      <c r="M50" s="129" t="s">
        <v>201</v>
      </c>
      <c r="N50" s="142">
        <v>773</v>
      </c>
      <c r="O50" s="131">
        <f>N50/N51</f>
        <v>0.24823378291586384</v>
      </c>
      <c r="Q50" s="13"/>
      <c r="R50" s="13"/>
      <c r="S50" s="14"/>
    </row>
    <row r="51" spans="1:19" ht="34" x14ac:dyDescent="0.2">
      <c r="A51" s="12" t="s">
        <v>95</v>
      </c>
      <c r="B51" s="2" t="s">
        <v>64</v>
      </c>
      <c r="C51" s="10" t="s">
        <v>94</v>
      </c>
      <c r="E51" s="17" t="s">
        <v>132</v>
      </c>
      <c r="F51" s="2" t="s">
        <v>64</v>
      </c>
      <c r="G51" s="10" t="s">
        <v>77</v>
      </c>
      <c r="I51" s="129" t="s">
        <v>69</v>
      </c>
      <c r="J51" s="113">
        <f>J48+J49+J50</f>
        <v>3181</v>
      </c>
      <c r="K51" s="131">
        <f>K48+K49+K50</f>
        <v>1</v>
      </c>
      <c r="M51" s="129" t="s">
        <v>69</v>
      </c>
      <c r="N51" s="113">
        <f>N48+N49+N50</f>
        <v>3114</v>
      </c>
      <c r="O51" s="131">
        <f>O48+O49+O50</f>
        <v>1</v>
      </c>
      <c r="Q51" s="13"/>
      <c r="R51" s="13"/>
      <c r="S51" s="14"/>
    </row>
    <row r="52" spans="1:19" x14ac:dyDescent="0.2">
      <c r="A52" s="41" t="s">
        <v>92</v>
      </c>
      <c r="B52" s="142">
        <v>1418</v>
      </c>
      <c r="C52" s="132">
        <f>B52/B54</f>
        <v>0.36008125952260028</v>
      </c>
      <c r="E52" s="33" t="s">
        <v>133</v>
      </c>
      <c r="F52" s="142">
        <v>1775</v>
      </c>
      <c r="G52" s="132">
        <f>F52/F55</f>
        <v>0.52733214497920378</v>
      </c>
      <c r="I52" s="13"/>
      <c r="J52" s="13"/>
      <c r="K52" s="14"/>
      <c r="M52" s="13"/>
      <c r="N52" s="13"/>
      <c r="O52" s="14"/>
      <c r="Q52" s="13"/>
      <c r="R52" s="13"/>
      <c r="S52" s="14"/>
    </row>
    <row r="53" spans="1:19" x14ac:dyDescent="0.2">
      <c r="A53" s="41" t="s">
        <v>93</v>
      </c>
      <c r="B53" s="142">
        <v>2520</v>
      </c>
      <c r="C53" s="132">
        <f>B53/B54</f>
        <v>0.63991874047739972</v>
      </c>
      <c r="E53" s="33" t="s">
        <v>134</v>
      </c>
      <c r="F53" s="142">
        <v>1300</v>
      </c>
      <c r="G53" s="132">
        <f>F53/F55</f>
        <v>0.38621509209744503</v>
      </c>
      <c r="I53" s="22" t="s">
        <v>165</v>
      </c>
      <c r="J53" s="75" t="s">
        <v>64</v>
      </c>
      <c r="K53" s="24" t="s">
        <v>77</v>
      </c>
      <c r="M53" s="22" t="s">
        <v>202</v>
      </c>
      <c r="N53" s="75" t="s">
        <v>64</v>
      </c>
      <c r="O53" s="24" t="s">
        <v>77</v>
      </c>
      <c r="Q53" s="13"/>
      <c r="R53" s="13"/>
      <c r="S53" s="14"/>
    </row>
    <row r="54" spans="1:19" x14ac:dyDescent="0.2">
      <c r="A54" s="41" t="s">
        <v>69</v>
      </c>
      <c r="B54" s="113">
        <f>B52+B53</f>
        <v>3938</v>
      </c>
      <c r="C54" s="132">
        <f>C52+C53</f>
        <v>1</v>
      </c>
      <c r="E54" s="33" t="s">
        <v>135</v>
      </c>
      <c r="F54" s="142">
        <v>291</v>
      </c>
      <c r="G54" s="132">
        <f>F54/F55</f>
        <v>8.6452762923351162E-2</v>
      </c>
      <c r="I54" s="129" t="s">
        <v>166</v>
      </c>
      <c r="J54" s="142">
        <v>1724</v>
      </c>
      <c r="K54" s="131">
        <f>J54/J57</f>
        <v>0.54556962025316458</v>
      </c>
      <c r="M54" s="129" t="s">
        <v>203</v>
      </c>
      <c r="N54" s="142">
        <v>1897</v>
      </c>
      <c r="O54" s="131">
        <f>N54/N56</f>
        <v>0.60184010152284262</v>
      </c>
      <c r="Q54" s="13"/>
      <c r="R54" s="13"/>
      <c r="S54" s="14"/>
    </row>
    <row r="55" spans="1:19" x14ac:dyDescent="0.2">
      <c r="A55" s="13"/>
      <c r="B55" s="13"/>
      <c r="C55" s="14"/>
      <c r="E55" s="33" t="s">
        <v>69</v>
      </c>
      <c r="F55" s="113">
        <f>F52+F53+F54</f>
        <v>3366</v>
      </c>
      <c r="G55" s="132">
        <f>G52+G53+G54</f>
        <v>1</v>
      </c>
      <c r="I55" s="129" t="s">
        <v>167</v>
      </c>
      <c r="J55" s="142">
        <v>937</v>
      </c>
      <c r="K55" s="131">
        <f>J55/J57</f>
        <v>0.29651898734177218</v>
      </c>
      <c r="M55" s="129" t="s">
        <v>204</v>
      </c>
      <c r="N55" s="142">
        <v>1255</v>
      </c>
      <c r="O55" s="131">
        <f>N55/N56</f>
        <v>0.39815989847715738</v>
      </c>
      <c r="Q55" s="13"/>
      <c r="R55" s="13"/>
      <c r="S55" s="14"/>
    </row>
    <row r="56" spans="1:19" ht="34" x14ac:dyDescent="0.2">
      <c r="A56" s="12" t="s">
        <v>96</v>
      </c>
      <c r="B56" s="2" t="s">
        <v>64</v>
      </c>
      <c r="C56" s="10" t="s">
        <v>94</v>
      </c>
      <c r="E56" s="13"/>
      <c r="F56" s="13"/>
      <c r="G56" s="14"/>
      <c r="I56" s="129" t="s">
        <v>168</v>
      </c>
      <c r="J56" s="142">
        <v>499</v>
      </c>
      <c r="K56" s="131">
        <f>J56/J57</f>
        <v>0.1579113924050633</v>
      </c>
      <c r="M56" s="129" t="s">
        <v>69</v>
      </c>
      <c r="N56" s="113">
        <f>N54+N55</f>
        <v>3152</v>
      </c>
      <c r="O56" s="131">
        <f>O54+O55</f>
        <v>1</v>
      </c>
      <c r="Q56" s="13"/>
      <c r="R56" s="13"/>
      <c r="S56" s="14"/>
    </row>
    <row r="57" spans="1:19" x14ac:dyDescent="0.2">
      <c r="A57" s="41" t="s">
        <v>97</v>
      </c>
      <c r="B57" s="142">
        <v>633</v>
      </c>
      <c r="C57" s="132">
        <f>B57/B60</f>
        <v>0.16938720899116938</v>
      </c>
      <c r="E57" s="17" t="s">
        <v>136</v>
      </c>
      <c r="F57" s="2" t="s">
        <v>64</v>
      </c>
      <c r="G57" s="10" t="s">
        <v>77</v>
      </c>
      <c r="I57" s="129" t="s">
        <v>69</v>
      </c>
      <c r="J57" s="113">
        <f>J54+J55+J56</f>
        <v>3160</v>
      </c>
      <c r="K57" s="131">
        <f>K54+K55+K56</f>
        <v>1</v>
      </c>
      <c r="M57" s="13"/>
      <c r="N57" s="13"/>
      <c r="O57" s="13"/>
      <c r="Q57" s="13"/>
      <c r="R57" s="13"/>
      <c r="S57" s="14"/>
    </row>
    <row r="58" spans="1:19" x14ac:dyDescent="0.2">
      <c r="A58" s="41" t="s">
        <v>98</v>
      </c>
      <c r="B58" s="142">
        <v>1630</v>
      </c>
      <c r="C58" s="132">
        <f>B58/B60</f>
        <v>0.43617875301043618</v>
      </c>
      <c r="E58" s="33" t="s">
        <v>137</v>
      </c>
      <c r="F58" s="142">
        <v>1915</v>
      </c>
      <c r="G58" s="132">
        <f>F58/F60</f>
        <v>0.56690349319123745</v>
      </c>
      <c r="I58" s="13"/>
      <c r="J58" s="13"/>
      <c r="K58" s="14"/>
      <c r="M58" s="13"/>
      <c r="N58" s="13"/>
      <c r="O58" s="13"/>
      <c r="Q58" s="13"/>
      <c r="R58" s="13"/>
      <c r="S58" s="14"/>
    </row>
    <row r="59" spans="1:19" x14ac:dyDescent="0.2">
      <c r="A59" s="41" t="s">
        <v>99</v>
      </c>
      <c r="B59" s="142">
        <v>1474</v>
      </c>
      <c r="C59" s="132">
        <f>B59/B60</f>
        <v>0.39443403799839444</v>
      </c>
      <c r="E59" s="34" t="s">
        <v>72</v>
      </c>
      <c r="F59" s="142">
        <v>1463</v>
      </c>
      <c r="G59" s="134">
        <f>F59/F60</f>
        <v>0.4330965068087626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</row>
    <row r="60" spans="1:19" x14ac:dyDescent="0.2">
      <c r="A60" s="41" t="s">
        <v>69</v>
      </c>
      <c r="B60" s="113">
        <f>B57+B58+B59</f>
        <v>3737</v>
      </c>
      <c r="C60" s="132">
        <f>C57+C58+C59</f>
        <v>1</v>
      </c>
      <c r="E60" s="129" t="s">
        <v>69</v>
      </c>
      <c r="F60" s="113">
        <f>F58+F59</f>
        <v>3378</v>
      </c>
      <c r="G60" s="135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</row>
    <row r="61" spans="1:19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</row>
    <row r="62" spans="1:19" ht="34" x14ac:dyDescent="0.2">
      <c r="A62" s="12" t="s">
        <v>100</v>
      </c>
      <c r="B62" s="2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</row>
    <row r="63" spans="1:19" x14ac:dyDescent="0.2">
      <c r="A63" s="41" t="s">
        <v>101</v>
      </c>
      <c r="B63" s="142">
        <v>3106</v>
      </c>
      <c r="C63" s="132">
        <f>B63/B65</f>
        <v>0.71848253527642836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</row>
    <row r="64" spans="1:19" x14ac:dyDescent="0.2">
      <c r="A64" s="41" t="s">
        <v>102</v>
      </c>
      <c r="B64" s="142">
        <v>1217</v>
      </c>
      <c r="C64" s="132">
        <f>B64/B65</f>
        <v>0.28151746472357159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</row>
    <row r="65" spans="1:19" x14ac:dyDescent="0.2">
      <c r="A65" s="39" t="s">
        <v>69</v>
      </c>
      <c r="B65" s="113">
        <f>B63+B64</f>
        <v>4323</v>
      </c>
      <c r="C65" s="132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</row>
    <row r="66" spans="1:19" s="13" customFormat="1" x14ac:dyDescent="0.2">
      <c r="C66" s="14"/>
      <c r="G66" s="14"/>
      <c r="I66" s="30"/>
      <c r="J66" s="15"/>
      <c r="K66" s="16"/>
      <c r="S66" s="14"/>
    </row>
    <row r="67" spans="1:19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</row>
    <row r="68" spans="1:19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</row>
    <row r="69" spans="1:19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</row>
    <row r="70" spans="1:19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</row>
    <row r="71" spans="1:19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</row>
    <row r="72" spans="1:19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</row>
    <row r="73" spans="1:19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</row>
    <row r="74" spans="1:19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</row>
    <row r="75" spans="1:19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</row>
    <row r="76" spans="1:19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</row>
    <row r="77" spans="1:19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</row>
    <row r="78" spans="1:19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</row>
    <row r="79" spans="1:19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</row>
    <row r="80" spans="1:19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</row>
    <row r="81" spans="3:19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</row>
    <row r="82" spans="3:19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</row>
    <row r="83" spans="3:19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</row>
    <row r="84" spans="3:19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</row>
    <row r="85" spans="3:19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</row>
    <row r="86" spans="3:19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</row>
    <row r="87" spans="3:19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</row>
    <row r="88" spans="3:19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</row>
    <row r="89" spans="3:19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</row>
    <row r="90" spans="3:19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</row>
    <row r="91" spans="3:19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</row>
    <row r="92" spans="3:19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</row>
    <row r="93" spans="3:19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</row>
    <row r="94" spans="3:19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</row>
    <row r="95" spans="3:19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</row>
    <row r="96" spans="3:19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</row>
    <row r="97" spans="3:19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</row>
    <row r="98" spans="3:19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</row>
    <row r="99" spans="3:19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</row>
    <row r="100" spans="3:19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</row>
    <row r="101" spans="3:19" x14ac:dyDescent="0.2">
      <c r="D101" s="15"/>
      <c r="E101" s="21"/>
      <c r="F101" s="20"/>
      <c r="G101" s="28"/>
      <c r="H101" s="15"/>
      <c r="I101" s="21"/>
      <c r="J101" s="20"/>
      <c r="K101" s="28"/>
    </row>
    <row r="102" spans="3:19" x14ac:dyDescent="0.2">
      <c r="D102" s="15"/>
      <c r="E102" s="21"/>
      <c r="F102" s="20"/>
      <c r="G102" s="28"/>
      <c r="H102" s="15"/>
      <c r="I102" s="21"/>
      <c r="J102" s="20"/>
      <c r="K102" s="28"/>
    </row>
    <row r="103" spans="3:19" x14ac:dyDescent="0.2">
      <c r="D103" s="15"/>
      <c r="E103" s="21"/>
      <c r="F103" s="20"/>
      <c r="G103" s="28"/>
      <c r="H103" s="15"/>
      <c r="I103" s="20"/>
      <c r="J103" s="20"/>
      <c r="K103" s="28"/>
    </row>
    <row r="104" spans="3:19" x14ac:dyDescent="0.2">
      <c r="D104" s="15"/>
      <c r="E104" s="21"/>
      <c r="F104" s="20"/>
      <c r="G104" s="28"/>
      <c r="H104" s="15"/>
      <c r="I104" s="21"/>
      <c r="J104" s="20"/>
      <c r="K104" s="28"/>
    </row>
    <row r="105" spans="3:19" x14ac:dyDescent="0.2">
      <c r="D105" s="15"/>
      <c r="E105" s="20"/>
      <c r="F105" s="20"/>
      <c r="G105" s="28"/>
      <c r="H105" s="15"/>
      <c r="I105" s="21"/>
      <c r="J105" s="20"/>
      <c r="K105" s="28"/>
    </row>
    <row r="106" spans="3:19" x14ac:dyDescent="0.2">
      <c r="D106" s="15"/>
      <c r="E106" s="21"/>
      <c r="F106" s="20"/>
      <c r="G106" s="28"/>
      <c r="H106" s="15"/>
      <c r="I106" s="21"/>
      <c r="J106" s="20"/>
      <c r="K106" s="28"/>
    </row>
    <row r="107" spans="3:19" x14ac:dyDescent="0.2">
      <c r="D107" s="15"/>
      <c r="E107" s="21"/>
      <c r="F107" s="20"/>
      <c r="G107" s="28"/>
      <c r="H107" s="15"/>
      <c r="I107" s="21"/>
      <c r="J107" s="20"/>
      <c r="K107" s="28"/>
    </row>
    <row r="108" spans="3:19" x14ac:dyDescent="0.2">
      <c r="D108" s="15"/>
      <c r="E108" s="21"/>
      <c r="F108" s="20"/>
      <c r="G108" s="28"/>
      <c r="H108" s="15"/>
      <c r="I108" s="20"/>
      <c r="J108" s="20"/>
      <c r="K108" s="28"/>
    </row>
    <row r="109" spans="3:19" x14ac:dyDescent="0.2">
      <c r="D109" s="15"/>
      <c r="E109" s="21"/>
      <c r="F109" s="20"/>
      <c r="G109" s="28"/>
      <c r="H109" s="15"/>
    </row>
    <row r="110" spans="3:19" x14ac:dyDescent="0.2">
      <c r="D110" s="15"/>
      <c r="E110" s="21"/>
      <c r="F110" s="20"/>
      <c r="G110" s="28"/>
      <c r="H110" s="15"/>
    </row>
    <row r="111" spans="3:19" x14ac:dyDescent="0.2">
      <c r="D111" s="15"/>
      <c r="E111" s="20"/>
      <c r="F111" s="20"/>
      <c r="G111" s="28"/>
      <c r="H111" s="15"/>
    </row>
    <row r="112" spans="3:19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8079-4113-6C4E-BD99-6C75ACAD65FC}">
  <sheetPr codeName="Sheet29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2" customWidth="1"/>
  </cols>
  <sheetData>
    <row r="1" spans="1:24" x14ac:dyDescent="0.2">
      <c r="A1" s="8" t="s">
        <v>27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43"/>
      <c r="V1" s="43"/>
      <c r="W1" s="48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43"/>
      <c r="V2" s="43"/>
      <c r="W2" s="48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268</v>
      </c>
      <c r="R3" s="23" t="s">
        <v>64</v>
      </c>
      <c r="S3" s="24" t="s">
        <v>77</v>
      </c>
      <c r="U3" s="58" t="s">
        <v>227</v>
      </c>
      <c r="V3" s="54" t="s">
        <v>64</v>
      </c>
      <c r="W3" s="55" t="s">
        <v>77</v>
      </c>
      <c r="X3" s="43"/>
    </row>
    <row r="4" spans="1:24" x14ac:dyDescent="0.2">
      <c r="A4" s="1" t="s">
        <v>66</v>
      </c>
      <c r="B4" s="112">
        <v>16639</v>
      </c>
      <c r="C4" s="10">
        <f>B4/B7</f>
        <v>0.96513921113689094</v>
      </c>
      <c r="E4" s="3" t="s">
        <v>104</v>
      </c>
      <c r="F4" s="112">
        <v>11794</v>
      </c>
      <c r="G4" s="10">
        <f>F4/F6</f>
        <v>0.75884699523870802</v>
      </c>
      <c r="I4" s="17" t="s">
        <v>139</v>
      </c>
      <c r="J4" s="112">
        <v>4282</v>
      </c>
      <c r="K4" s="10">
        <f>J4/J6</f>
        <v>0.34255999999999998</v>
      </c>
      <c r="M4" s="22" t="s">
        <v>170</v>
      </c>
      <c r="N4" s="112">
        <v>2901</v>
      </c>
      <c r="O4" s="24">
        <f>N4/N8</f>
        <v>0.26377523186033824</v>
      </c>
      <c r="Q4" s="23" t="s">
        <v>269</v>
      </c>
      <c r="R4" s="112">
        <v>4206</v>
      </c>
      <c r="S4" s="24">
        <f>R4/R7</f>
        <v>0.37936321818345808</v>
      </c>
      <c r="U4" s="58" t="s">
        <v>439</v>
      </c>
      <c r="V4" s="112">
        <v>1916</v>
      </c>
      <c r="W4" s="59">
        <f>V4/V6</f>
        <v>0.7380585516178737</v>
      </c>
      <c r="X4" s="43"/>
    </row>
    <row r="5" spans="1:24" x14ac:dyDescent="0.2">
      <c r="A5" s="1" t="s">
        <v>67</v>
      </c>
      <c r="B5" s="112">
        <v>212</v>
      </c>
      <c r="C5" s="10">
        <f>B5/B7</f>
        <v>1.2296983758700695E-2</v>
      </c>
      <c r="E5" s="3" t="s">
        <v>105</v>
      </c>
      <c r="F5" s="112">
        <v>3748</v>
      </c>
      <c r="G5" s="10">
        <f>F5/F6</f>
        <v>0.24115300476129198</v>
      </c>
      <c r="I5" s="17" t="s">
        <v>88</v>
      </c>
      <c r="J5" s="112">
        <v>8218</v>
      </c>
      <c r="K5" s="10">
        <f>J5/J6</f>
        <v>0.65744000000000002</v>
      </c>
      <c r="L5" s="15"/>
      <c r="M5" s="22" t="s">
        <v>171</v>
      </c>
      <c r="N5" s="112">
        <v>1522</v>
      </c>
      <c r="O5" s="24">
        <f>N5/N8</f>
        <v>0.13838879796326606</v>
      </c>
      <c r="Q5" s="23" t="s">
        <v>270</v>
      </c>
      <c r="R5" s="112">
        <v>2045</v>
      </c>
      <c r="S5" s="24">
        <f>R5/R7</f>
        <v>0.18445025705781545</v>
      </c>
      <c r="U5" s="58" t="s">
        <v>438</v>
      </c>
      <c r="V5" s="112">
        <v>680</v>
      </c>
      <c r="W5" s="59">
        <f>V5/V6</f>
        <v>0.26194144838212635</v>
      </c>
      <c r="X5" s="43"/>
    </row>
    <row r="6" spans="1:24" x14ac:dyDescent="0.2">
      <c r="A6" s="2" t="s">
        <v>68</v>
      </c>
      <c r="B6" s="112">
        <v>389</v>
      </c>
      <c r="C6" s="11">
        <f>B6/B7</f>
        <v>2.2563805104408353E-2</v>
      </c>
      <c r="E6" s="3" t="s">
        <v>107</v>
      </c>
      <c r="F6" s="1">
        <f>F4+F5</f>
        <v>15542</v>
      </c>
      <c r="G6" s="10">
        <f>G4+G5</f>
        <v>1</v>
      </c>
      <c r="I6" s="17" t="s">
        <v>69</v>
      </c>
      <c r="J6" s="1">
        <f>J4+J5</f>
        <v>12500</v>
      </c>
      <c r="K6" s="10">
        <f>K4+K5</f>
        <v>1</v>
      </c>
      <c r="L6" s="15"/>
      <c r="M6" s="22" t="s">
        <v>172</v>
      </c>
      <c r="N6" s="112">
        <v>4372</v>
      </c>
      <c r="O6" s="24">
        <f>N6/N8</f>
        <v>0.39752682305873793</v>
      </c>
      <c r="Q6" s="23" t="s">
        <v>271</v>
      </c>
      <c r="R6" s="112">
        <v>4836</v>
      </c>
      <c r="S6" s="24">
        <f>R6/R7</f>
        <v>0.43618652475872643</v>
      </c>
      <c r="U6" s="58" t="s">
        <v>69</v>
      </c>
      <c r="V6" s="58">
        <f>V4+V5</f>
        <v>2596</v>
      </c>
      <c r="W6" s="59">
        <f>W4+W5</f>
        <v>1</v>
      </c>
      <c r="X6" s="43"/>
    </row>
    <row r="7" spans="1:24" x14ac:dyDescent="0.2">
      <c r="A7" s="3" t="s">
        <v>69</v>
      </c>
      <c r="B7" s="1">
        <f>B4+B5+B6</f>
        <v>17240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2203</v>
      </c>
      <c r="O7" s="24">
        <f>N7/N8</f>
        <v>0.20030914711765777</v>
      </c>
      <c r="Q7" s="23" t="s">
        <v>69</v>
      </c>
      <c r="R7" s="23">
        <f>R4+R5+R6</f>
        <v>11087</v>
      </c>
      <c r="S7" s="24">
        <f>S4+S5+S6</f>
        <v>1</v>
      </c>
      <c r="U7" s="30"/>
      <c r="V7" s="30"/>
      <c r="W7" s="53"/>
      <c r="X7" s="4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10998</v>
      </c>
      <c r="O8" s="24">
        <f>O4+O5+O6+O7</f>
        <v>1</v>
      </c>
      <c r="Q8" s="13"/>
      <c r="R8" s="13"/>
      <c r="S8" s="14"/>
      <c r="U8" s="58" t="s">
        <v>443</v>
      </c>
      <c r="V8" s="58" t="s">
        <v>64</v>
      </c>
      <c r="W8" s="59" t="s">
        <v>94</v>
      </c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42</v>
      </c>
      <c r="G9" s="10">
        <f>F9/F11</f>
        <v>0.20895522388059701</v>
      </c>
      <c r="I9" s="17" t="s">
        <v>671</v>
      </c>
      <c r="J9" s="112">
        <v>3151</v>
      </c>
      <c r="K9" s="10">
        <f>J9/J12</f>
        <v>0.26637923746724151</v>
      </c>
      <c r="L9" s="15"/>
      <c r="M9" s="13"/>
      <c r="N9" s="13"/>
      <c r="O9" s="14"/>
      <c r="Q9" s="23" t="s">
        <v>272</v>
      </c>
      <c r="R9" s="23" t="s">
        <v>64</v>
      </c>
      <c r="S9" s="24" t="s">
        <v>77</v>
      </c>
      <c r="U9" s="58" t="s">
        <v>440</v>
      </c>
      <c r="V9" s="112">
        <v>7275</v>
      </c>
      <c r="W9" s="59">
        <f>V9/V12</f>
        <v>0.4418463407227452</v>
      </c>
      <c r="X9" s="43"/>
    </row>
    <row r="10" spans="1:24" x14ac:dyDescent="0.2">
      <c r="A10" s="23" t="s">
        <v>70</v>
      </c>
      <c r="B10" s="112">
        <v>104</v>
      </c>
      <c r="C10" s="24">
        <f>B10/B17</f>
        <v>6.0708656820967835E-3</v>
      </c>
      <c r="E10" s="3" t="s">
        <v>109</v>
      </c>
      <c r="F10" s="112">
        <v>159</v>
      </c>
      <c r="G10" s="10">
        <f>F10/F11</f>
        <v>0.79104477611940294</v>
      </c>
      <c r="I10" s="17" t="s">
        <v>141</v>
      </c>
      <c r="J10" s="112">
        <v>4829</v>
      </c>
      <c r="K10" s="10">
        <f>J10/J12</f>
        <v>0.40823400118353198</v>
      </c>
      <c r="L10" s="15"/>
      <c r="M10" s="22" t="s">
        <v>174</v>
      </c>
      <c r="N10" s="23" t="s">
        <v>64</v>
      </c>
      <c r="O10" s="24" t="s">
        <v>77</v>
      </c>
      <c r="Q10" s="23" t="s">
        <v>273</v>
      </c>
      <c r="R10" s="112">
        <v>8593</v>
      </c>
      <c r="S10" s="24">
        <f>R10/R14</f>
        <v>0.66186551644458136</v>
      </c>
      <c r="U10" s="58" t="s">
        <v>441</v>
      </c>
      <c r="V10" s="112">
        <v>5883</v>
      </c>
      <c r="W10" s="55">
        <f>V10/V12</f>
        <v>0.35730337078651686</v>
      </c>
      <c r="X10" s="43"/>
    </row>
    <row r="11" spans="1:24" x14ac:dyDescent="0.2">
      <c r="A11" s="23" t="s">
        <v>71</v>
      </c>
      <c r="B11" s="112">
        <v>3141</v>
      </c>
      <c r="C11" s="24">
        <f>B11/B17</f>
        <v>0.18335181834101921</v>
      </c>
      <c r="E11" s="3" t="s">
        <v>107</v>
      </c>
      <c r="F11" s="1">
        <f>F9+F10</f>
        <v>201</v>
      </c>
      <c r="G11" s="10">
        <f>G9+G10</f>
        <v>1</v>
      </c>
      <c r="I11" s="17" t="s">
        <v>142</v>
      </c>
      <c r="J11" s="112">
        <v>3849</v>
      </c>
      <c r="K11" s="10">
        <f>J11/J12</f>
        <v>0.32538676134922645</v>
      </c>
      <c r="L11" s="15"/>
      <c r="M11" s="22" t="s">
        <v>176</v>
      </c>
      <c r="N11" s="112">
        <v>4970</v>
      </c>
      <c r="O11" s="24">
        <f>N11/N13</f>
        <v>0.44666127437763997</v>
      </c>
      <c r="Q11" s="23" t="s">
        <v>274</v>
      </c>
      <c r="R11" s="112">
        <v>1027</v>
      </c>
      <c r="S11" s="24">
        <f>R11/R14</f>
        <v>7.9103442963875836E-2</v>
      </c>
      <c r="U11" s="58" t="s">
        <v>442</v>
      </c>
      <c r="V11" s="112">
        <v>3307</v>
      </c>
      <c r="W11" s="59">
        <f>V11/V12</f>
        <v>0.20085028849073794</v>
      </c>
      <c r="X11" s="43"/>
    </row>
    <row r="12" spans="1:24" x14ac:dyDescent="0.2">
      <c r="A12" s="23" t="s">
        <v>72</v>
      </c>
      <c r="B12" s="112">
        <v>95</v>
      </c>
      <c r="C12" s="24">
        <f>B12/B17</f>
        <v>5.5455023057614846E-3</v>
      </c>
      <c r="E12" s="13"/>
      <c r="F12" s="13"/>
      <c r="G12" s="14"/>
      <c r="I12" s="17" t="s">
        <v>69</v>
      </c>
      <c r="J12" s="1">
        <f>J9+J10+J11</f>
        <v>11829</v>
      </c>
      <c r="K12" s="10">
        <f>K9+K10+K11</f>
        <v>1</v>
      </c>
      <c r="L12" s="15"/>
      <c r="M12" s="22" t="s">
        <v>175</v>
      </c>
      <c r="N12" s="112">
        <v>6157</v>
      </c>
      <c r="O12" s="24">
        <f>N12/N13</f>
        <v>0.55333872562235997</v>
      </c>
      <c r="Q12" s="23" t="s">
        <v>275</v>
      </c>
      <c r="R12" s="112">
        <v>1393</v>
      </c>
      <c r="S12" s="24">
        <f>R12/R14</f>
        <v>0.10729415389355311</v>
      </c>
      <c r="U12" s="58" t="s">
        <v>69</v>
      </c>
      <c r="V12" s="58">
        <f>V9+V10+V11</f>
        <v>16465</v>
      </c>
      <c r="W12" s="59">
        <f>W9+W10+W11</f>
        <v>1</v>
      </c>
      <c r="X12" s="43"/>
    </row>
    <row r="13" spans="1:24" x14ac:dyDescent="0.2">
      <c r="A13" s="23" t="s">
        <v>73</v>
      </c>
      <c r="B13" s="112">
        <v>1464</v>
      </c>
      <c r="C13" s="24">
        <f>B13/B17</f>
        <v>8.5459109217208576E-2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11127</v>
      </c>
      <c r="O13" s="24">
        <f>O11+O12</f>
        <v>1</v>
      </c>
      <c r="Q13" s="23" t="s">
        <v>276</v>
      </c>
      <c r="R13" s="112">
        <v>1970</v>
      </c>
      <c r="S13" s="24">
        <f>R13/R14</f>
        <v>0.15173688669798968</v>
      </c>
      <c r="U13" s="30"/>
      <c r="V13" s="30"/>
      <c r="W13" s="53"/>
      <c r="X13" s="43"/>
    </row>
    <row r="14" spans="1:24" x14ac:dyDescent="0.2">
      <c r="A14" s="23" t="s">
        <v>74</v>
      </c>
      <c r="B14" s="112">
        <v>156</v>
      </c>
      <c r="C14" s="24">
        <f>B14/B17</f>
        <v>9.1062985231451753E-3</v>
      </c>
      <c r="E14" s="6" t="s">
        <v>111</v>
      </c>
      <c r="F14" s="112">
        <v>6748</v>
      </c>
      <c r="G14" s="27">
        <f>F14/F16</f>
        <v>0.54066180594503643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23" t="s">
        <v>69</v>
      </c>
      <c r="R14" s="23">
        <f>R10+R11+R12+R13</f>
        <v>12983</v>
      </c>
      <c r="S14" s="24">
        <f>S10+S11+S12+S13</f>
        <v>1</v>
      </c>
      <c r="U14" s="58" t="s">
        <v>444</v>
      </c>
      <c r="V14" s="58" t="s">
        <v>64</v>
      </c>
      <c r="W14" s="59" t="s">
        <v>77</v>
      </c>
      <c r="X14" s="43"/>
    </row>
    <row r="15" spans="1:24" x14ac:dyDescent="0.2">
      <c r="A15" s="23" t="s">
        <v>75</v>
      </c>
      <c r="B15" s="112">
        <v>5130</v>
      </c>
      <c r="C15" s="24">
        <f>B15/B17</f>
        <v>0.29945712451112017</v>
      </c>
      <c r="E15" s="6" t="s">
        <v>112</v>
      </c>
      <c r="F15" s="112">
        <v>5733</v>
      </c>
      <c r="G15" s="27">
        <f>F15/F16</f>
        <v>0.45933819405496357</v>
      </c>
      <c r="I15" s="17" t="s">
        <v>144</v>
      </c>
      <c r="J15" s="112">
        <v>2683</v>
      </c>
      <c r="K15" s="10">
        <f>J15/J19</f>
        <v>0.23159257660768234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4"/>
      <c r="U15" s="58" t="s">
        <v>445</v>
      </c>
      <c r="V15" s="112">
        <v>3205</v>
      </c>
      <c r="W15" s="55">
        <f>V15/V18</f>
        <v>0.28089395267309375</v>
      </c>
      <c r="X15" s="43"/>
    </row>
    <row r="16" spans="1:24" x14ac:dyDescent="0.2">
      <c r="A16" s="23" t="s">
        <v>76</v>
      </c>
      <c r="B16" s="112">
        <v>7041</v>
      </c>
      <c r="C16" s="24">
        <f>B16/B17</f>
        <v>0.4110092814196486</v>
      </c>
      <c r="E16" s="6" t="s">
        <v>107</v>
      </c>
      <c r="F16" s="7">
        <f>F14+F15</f>
        <v>12481</v>
      </c>
      <c r="G16" s="27">
        <f>G14+G15</f>
        <v>1</v>
      </c>
      <c r="I16" s="17" t="s">
        <v>145</v>
      </c>
      <c r="J16" s="112">
        <v>1724</v>
      </c>
      <c r="K16" s="10">
        <f>J16/J19</f>
        <v>0.14881312041432887</v>
      </c>
      <c r="L16" s="15"/>
      <c r="M16" s="22" t="s">
        <v>178</v>
      </c>
      <c r="N16" s="112">
        <v>4432</v>
      </c>
      <c r="O16" s="24">
        <f>N16/N18</f>
        <v>0.4087429678133358</v>
      </c>
      <c r="Q16" s="23" t="s">
        <v>277</v>
      </c>
      <c r="R16" s="23" t="s">
        <v>64</v>
      </c>
      <c r="S16" s="24" t="s">
        <v>77</v>
      </c>
      <c r="U16" s="58" t="s">
        <v>446</v>
      </c>
      <c r="V16" s="112">
        <v>3312</v>
      </c>
      <c r="W16" s="59">
        <f>V16/V18</f>
        <v>0.29027169149868537</v>
      </c>
      <c r="X16" s="43"/>
    </row>
    <row r="17" spans="1:24" x14ac:dyDescent="0.2">
      <c r="A17" s="23" t="s">
        <v>69</v>
      </c>
      <c r="B17" s="23">
        <f>B10+B11+B12+B13+B14+B15+B16</f>
        <v>17131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2707</v>
      </c>
      <c r="K17" s="10">
        <f>J17/J19</f>
        <v>0.23366422097539921</v>
      </c>
      <c r="L17" s="15"/>
      <c r="M17" s="22" t="s">
        <v>179</v>
      </c>
      <c r="N17" s="112">
        <v>6411</v>
      </c>
      <c r="O17" s="24">
        <f>N17/N18</f>
        <v>0.59125703218666426</v>
      </c>
      <c r="Q17" s="23" t="s">
        <v>278</v>
      </c>
      <c r="R17" s="112">
        <v>3303</v>
      </c>
      <c r="S17" s="24">
        <f>R17/R20</f>
        <v>0.30538091715976329</v>
      </c>
      <c r="U17" s="58" t="s">
        <v>447</v>
      </c>
      <c r="V17" s="112">
        <v>4893</v>
      </c>
      <c r="W17" s="59">
        <f>V17/V18</f>
        <v>0.42883435582822088</v>
      </c>
      <c r="X17" s="43"/>
    </row>
    <row r="18" spans="1:24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4471</v>
      </c>
      <c r="K18" s="127">
        <f>J18/J19</f>
        <v>0.38593008200258955</v>
      </c>
      <c r="L18" s="15"/>
      <c r="M18" s="22" t="s">
        <v>69</v>
      </c>
      <c r="N18" s="23">
        <f>N16+N17</f>
        <v>10843</v>
      </c>
      <c r="O18" s="24">
        <f>O16+O17</f>
        <v>1</v>
      </c>
      <c r="Q18" s="23" t="s">
        <v>279</v>
      </c>
      <c r="R18" s="112">
        <v>1483</v>
      </c>
      <c r="S18" s="24">
        <f>R18/R20</f>
        <v>0.13711168639053253</v>
      </c>
      <c r="U18" s="58" t="s">
        <v>69</v>
      </c>
      <c r="V18" s="58">
        <f>V15+V16+V17</f>
        <v>11410</v>
      </c>
      <c r="W18" s="59">
        <f>W15+W16+W17</f>
        <v>1</v>
      </c>
      <c r="X18" s="43"/>
    </row>
    <row r="19" spans="1:24" x14ac:dyDescent="0.2">
      <c r="A19" s="43"/>
      <c r="B19" s="43"/>
      <c r="C19" s="44"/>
      <c r="E19" s="17" t="s">
        <v>114</v>
      </c>
      <c r="F19" s="112">
        <v>1293</v>
      </c>
      <c r="G19" s="10">
        <f>F19/F22</f>
        <v>0.10165094339622642</v>
      </c>
      <c r="I19" s="17" t="s">
        <v>69</v>
      </c>
      <c r="J19" s="1">
        <f>J15+J16+J17+J18</f>
        <v>11585</v>
      </c>
      <c r="K19" s="10">
        <f>K15+K16+K17+K18</f>
        <v>1</v>
      </c>
      <c r="L19" s="15"/>
      <c r="M19" s="13"/>
      <c r="N19" s="13"/>
      <c r="O19" s="14"/>
      <c r="Q19" s="23" t="s">
        <v>280</v>
      </c>
      <c r="R19" s="112">
        <v>6030</v>
      </c>
      <c r="S19" s="24">
        <f>R19/R20</f>
        <v>0.55750739644970415</v>
      </c>
      <c r="U19" s="50"/>
      <c r="V19" s="50"/>
      <c r="W19" s="51"/>
      <c r="X19" s="43"/>
    </row>
    <row r="20" spans="1:24" x14ac:dyDescent="0.2">
      <c r="A20" s="43"/>
      <c r="B20" s="43"/>
      <c r="C20" s="44"/>
      <c r="E20" s="17" t="s">
        <v>674</v>
      </c>
      <c r="F20" s="112">
        <v>4212</v>
      </c>
      <c r="G20" s="10">
        <f>F20/F22</f>
        <v>0.3311320754716981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23" t="s">
        <v>107</v>
      </c>
      <c r="R20" s="23">
        <f>R17+R18+R19</f>
        <v>10816</v>
      </c>
      <c r="S20" s="24">
        <f>S17+S18+S19</f>
        <v>1</v>
      </c>
      <c r="U20" s="50"/>
      <c r="V20" s="50"/>
      <c r="W20" s="51"/>
      <c r="X20" s="43"/>
    </row>
    <row r="21" spans="1:24" x14ac:dyDescent="0.2">
      <c r="A21" s="43"/>
      <c r="B21" s="43"/>
      <c r="C21" s="44"/>
      <c r="E21" s="17" t="s">
        <v>115</v>
      </c>
      <c r="F21" s="112">
        <v>7215</v>
      </c>
      <c r="G21" s="10">
        <f>F21/F22</f>
        <v>0.56721698113207553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3923</v>
      </c>
      <c r="O21" s="24">
        <f>N21/N25</f>
        <v>0.36093476860796764</v>
      </c>
      <c r="Q21" s="43"/>
      <c r="R21" s="43"/>
      <c r="S21" s="48"/>
      <c r="U21" s="50"/>
      <c r="V21" s="50"/>
      <c r="W21" s="51"/>
      <c r="X21" s="43"/>
    </row>
    <row r="22" spans="1:24" x14ac:dyDescent="0.2">
      <c r="A22" s="43"/>
      <c r="B22" s="43"/>
      <c r="C22" s="44"/>
      <c r="E22" s="17" t="s">
        <v>107</v>
      </c>
      <c r="F22" s="1">
        <f>F19+F20+F21</f>
        <v>12720</v>
      </c>
      <c r="G22" s="10">
        <f>G19+G20+G21</f>
        <v>1</v>
      </c>
      <c r="I22" s="17" t="s">
        <v>148</v>
      </c>
      <c r="J22" s="112">
        <v>4198</v>
      </c>
      <c r="K22" s="10">
        <f>J22/J25</f>
        <v>0.36574316082941277</v>
      </c>
      <c r="L22" s="15"/>
      <c r="M22" s="22" t="s">
        <v>182</v>
      </c>
      <c r="N22" s="112">
        <v>2744</v>
      </c>
      <c r="O22" s="24">
        <f>N22/N25</f>
        <v>0.25246112797865489</v>
      </c>
      <c r="Q22" s="30"/>
      <c r="R22" s="15"/>
      <c r="S22" s="16"/>
      <c r="U22" s="50"/>
      <c r="V22" s="50"/>
      <c r="W22" s="51"/>
      <c r="X22" s="43"/>
    </row>
    <row r="23" spans="1:24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1326</v>
      </c>
      <c r="K23" s="10">
        <f>J23/J25</f>
        <v>0.11552535284892838</v>
      </c>
      <c r="L23" s="15"/>
      <c r="M23" s="22" t="s">
        <v>183</v>
      </c>
      <c r="N23" s="112">
        <v>2100</v>
      </c>
      <c r="O23" s="24">
        <f>N23/N25</f>
        <v>0.19321004692243995</v>
      </c>
      <c r="Q23" s="30"/>
      <c r="R23" s="30"/>
      <c r="S23" s="53"/>
      <c r="U23" s="50"/>
      <c r="V23" s="50"/>
      <c r="W23" s="51"/>
      <c r="X23" s="43"/>
    </row>
    <row r="24" spans="1:24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5954</v>
      </c>
      <c r="K24" s="10">
        <f>J24/J25</f>
        <v>0.51873148632165877</v>
      </c>
      <c r="L24" s="15"/>
      <c r="M24" s="22" t="s">
        <v>184</v>
      </c>
      <c r="N24" s="112">
        <v>2102</v>
      </c>
      <c r="O24" s="24">
        <f>N24/N25</f>
        <v>0.19339405649093752</v>
      </c>
      <c r="Q24" s="30"/>
      <c r="R24" s="30"/>
      <c r="S24" s="53"/>
      <c r="U24" s="50"/>
      <c r="V24" s="50"/>
      <c r="W24" s="51"/>
      <c r="X24" s="43"/>
    </row>
    <row r="25" spans="1:24" x14ac:dyDescent="0.2">
      <c r="A25" s="43"/>
      <c r="B25" s="43"/>
      <c r="C25" s="44"/>
      <c r="E25" s="17" t="s">
        <v>117</v>
      </c>
      <c r="F25" s="112">
        <v>4740</v>
      </c>
      <c r="G25" s="10">
        <f>F25/F30</f>
        <v>0.38315415083663407</v>
      </c>
      <c r="I25" s="17" t="s">
        <v>69</v>
      </c>
      <c r="J25" s="1">
        <f>J22+J23+J24</f>
        <v>11478</v>
      </c>
      <c r="K25" s="10">
        <f>K22+K23+K24</f>
        <v>1</v>
      </c>
      <c r="L25" s="15"/>
      <c r="M25" s="22" t="s">
        <v>69</v>
      </c>
      <c r="N25" s="23">
        <f>N21+N22+N23+N24</f>
        <v>10869</v>
      </c>
      <c r="O25" s="24">
        <f>O21+O22+O23+O24</f>
        <v>1</v>
      </c>
      <c r="Q25" s="30"/>
      <c r="R25" s="30"/>
      <c r="S25" s="53"/>
      <c r="U25" s="50"/>
      <c r="V25" s="50"/>
      <c r="W25" s="51"/>
      <c r="X25" s="43"/>
    </row>
    <row r="26" spans="1:24" x14ac:dyDescent="0.2">
      <c r="A26" s="13"/>
      <c r="B26" s="13"/>
      <c r="C26" s="14"/>
      <c r="E26" s="17" t="s">
        <v>118</v>
      </c>
      <c r="F26" s="112">
        <v>1623</v>
      </c>
      <c r="G26" s="10">
        <f>F26/F30</f>
        <v>0.13119392126748039</v>
      </c>
      <c r="I26" s="13"/>
      <c r="J26" s="13"/>
      <c r="K26" s="14"/>
      <c r="L26" s="15"/>
      <c r="M26" s="13"/>
      <c r="N26" s="13"/>
      <c r="O26" s="14"/>
      <c r="Q26" s="30"/>
      <c r="R26" s="30"/>
      <c r="S26" s="53"/>
      <c r="U26" s="50"/>
      <c r="V26" s="50"/>
      <c r="W26" s="51"/>
      <c r="X26" s="43"/>
    </row>
    <row r="27" spans="1:24" x14ac:dyDescent="0.2">
      <c r="A27" s="43"/>
      <c r="B27" s="43"/>
      <c r="C27" s="44"/>
      <c r="E27" s="17" t="s">
        <v>119</v>
      </c>
      <c r="F27" s="112">
        <v>955</v>
      </c>
      <c r="G27" s="10">
        <f>F27/F30</f>
        <v>7.7196669630587661E-2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56"/>
      <c r="R27" s="56"/>
      <c r="S27" s="57"/>
      <c r="U27" s="50"/>
      <c r="V27" s="50"/>
      <c r="W27" s="51"/>
      <c r="X27" s="43"/>
    </row>
    <row r="28" spans="1:24" x14ac:dyDescent="0.2">
      <c r="A28" s="43"/>
      <c r="B28" s="43"/>
      <c r="C28" s="44"/>
      <c r="E28" s="17" t="s">
        <v>120</v>
      </c>
      <c r="F28" s="112">
        <v>695</v>
      </c>
      <c r="G28" s="10">
        <f>F28/F30</f>
        <v>5.6179775280898875E-2</v>
      </c>
      <c r="I28" s="17" t="s">
        <v>644</v>
      </c>
      <c r="J28" s="112">
        <v>2559</v>
      </c>
      <c r="K28" s="10">
        <f>J28/J33</f>
        <v>0.2295890902565943</v>
      </c>
      <c r="L28" s="15"/>
      <c r="M28" s="22" t="s">
        <v>186</v>
      </c>
      <c r="N28" s="112">
        <v>3429</v>
      </c>
      <c r="O28" s="24">
        <f>N28/N31</f>
        <v>0.31741183004720913</v>
      </c>
      <c r="Q28" s="30"/>
      <c r="R28" s="15"/>
      <c r="S28" s="16"/>
      <c r="U28" s="50"/>
      <c r="V28" s="50"/>
      <c r="W28" s="51"/>
      <c r="X28" s="43"/>
    </row>
    <row r="29" spans="1:24" x14ac:dyDescent="0.2">
      <c r="A29" s="43"/>
      <c r="B29" s="43"/>
      <c r="C29" s="44"/>
      <c r="E29" s="17" t="s">
        <v>99</v>
      </c>
      <c r="F29" s="112">
        <v>4358</v>
      </c>
      <c r="G29" s="10">
        <f>F29/F30</f>
        <v>0.35227548298439898</v>
      </c>
      <c r="I29" s="17" t="s">
        <v>151</v>
      </c>
      <c r="J29" s="112">
        <v>4646</v>
      </c>
      <c r="K29" s="10">
        <f>J29/J33</f>
        <v>0.41683115018840838</v>
      </c>
      <c r="L29" s="15"/>
      <c r="M29" s="22" t="s">
        <v>682</v>
      </c>
      <c r="N29" s="112">
        <v>4142</v>
      </c>
      <c r="O29" s="24">
        <f>N29/N31</f>
        <v>0.38341201518096824</v>
      </c>
      <c r="Q29" s="30"/>
      <c r="R29" s="30"/>
      <c r="S29" s="53"/>
      <c r="U29" s="50"/>
      <c r="V29" s="50"/>
      <c r="W29" s="51"/>
      <c r="X29" s="43"/>
    </row>
    <row r="30" spans="1:24" x14ac:dyDescent="0.2">
      <c r="A30" s="43"/>
      <c r="B30" s="43"/>
      <c r="C30" s="44"/>
      <c r="E30" s="17" t="s">
        <v>69</v>
      </c>
      <c r="F30" s="1">
        <f>F25+F26+F27+F28+F29</f>
        <v>12371</v>
      </c>
      <c r="G30" s="10">
        <f>G25+G26+G27+G28+G29</f>
        <v>1</v>
      </c>
      <c r="I30" s="17" t="s">
        <v>152</v>
      </c>
      <c r="J30" s="112">
        <v>862</v>
      </c>
      <c r="K30" s="10">
        <f>J30/J33</f>
        <v>7.7337161313475691E-2</v>
      </c>
      <c r="L30" s="15"/>
      <c r="M30" s="22" t="s">
        <v>187</v>
      </c>
      <c r="N30" s="112">
        <v>3232</v>
      </c>
      <c r="O30" s="24">
        <f>N30/N31</f>
        <v>0.29917615477182263</v>
      </c>
      <c r="Q30" s="30"/>
      <c r="R30" s="30"/>
      <c r="S30" s="53"/>
      <c r="U30" s="50"/>
      <c r="V30" s="50"/>
      <c r="W30" s="51"/>
      <c r="X30" s="43"/>
    </row>
    <row r="31" spans="1:24" x14ac:dyDescent="0.2">
      <c r="A31" s="43"/>
      <c r="B31" s="43"/>
      <c r="C31" s="44"/>
      <c r="E31" s="13"/>
      <c r="F31" s="13"/>
      <c r="G31" s="14"/>
      <c r="I31" s="17" t="s">
        <v>153</v>
      </c>
      <c r="J31" s="112">
        <v>1206</v>
      </c>
      <c r="K31" s="10">
        <f>J31/J33</f>
        <v>0.10820025121119684</v>
      </c>
      <c r="L31" s="15"/>
      <c r="M31" s="22" t="s">
        <v>69</v>
      </c>
      <c r="N31" s="23">
        <f>N28+N29+N30</f>
        <v>10803</v>
      </c>
      <c r="O31" s="24">
        <f>O28+O29+O30</f>
        <v>1</v>
      </c>
      <c r="Q31" s="30"/>
      <c r="R31" s="30"/>
      <c r="S31" s="53"/>
      <c r="U31" s="50"/>
      <c r="V31" s="50"/>
      <c r="W31" s="51"/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1873</v>
      </c>
      <c r="K32" s="10">
        <f>J32/J33</f>
        <v>0.16804234703032478</v>
      </c>
      <c r="L32" s="15"/>
      <c r="M32" s="13"/>
      <c r="N32" s="13"/>
      <c r="O32" s="14"/>
      <c r="Q32" s="13"/>
      <c r="R32" s="13"/>
      <c r="S32" s="14"/>
      <c r="U32" s="50"/>
      <c r="V32" s="50"/>
      <c r="W32" s="51"/>
      <c r="X32" s="43"/>
    </row>
    <row r="33" spans="1:24" x14ac:dyDescent="0.2">
      <c r="A33" s="43"/>
      <c r="B33" s="43"/>
      <c r="C33" s="44"/>
      <c r="E33" s="6" t="s">
        <v>112</v>
      </c>
      <c r="F33" s="112">
        <v>7327</v>
      </c>
      <c r="G33" s="27">
        <f>F33/F35</f>
        <v>0.59184168012924077</v>
      </c>
      <c r="I33" s="17" t="s">
        <v>69</v>
      </c>
      <c r="J33" s="1">
        <f>J28+J29+J30+J31+J32</f>
        <v>11146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50"/>
      <c r="V33" s="50"/>
      <c r="W33" s="51"/>
      <c r="X33" s="43"/>
    </row>
    <row r="34" spans="1:24" x14ac:dyDescent="0.2">
      <c r="A34" s="13"/>
      <c r="B34" s="13"/>
      <c r="C34" s="14"/>
      <c r="E34" s="6" t="s">
        <v>122</v>
      </c>
      <c r="F34" s="112">
        <v>5053</v>
      </c>
      <c r="G34" s="27">
        <f>F34/F35</f>
        <v>0.40815831987075929</v>
      </c>
      <c r="I34" s="13"/>
      <c r="J34" s="13"/>
      <c r="K34" s="14"/>
      <c r="L34" s="15"/>
      <c r="M34" s="22" t="s">
        <v>189</v>
      </c>
      <c r="N34" s="112">
        <v>3478</v>
      </c>
      <c r="O34" s="24">
        <f>N34/N38</f>
        <v>0.30037136194835479</v>
      </c>
      <c r="Q34" s="13"/>
      <c r="R34" s="13"/>
      <c r="S34" s="14"/>
      <c r="U34" s="50"/>
      <c r="V34" s="50"/>
      <c r="W34" s="51"/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12380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3483</v>
      </c>
      <c r="O35" s="24">
        <f>N35/N38</f>
        <v>0.30080317816737195</v>
      </c>
      <c r="Q35" s="13"/>
      <c r="R35" s="13"/>
      <c r="S35" s="14"/>
      <c r="U35" s="50"/>
      <c r="V35" s="50"/>
      <c r="W35" s="51"/>
      <c r="X35" s="43"/>
    </row>
    <row r="36" spans="1:24" x14ac:dyDescent="0.2">
      <c r="A36" s="13"/>
      <c r="B36" s="13"/>
      <c r="C36" s="14"/>
      <c r="E36" s="13"/>
      <c r="F36" s="13"/>
      <c r="G36" s="14"/>
      <c r="I36" s="22" t="s">
        <v>156</v>
      </c>
      <c r="J36" s="112">
        <v>5752</v>
      </c>
      <c r="K36" s="24">
        <f>J36/J38</f>
        <v>0.51357142857142857</v>
      </c>
      <c r="L36" s="15"/>
      <c r="M36" s="22" t="s">
        <v>191</v>
      </c>
      <c r="N36" s="112">
        <v>3288</v>
      </c>
      <c r="O36" s="24">
        <f>N36/N38</f>
        <v>0.28396234562570172</v>
      </c>
      <c r="Q36" s="13"/>
      <c r="R36" s="13"/>
      <c r="S36" s="14"/>
      <c r="U36" s="50"/>
      <c r="V36" s="50"/>
      <c r="W36" s="51"/>
      <c r="X36" s="43"/>
    </row>
    <row r="37" spans="1:24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5448</v>
      </c>
      <c r="K37" s="24">
        <f>J37/J38</f>
        <v>0.48642857142857143</v>
      </c>
      <c r="L37" s="15"/>
      <c r="M37" s="22" t="s">
        <v>192</v>
      </c>
      <c r="N37" s="112">
        <v>1330</v>
      </c>
      <c r="O37" s="24">
        <f>N37/N38</f>
        <v>0.11486311425857156</v>
      </c>
      <c r="Q37" s="13"/>
      <c r="R37" s="13"/>
      <c r="S37" s="14"/>
      <c r="U37" s="50"/>
      <c r="V37" s="50"/>
      <c r="W37" s="51"/>
      <c r="X37" s="43"/>
    </row>
    <row r="38" spans="1:24" x14ac:dyDescent="0.2">
      <c r="A38" s="13"/>
      <c r="B38" s="13"/>
      <c r="C38" s="14"/>
      <c r="E38" s="6" t="s">
        <v>124</v>
      </c>
      <c r="F38" s="112">
        <v>47</v>
      </c>
      <c r="G38" s="27">
        <f>F38/F40</f>
        <v>0.36434108527131781</v>
      </c>
      <c r="I38" s="22" t="s">
        <v>69</v>
      </c>
      <c r="J38" s="23">
        <f>J36+J37</f>
        <v>11200</v>
      </c>
      <c r="K38" s="24">
        <f>K36+K37</f>
        <v>1</v>
      </c>
      <c r="L38" s="15"/>
      <c r="M38" s="22" t="s">
        <v>107</v>
      </c>
      <c r="N38" s="23">
        <f>N34+N35+N36+N37</f>
        <v>11579</v>
      </c>
      <c r="O38" s="24">
        <f>O34+O35+O36+O37</f>
        <v>0.99999999999999989</v>
      </c>
      <c r="Q38" s="13"/>
      <c r="R38" s="13"/>
      <c r="S38" s="14"/>
      <c r="U38" s="50"/>
      <c r="V38" s="50"/>
      <c r="W38" s="51"/>
      <c r="X38" s="43"/>
    </row>
    <row r="39" spans="1:24" x14ac:dyDescent="0.2">
      <c r="A39" s="13"/>
      <c r="B39" s="13"/>
      <c r="C39" s="14"/>
      <c r="E39" s="6" t="s">
        <v>125</v>
      </c>
      <c r="F39" s="112">
        <v>82</v>
      </c>
      <c r="G39" s="27">
        <f>F39/F40</f>
        <v>0.63565891472868219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50"/>
      <c r="V39" s="50"/>
      <c r="W39" s="51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129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50"/>
      <c r="V40" s="50"/>
      <c r="W40" s="51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1336</v>
      </c>
      <c r="K41" s="24">
        <f>J41/J45</f>
        <v>0.12093781117045352</v>
      </c>
      <c r="L41" s="15"/>
      <c r="M41" s="22" t="s">
        <v>194</v>
      </c>
      <c r="N41" s="112">
        <v>2218</v>
      </c>
      <c r="O41" s="24">
        <f>N41/N45</f>
        <v>0.19862093668845707</v>
      </c>
      <c r="Q41" s="13"/>
      <c r="R41" s="13"/>
      <c r="S41" s="14"/>
      <c r="U41" s="50"/>
      <c r="V41" s="50"/>
      <c r="W41" s="51"/>
      <c r="X41" s="43"/>
    </row>
    <row r="42" spans="1:24" x14ac:dyDescent="0.2">
      <c r="A42" s="1" t="s">
        <v>87</v>
      </c>
      <c r="B42" s="112">
        <v>8675</v>
      </c>
      <c r="C42" s="10">
        <f>B42/B44</f>
        <v>0.60937060972183199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3038</v>
      </c>
      <c r="K42" s="24">
        <f>J42/J45</f>
        <v>0.27500678917353127</v>
      </c>
      <c r="L42" s="15"/>
      <c r="M42" s="22" t="s">
        <v>195</v>
      </c>
      <c r="N42" s="112">
        <v>5471</v>
      </c>
      <c r="O42" s="24">
        <f>N42/N45</f>
        <v>0.4899256738604818</v>
      </c>
      <c r="Q42" s="13"/>
      <c r="R42" s="13"/>
      <c r="S42" s="14"/>
      <c r="U42" s="50"/>
      <c r="V42" s="50"/>
      <c r="W42" s="51"/>
      <c r="X42" s="43"/>
    </row>
    <row r="43" spans="1:24" x14ac:dyDescent="0.2">
      <c r="A43" s="1" t="s">
        <v>88</v>
      </c>
      <c r="B43" s="112">
        <v>5561</v>
      </c>
      <c r="C43" s="10">
        <f>B43/B44</f>
        <v>0.39062939027816801</v>
      </c>
      <c r="E43" s="124" t="s">
        <v>127</v>
      </c>
      <c r="F43" s="125">
        <v>2383</v>
      </c>
      <c r="G43" s="127">
        <f>F43/F49</f>
        <v>0.20470749935572546</v>
      </c>
      <c r="I43" s="22" t="s">
        <v>159</v>
      </c>
      <c r="J43" s="112">
        <v>3642</v>
      </c>
      <c r="K43" s="24">
        <f>J43/J45</f>
        <v>0.32968226667873629</v>
      </c>
      <c r="L43" s="15"/>
      <c r="M43" s="22" t="s">
        <v>196</v>
      </c>
      <c r="N43" s="112">
        <v>2007</v>
      </c>
      <c r="O43" s="24">
        <f>N43/N45</f>
        <v>0.17972597832900511</v>
      </c>
      <c r="Q43" s="13"/>
      <c r="R43" s="13"/>
      <c r="S43" s="14"/>
      <c r="U43" s="50"/>
      <c r="V43" s="50"/>
      <c r="W43" s="51"/>
      <c r="X43" s="43"/>
    </row>
    <row r="44" spans="1:24" x14ac:dyDescent="0.2">
      <c r="A44" s="1" t="s">
        <v>69</v>
      </c>
      <c r="B44" s="1">
        <f>B42+B43</f>
        <v>14236</v>
      </c>
      <c r="C44" s="10">
        <f>C42+C43</f>
        <v>1</v>
      </c>
      <c r="E44" s="17" t="s">
        <v>128</v>
      </c>
      <c r="F44" s="112">
        <v>1493</v>
      </c>
      <c r="G44" s="10">
        <f>F44/F49</f>
        <v>0.1282535864616442</v>
      </c>
      <c r="I44" s="22" t="s">
        <v>160</v>
      </c>
      <c r="J44" s="112">
        <v>3031</v>
      </c>
      <c r="K44" s="24">
        <f>J44/J45</f>
        <v>0.27437313297727889</v>
      </c>
      <c r="L44" s="15"/>
      <c r="M44" s="22" t="s">
        <v>197</v>
      </c>
      <c r="N44" s="112">
        <v>1471</v>
      </c>
      <c r="O44" s="24">
        <f>N44/N45</f>
        <v>0.13172741112205605</v>
      </c>
      <c r="Q44" s="13"/>
      <c r="R44" s="13"/>
      <c r="S44" s="14"/>
      <c r="U44" s="50"/>
      <c r="V44" s="50"/>
      <c r="W44" s="51"/>
      <c r="X44" s="43"/>
    </row>
    <row r="45" spans="1:24" x14ac:dyDescent="0.2">
      <c r="A45" s="13"/>
      <c r="B45" s="13"/>
      <c r="C45" s="14"/>
      <c r="E45" s="17" t="s">
        <v>129</v>
      </c>
      <c r="F45" s="112">
        <v>3002</v>
      </c>
      <c r="G45" s="10">
        <f>F45/F49</f>
        <v>0.25788162528992353</v>
      </c>
      <c r="I45" s="22" t="s">
        <v>69</v>
      </c>
      <c r="J45" s="23">
        <f>J41+J42+J43+J44</f>
        <v>11047</v>
      </c>
      <c r="K45" s="24">
        <f>K41+K42+K43+K44</f>
        <v>1</v>
      </c>
      <c r="L45" s="15"/>
      <c r="M45" s="22" t="s">
        <v>69</v>
      </c>
      <c r="N45" s="23">
        <f>N41+N42+N43+N44</f>
        <v>11167</v>
      </c>
      <c r="O45" s="24">
        <f>O41+O42+O43+O44</f>
        <v>1</v>
      </c>
      <c r="Q45" s="13"/>
      <c r="R45" s="13"/>
      <c r="S45" s="14"/>
      <c r="U45" s="50"/>
      <c r="V45" s="50"/>
      <c r="W45" s="51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2890</v>
      </c>
      <c r="G46" s="10">
        <f>F46/F49</f>
        <v>0.24826045872347735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50"/>
      <c r="V46" s="50"/>
      <c r="W46" s="51"/>
      <c r="X46" s="43"/>
    </row>
    <row r="47" spans="1:24" x14ac:dyDescent="0.2">
      <c r="A47" s="1" t="s">
        <v>90</v>
      </c>
      <c r="B47" s="112">
        <v>3387</v>
      </c>
      <c r="C47" s="10">
        <f>B47/B49</f>
        <v>0.25406946215587728</v>
      </c>
      <c r="E47" s="17" t="s">
        <v>131</v>
      </c>
      <c r="F47" s="112">
        <v>1591</v>
      </c>
      <c r="G47" s="10">
        <f>F47/F49</f>
        <v>0.13667210720728459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50"/>
      <c r="V47" s="50"/>
      <c r="W47" s="51"/>
      <c r="X47" s="43"/>
    </row>
    <row r="48" spans="1:24" x14ac:dyDescent="0.2">
      <c r="A48" s="1" t="s">
        <v>91</v>
      </c>
      <c r="B48" s="112">
        <v>9944</v>
      </c>
      <c r="C48" s="10">
        <f>B48/B49</f>
        <v>0.74593053784412278</v>
      </c>
      <c r="E48" s="17" t="s">
        <v>673</v>
      </c>
      <c r="F48" s="112">
        <v>282</v>
      </c>
      <c r="G48" s="10">
        <f>F48/F49</f>
        <v>2.4224722961944851E-2</v>
      </c>
      <c r="I48" s="22" t="s">
        <v>162</v>
      </c>
      <c r="J48" s="112">
        <v>5112</v>
      </c>
      <c r="K48" s="24">
        <f>J48/J51</f>
        <v>0.46145513630619245</v>
      </c>
      <c r="M48" s="22" t="s">
        <v>199</v>
      </c>
      <c r="N48" s="112">
        <v>3440</v>
      </c>
      <c r="O48" s="24">
        <f>N48/N51</f>
        <v>0.31548055759354365</v>
      </c>
      <c r="Q48" s="13"/>
      <c r="R48" s="13"/>
      <c r="S48" s="14"/>
      <c r="U48" s="50"/>
      <c r="V48" s="50"/>
      <c r="W48" s="51"/>
      <c r="X48" s="43"/>
    </row>
    <row r="49" spans="1:24" x14ac:dyDescent="0.2">
      <c r="A49" s="1" t="s">
        <v>69</v>
      </c>
      <c r="B49" s="1">
        <f>B47+B48</f>
        <v>13331</v>
      </c>
      <c r="C49" s="10">
        <f>C47+C48</f>
        <v>1</v>
      </c>
      <c r="E49" s="17" t="s">
        <v>69</v>
      </c>
      <c r="F49" s="1">
        <f>F43+F44+F45+F46+F47+F48</f>
        <v>11641</v>
      </c>
      <c r="G49" s="10">
        <f>G43+G44+G45+G46+G47+G48</f>
        <v>1</v>
      </c>
      <c r="I49" s="22" t="s">
        <v>163</v>
      </c>
      <c r="J49" s="112">
        <v>3774</v>
      </c>
      <c r="K49" s="24">
        <f>J49/J51</f>
        <v>0.34067521213215379</v>
      </c>
      <c r="M49" s="22" t="s">
        <v>200</v>
      </c>
      <c r="N49" s="112">
        <v>3368</v>
      </c>
      <c r="O49" s="24">
        <f>N49/N51</f>
        <v>0.30887747615553923</v>
      </c>
      <c r="Q49" s="13"/>
      <c r="R49" s="13"/>
      <c r="S49" s="14"/>
      <c r="U49" s="50"/>
      <c r="V49" s="50"/>
      <c r="W49" s="51"/>
      <c r="X49" s="43"/>
    </row>
    <row r="50" spans="1:24" x14ac:dyDescent="0.2">
      <c r="A50" s="13"/>
      <c r="B50" s="13"/>
      <c r="C50" s="14"/>
      <c r="E50" s="13"/>
      <c r="F50" s="13"/>
      <c r="G50" s="14"/>
      <c r="I50" s="22" t="s">
        <v>164</v>
      </c>
      <c r="J50" s="112">
        <v>2192</v>
      </c>
      <c r="K50" s="24">
        <f>J50/J51</f>
        <v>0.19786965156165373</v>
      </c>
      <c r="M50" s="22" t="s">
        <v>201</v>
      </c>
      <c r="N50" s="112">
        <v>4096</v>
      </c>
      <c r="O50" s="24">
        <f>N50/N51</f>
        <v>0.37564196625091711</v>
      </c>
      <c r="Q50" s="13"/>
      <c r="R50" s="13"/>
      <c r="S50" s="14"/>
      <c r="U50" s="50"/>
      <c r="V50" s="50"/>
      <c r="W50" s="51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11078</v>
      </c>
      <c r="K51" s="24">
        <f>K48+K49+K50</f>
        <v>0.99999999999999989</v>
      </c>
      <c r="M51" s="22" t="s">
        <v>69</v>
      </c>
      <c r="N51" s="23">
        <f>N48+N49+N50</f>
        <v>10904</v>
      </c>
      <c r="O51" s="24">
        <f>O48+O49+O50</f>
        <v>1</v>
      </c>
      <c r="Q51" s="13"/>
      <c r="R51" s="13"/>
      <c r="S51" s="14"/>
      <c r="U51" s="50"/>
      <c r="V51" s="50"/>
      <c r="W51" s="51"/>
      <c r="X51" s="43"/>
    </row>
    <row r="52" spans="1:24" x14ac:dyDescent="0.2">
      <c r="A52" s="1" t="s">
        <v>92</v>
      </c>
      <c r="B52" s="112">
        <v>4461</v>
      </c>
      <c r="C52" s="10">
        <f>B52/B54</f>
        <v>0.3367809149932055</v>
      </c>
      <c r="E52" s="17" t="s">
        <v>133</v>
      </c>
      <c r="F52" s="112">
        <v>6122</v>
      </c>
      <c r="G52" s="10">
        <f>F52/F55</f>
        <v>0.51767292406561816</v>
      </c>
      <c r="I52" s="13"/>
      <c r="J52" s="13"/>
      <c r="K52" s="14"/>
      <c r="M52" s="13"/>
      <c r="N52" s="13"/>
      <c r="O52" s="14"/>
      <c r="Q52" s="13"/>
      <c r="R52" s="13"/>
      <c r="S52" s="14"/>
      <c r="U52" s="50"/>
      <c r="V52" s="50"/>
      <c r="W52" s="51"/>
      <c r="X52" s="43"/>
    </row>
    <row r="53" spans="1:24" x14ac:dyDescent="0.2">
      <c r="A53" s="1" t="s">
        <v>93</v>
      </c>
      <c r="B53" s="112">
        <v>8785</v>
      </c>
      <c r="C53" s="10">
        <f>B53/B54</f>
        <v>0.6632190850067945</v>
      </c>
      <c r="E53" s="17" t="s">
        <v>134</v>
      </c>
      <c r="F53" s="112">
        <v>4087</v>
      </c>
      <c r="G53" s="10">
        <f>F53/F55</f>
        <v>0.34559445290038898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50"/>
      <c r="V53" s="50"/>
      <c r="W53" s="51"/>
      <c r="X53" s="43"/>
    </row>
    <row r="54" spans="1:24" x14ac:dyDescent="0.2">
      <c r="A54" s="1" t="s">
        <v>69</v>
      </c>
      <c r="B54" s="1">
        <f>B52+B53</f>
        <v>13246</v>
      </c>
      <c r="C54" s="10">
        <f>C52+C53</f>
        <v>1</v>
      </c>
      <c r="E54" s="17" t="s">
        <v>135</v>
      </c>
      <c r="F54" s="112">
        <v>1617</v>
      </c>
      <c r="G54" s="10">
        <f>F54/F55</f>
        <v>0.13673262303399289</v>
      </c>
      <c r="I54" s="22" t="s">
        <v>166</v>
      </c>
      <c r="J54" s="112">
        <v>5290</v>
      </c>
      <c r="K54" s="24">
        <f>J54/J57</f>
        <v>0.48416620904265056</v>
      </c>
      <c r="M54" s="22" t="s">
        <v>203</v>
      </c>
      <c r="N54" s="112">
        <v>6615</v>
      </c>
      <c r="O54" s="24">
        <f>N54/N56</f>
        <v>0.6119333950046254</v>
      </c>
      <c r="Q54" s="13"/>
      <c r="R54" s="13"/>
      <c r="S54" s="14"/>
      <c r="U54" s="50"/>
      <c r="V54" s="50"/>
      <c r="W54" s="51"/>
      <c r="X54" s="43"/>
    </row>
    <row r="55" spans="1:24" x14ac:dyDescent="0.2">
      <c r="A55" s="13"/>
      <c r="B55" s="13"/>
      <c r="C55" s="14"/>
      <c r="E55" s="17" t="s">
        <v>69</v>
      </c>
      <c r="F55" s="1">
        <f>F52+F53+F54</f>
        <v>11826</v>
      </c>
      <c r="G55" s="10">
        <f>G52+G53+G54</f>
        <v>1</v>
      </c>
      <c r="I55" s="22" t="s">
        <v>167</v>
      </c>
      <c r="J55" s="112">
        <v>3524</v>
      </c>
      <c r="K55" s="24">
        <f>J55/J57</f>
        <v>0.32253340655317592</v>
      </c>
      <c r="M55" s="22" t="s">
        <v>204</v>
      </c>
      <c r="N55" s="112">
        <v>4195</v>
      </c>
      <c r="O55" s="24">
        <f>N55/N56</f>
        <v>0.38806660499537465</v>
      </c>
      <c r="Q55" s="13"/>
      <c r="R55" s="13"/>
      <c r="S55" s="14"/>
      <c r="U55" s="50"/>
      <c r="V55" s="50"/>
      <c r="W55" s="51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2112</v>
      </c>
      <c r="K56" s="24">
        <f>J56/J57</f>
        <v>0.19330038440417352</v>
      </c>
      <c r="M56" s="22" t="s">
        <v>69</v>
      </c>
      <c r="N56" s="23">
        <f>N54+N55</f>
        <v>10810</v>
      </c>
      <c r="O56" s="24">
        <f>O54+O55</f>
        <v>1</v>
      </c>
      <c r="Q56" s="13"/>
      <c r="R56" s="13"/>
      <c r="S56" s="14"/>
      <c r="U56" s="50"/>
      <c r="V56" s="50"/>
      <c r="W56" s="51"/>
      <c r="X56" s="43"/>
    </row>
    <row r="57" spans="1:24" x14ac:dyDescent="0.2">
      <c r="A57" s="1" t="s">
        <v>97</v>
      </c>
      <c r="B57" s="112">
        <v>1717</v>
      </c>
      <c r="C57" s="10">
        <f>B57/B60</f>
        <v>0.13361867704280156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10926</v>
      </c>
      <c r="K57" s="24">
        <f>K54+K55+K56</f>
        <v>1</v>
      </c>
      <c r="M57" s="13"/>
      <c r="N57" s="13"/>
      <c r="O57" s="13"/>
      <c r="Q57" s="13"/>
      <c r="R57" s="13"/>
      <c r="S57" s="14"/>
      <c r="U57" s="50"/>
      <c r="V57" s="50"/>
      <c r="W57" s="51"/>
      <c r="X57" s="43"/>
    </row>
    <row r="58" spans="1:24" x14ac:dyDescent="0.2">
      <c r="A58" s="1" t="s">
        <v>98</v>
      </c>
      <c r="B58" s="112">
        <v>5121</v>
      </c>
      <c r="C58" s="10">
        <f>B58/B60</f>
        <v>0.39852140077821013</v>
      </c>
      <c r="E58" s="17" t="s">
        <v>137</v>
      </c>
      <c r="F58" s="112">
        <v>7160</v>
      </c>
      <c r="G58" s="10">
        <f>F58/F60</f>
        <v>0.60472972972972971</v>
      </c>
      <c r="I58" s="13"/>
      <c r="J58" s="13"/>
      <c r="K58" s="14"/>
      <c r="M58" s="13"/>
      <c r="N58" s="13"/>
      <c r="O58" s="13"/>
      <c r="Q58" s="13"/>
      <c r="R58" s="13"/>
      <c r="S58" s="14"/>
      <c r="U58" s="50"/>
      <c r="V58" s="50"/>
      <c r="W58" s="51"/>
      <c r="X58" s="43"/>
    </row>
    <row r="59" spans="1:24" x14ac:dyDescent="0.2">
      <c r="A59" s="1" t="s">
        <v>99</v>
      </c>
      <c r="B59" s="112">
        <v>6012</v>
      </c>
      <c r="C59" s="10">
        <f>B59/B60</f>
        <v>0.46785992217898831</v>
      </c>
      <c r="E59" s="29" t="s">
        <v>72</v>
      </c>
      <c r="F59" s="112">
        <v>4680</v>
      </c>
      <c r="G59" s="31">
        <f>F59/F60</f>
        <v>0.39527027027027029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50"/>
      <c r="V59" s="50"/>
      <c r="W59" s="51"/>
      <c r="X59" s="43"/>
    </row>
    <row r="60" spans="1:24" x14ac:dyDescent="0.2">
      <c r="A60" s="1" t="s">
        <v>69</v>
      </c>
      <c r="B60" s="1">
        <f>B57+B58+B59</f>
        <v>12850</v>
      </c>
      <c r="C60" s="10">
        <f>C57+C58+C59</f>
        <v>1</v>
      </c>
      <c r="E60" s="22" t="s">
        <v>69</v>
      </c>
      <c r="F60" s="23">
        <f>F58+F59</f>
        <v>11840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50"/>
      <c r="V60" s="50"/>
      <c r="W60" s="51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50"/>
      <c r="V61" s="50"/>
      <c r="W61" s="51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50"/>
      <c r="V62" s="50"/>
      <c r="W62" s="51"/>
      <c r="X62" s="43"/>
    </row>
    <row r="63" spans="1:24" x14ac:dyDescent="0.2">
      <c r="A63" s="1" t="s">
        <v>101</v>
      </c>
      <c r="B63" s="112">
        <v>12167</v>
      </c>
      <c r="C63" s="10">
        <f>B63/B65</f>
        <v>0.78194087403598966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50"/>
      <c r="V63" s="50"/>
      <c r="W63" s="51"/>
      <c r="X63" s="43"/>
    </row>
    <row r="64" spans="1:24" x14ac:dyDescent="0.2">
      <c r="A64" s="1" t="s">
        <v>102</v>
      </c>
      <c r="B64" s="112">
        <v>3393</v>
      </c>
      <c r="C64" s="10">
        <f>B64/B65</f>
        <v>0.21805912596401028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50"/>
      <c r="V64" s="50"/>
      <c r="W64" s="51"/>
      <c r="X64" s="43"/>
    </row>
    <row r="65" spans="1:24" x14ac:dyDescent="0.2">
      <c r="A65" s="3" t="s">
        <v>69</v>
      </c>
      <c r="B65" s="1">
        <f>B63+B64</f>
        <v>15560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50"/>
      <c r="V65" s="50"/>
      <c r="W65" s="51"/>
      <c r="X65" s="43"/>
    </row>
    <row r="66" spans="1:24" s="13" customFormat="1" x14ac:dyDescent="0.2">
      <c r="C66" s="14"/>
      <c r="G66" s="14"/>
      <c r="I66" s="30"/>
      <c r="J66" s="15"/>
      <c r="K66" s="16"/>
      <c r="S66" s="14"/>
      <c r="U66" s="43"/>
      <c r="V66" s="43"/>
      <c r="W66" s="48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U67" s="43"/>
      <c r="V67" s="43"/>
      <c r="W67" s="48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U68" s="43"/>
      <c r="V68" s="43"/>
      <c r="W68" s="48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U69" s="43"/>
      <c r="V69" s="43"/>
      <c r="W69" s="48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U70" s="43"/>
      <c r="V70" s="43"/>
      <c r="W70" s="48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U71" s="43"/>
      <c r="V71" s="43"/>
      <c r="W71" s="48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U72" s="43"/>
      <c r="V72" s="43"/>
      <c r="W72" s="48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U73" s="43"/>
      <c r="V73" s="43"/>
      <c r="W73" s="48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U74" s="43"/>
      <c r="V74" s="43"/>
      <c r="W74" s="48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U75" s="43"/>
      <c r="V75" s="43"/>
      <c r="W75" s="48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U76" s="43"/>
      <c r="V76" s="43"/>
      <c r="W76" s="48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U77" s="43"/>
      <c r="V77" s="43"/>
      <c r="W77" s="48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U78" s="43"/>
      <c r="V78" s="43"/>
      <c r="W78" s="48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U79" s="43"/>
      <c r="V79" s="43"/>
      <c r="W79" s="48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U80" s="43"/>
      <c r="V80" s="43"/>
      <c r="W80" s="48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U81" s="43"/>
      <c r="V81" s="43"/>
      <c r="W81" s="48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U82" s="43"/>
      <c r="V82" s="43"/>
      <c r="W82" s="48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U83" s="43"/>
      <c r="V83" s="43"/>
      <c r="W83" s="48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U84" s="43"/>
      <c r="V84" s="43"/>
      <c r="W84" s="48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U85" s="43"/>
      <c r="V85" s="43"/>
      <c r="W85" s="48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U86" s="43"/>
      <c r="V86" s="43"/>
      <c r="W86" s="48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U87" s="43"/>
      <c r="V87" s="43"/>
      <c r="W87" s="48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U88" s="43"/>
      <c r="V88" s="43"/>
      <c r="W88" s="48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U89" s="43"/>
      <c r="V89" s="43"/>
      <c r="W89" s="48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U90" s="43"/>
      <c r="V90" s="43"/>
      <c r="W90" s="48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U91" s="43"/>
      <c r="V91" s="43"/>
      <c r="W91" s="48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U92" s="43"/>
      <c r="V92" s="43"/>
      <c r="W92" s="48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U93" s="43"/>
      <c r="V93" s="43"/>
      <c r="W93" s="48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U94" s="43"/>
      <c r="V94" s="43"/>
      <c r="W94" s="48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U95" s="43"/>
      <c r="V95" s="43"/>
      <c r="W95" s="48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U96" s="43"/>
      <c r="V96" s="43"/>
      <c r="W96" s="48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U97" s="43"/>
      <c r="V97" s="43"/>
      <c r="W97" s="48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U98" s="43"/>
      <c r="V98" s="43"/>
      <c r="W98" s="48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U99" s="43"/>
      <c r="V99" s="43"/>
      <c r="W99" s="48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U100" s="43"/>
      <c r="V100" s="43"/>
      <c r="W100" s="48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U101" s="45"/>
      <c r="V101" s="45"/>
      <c r="W101" s="52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U102" s="45"/>
      <c r="V102" s="45"/>
      <c r="W102" s="52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U103" s="45"/>
      <c r="V103" s="45"/>
      <c r="W103" s="52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U104" s="45"/>
      <c r="V104" s="45"/>
      <c r="W104" s="52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U105" s="45"/>
      <c r="V105" s="45"/>
      <c r="W105" s="52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U106" s="45"/>
      <c r="V106" s="45"/>
      <c r="W106" s="52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U107" s="45"/>
      <c r="V107" s="45"/>
      <c r="W107" s="52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U108" s="45"/>
      <c r="V108" s="45"/>
      <c r="W108" s="52"/>
      <c r="X108" s="43"/>
    </row>
    <row r="109" spans="3:24" x14ac:dyDescent="0.2">
      <c r="D109" s="15"/>
      <c r="E109" s="21"/>
      <c r="F109" s="20"/>
      <c r="G109" s="28"/>
      <c r="H109" s="15"/>
      <c r="U109" s="45"/>
      <c r="V109" s="45"/>
      <c r="W109" s="52"/>
      <c r="X109" s="43"/>
    </row>
    <row r="110" spans="3:24" x14ac:dyDescent="0.2">
      <c r="D110" s="15"/>
      <c r="E110" s="21"/>
      <c r="F110" s="20"/>
      <c r="G110" s="28"/>
      <c r="H110" s="15"/>
      <c r="U110" s="45"/>
      <c r="V110" s="45"/>
      <c r="W110" s="52"/>
      <c r="X110" s="43"/>
    </row>
    <row r="111" spans="3:24" x14ac:dyDescent="0.2">
      <c r="D111" s="15"/>
      <c r="E111" s="20"/>
      <c r="F111" s="20"/>
      <c r="G111" s="28"/>
      <c r="H111" s="15"/>
      <c r="U111" s="45"/>
      <c r="V111" s="45"/>
      <c r="W111" s="52"/>
      <c r="X111" s="43"/>
    </row>
    <row r="112" spans="3:24" x14ac:dyDescent="0.2">
      <c r="D112" s="15"/>
      <c r="E112" s="21"/>
      <c r="F112" s="20"/>
      <c r="G112" s="28"/>
      <c r="H112" s="15"/>
      <c r="U112" s="45"/>
      <c r="V112" s="45"/>
      <c r="W112" s="52"/>
      <c r="X112" s="43"/>
    </row>
    <row r="113" spans="4:24" x14ac:dyDescent="0.2">
      <c r="D113" s="15"/>
      <c r="E113" s="21"/>
      <c r="F113" s="20"/>
      <c r="G113" s="28"/>
      <c r="H113" s="15"/>
      <c r="U113" s="45"/>
      <c r="V113" s="45"/>
      <c r="W113" s="52"/>
      <c r="X113" s="43"/>
    </row>
    <row r="114" spans="4:24" x14ac:dyDescent="0.2">
      <c r="D114" s="15"/>
      <c r="E114" s="21"/>
      <c r="F114" s="20"/>
      <c r="G114" s="28"/>
      <c r="H114" s="15"/>
      <c r="U114" s="45"/>
      <c r="V114" s="45"/>
      <c r="W114" s="52"/>
      <c r="X114" s="43"/>
    </row>
    <row r="115" spans="4:24" x14ac:dyDescent="0.2">
      <c r="D115" s="15"/>
      <c r="E115" s="21"/>
      <c r="F115" s="20"/>
      <c r="G115" s="28"/>
      <c r="H115" s="15"/>
      <c r="U115" s="45"/>
      <c r="V115" s="45"/>
      <c r="W115" s="52"/>
      <c r="X115" s="43"/>
    </row>
    <row r="116" spans="4:24" x14ac:dyDescent="0.2">
      <c r="D116" s="15"/>
      <c r="E116" s="21"/>
      <c r="F116" s="20"/>
      <c r="G116" s="28"/>
      <c r="H116" s="15"/>
      <c r="U116" s="45"/>
      <c r="V116" s="45"/>
      <c r="W116" s="52"/>
      <c r="X116" s="43"/>
    </row>
    <row r="117" spans="4:24" x14ac:dyDescent="0.2">
      <c r="D117" s="15"/>
      <c r="E117" s="20"/>
      <c r="F117" s="20"/>
      <c r="G117" s="28"/>
      <c r="H117" s="15"/>
      <c r="U117" s="45"/>
      <c r="V117" s="45"/>
      <c r="W117" s="52"/>
      <c r="X117" s="43"/>
    </row>
    <row r="118" spans="4:24" x14ac:dyDescent="0.2">
      <c r="D118" s="15"/>
      <c r="E118" s="21"/>
      <c r="F118" s="20"/>
      <c r="G118" s="28"/>
      <c r="H118" s="15"/>
      <c r="U118" s="45"/>
      <c r="V118" s="45"/>
      <c r="W118" s="52"/>
      <c r="X118" s="43"/>
    </row>
    <row r="119" spans="4:24" x14ac:dyDescent="0.2">
      <c r="D119" s="15"/>
      <c r="E119" s="21"/>
      <c r="F119" s="20"/>
      <c r="G119" s="28"/>
      <c r="H119" s="15"/>
      <c r="U119" s="45"/>
      <c r="V119" s="45"/>
      <c r="W119" s="52"/>
      <c r="X119" s="43"/>
    </row>
    <row r="120" spans="4:24" x14ac:dyDescent="0.2">
      <c r="D120" s="15"/>
      <c r="E120" s="21"/>
      <c r="F120" s="20"/>
      <c r="G120" s="28"/>
      <c r="H120" s="15"/>
      <c r="U120" s="45"/>
      <c r="V120" s="45"/>
      <c r="W120" s="52"/>
      <c r="X120" s="43"/>
    </row>
    <row r="121" spans="4:24" x14ac:dyDescent="0.2">
      <c r="D121" s="15"/>
      <c r="E121" s="21"/>
      <c r="F121" s="20"/>
      <c r="G121" s="28"/>
      <c r="H121" s="15"/>
      <c r="U121" s="45"/>
      <c r="V121" s="45"/>
      <c r="W121" s="52"/>
      <c r="X121" s="43"/>
    </row>
    <row r="122" spans="4:24" x14ac:dyDescent="0.2">
      <c r="D122" s="15"/>
      <c r="E122" s="21"/>
      <c r="F122" s="20"/>
      <c r="G122" s="28"/>
      <c r="H122" s="15"/>
      <c r="U122" s="45"/>
      <c r="V122" s="45"/>
      <c r="W122" s="52"/>
      <c r="X122" s="43"/>
    </row>
    <row r="123" spans="4:24" x14ac:dyDescent="0.2">
      <c r="D123" s="15"/>
      <c r="E123" s="21"/>
      <c r="F123" s="20"/>
      <c r="G123" s="28"/>
      <c r="H123" s="15"/>
      <c r="U123" s="45"/>
      <c r="V123" s="45"/>
      <c r="W123" s="52"/>
      <c r="X123" s="43"/>
    </row>
    <row r="124" spans="4:24" x14ac:dyDescent="0.2">
      <c r="D124" s="15"/>
      <c r="E124" s="20"/>
      <c r="F124" s="20"/>
      <c r="G124" s="28"/>
      <c r="H124" s="15"/>
      <c r="U124" s="45"/>
      <c r="V124" s="45"/>
      <c r="W124" s="52"/>
      <c r="X124" s="43"/>
    </row>
    <row r="125" spans="4:24" x14ac:dyDescent="0.2">
      <c r="D125" s="15"/>
      <c r="E125" s="21"/>
      <c r="F125" s="20"/>
      <c r="G125" s="28"/>
      <c r="H125" s="15"/>
      <c r="U125" s="45"/>
      <c r="V125" s="45"/>
      <c r="W125" s="52"/>
      <c r="X125" s="43"/>
    </row>
    <row r="126" spans="4:24" x14ac:dyDescent="0.2">
      <c r="D126" s="15"/>
      <c r="E126" s="21"/>
      <c r="F126" s="20"/>
      <c r="G126" s="28"/>
      <c r="H126" s="15"/>
      <c r="U126" s="45"/>
      <c r="V126" s="45"/>
      <c r="W126" s="52"/>
      <c r="X126" s="43"/>
    </row>
    <row r="127" spans="4:24" x14ac:dyDescent="0.2">
      <c r="D127" s="15"/>
      <c r="E127" s="21"/>
      <c r="F127" s="20"/>
      <c r="G127" s="28"/>
      <c r="H127" s="15"/>
      <c r="U127" s="45"/>
      <c r="V127" s="45"/>
      <c r="W127" s="52"/>
      <c r="X127" s="43"/>
    </row>
    <row r="128" spans="4:24" x14ac:dyDescent="0.2">
      <c r="D128" s="15"/>
      <c r="E128" s="21"/>
      <c r="F128" s="20"/>
      <c r="G128" s="28"/>
      <c r="H128" s="15"/>
      <c r="U128" s="45"/>
      <c r="V128" s="45"/>
      <c r="W128" s="52"/>
      <c r="X128" s="43"/>
    </row>
    <row r="129" spans="4:24" x14ac:dyDescent="0.2">
      <c r="D129" s="15"/>
      <c r="E129" s="20"/>
      <c r="F129" s="20"/>
      <c r="G129" s="28"/>
      <c r="H129" s="15"/>
      <c r="U129" s="45"/>
      <c r="V129" s="45"/>
      <c r="W129" s="52"/>
      <c r="X129" s="43"/>
    </row>
    <row r="130" spans="4:24" x14ac:dyDescent="0.2">
      <c r="D130" s="15"/>
      <c r="E130" s="21"/>
      <c r="F130" s="20"/>
      <c r="G130" s="28"/>
      <c r="H130" s="15"/>
      <c r="U130" s="45"/>
      <c r="V130" s="45"/>
      <c r="W130" s="52"/>
      <c r="X130" s="43"/>
    </row>
    <row r="131" spans="4:24" x14ac:dyDescent="0.2">
      <c r="D131" s="15"/>
      <c r="E131" s="21"/>
      <c r="F131" s="20"/>
      <c r="G131" s="28"/>
      <c r="H131" s="15"/>
      <c r="U131" s="45"/>
      <c r="V131" s="45"/>
      <c r="W131" s="52"/>
      <c r="X131" s="43"/>
    </row>
    <row r="132" spans="4:24" x14ac:dyDescent="0.2">
      <c r="D132" s="15"/>
      <c r="E132" s="21"/>
      <c r="F132" s="20"/>
      <c r="G132" s="28"/>
      <c r="H132" s="15"/>
      <c r="U132" s="45"/>
      <c r="V132" s="45"/>
      <c r="W132" s="52"/>
      <c r="X132" s="43"/>
    </row>
    <row r="133" spans="4:24" x14ac:dyDescent="0.2">
      <c r="D133" s="15"/>
      <c r="E133" s="21"/>
      <c r="F133" s="20"/>
      <c r="G133" s="28"/>
      <c r="H133" s="15"/>
      <c r="U133" s="45"/>
      <c r="V133" s="45"/>
      <c r="W133" s="52"/>
      <c r="X133" s="43"/>
    </row>
    <row r="134" spans="4:24" x14ac:dyDescent="0.2">
      <c r="D134" s="15"/>
      <c r="E134" s="20"/>
      <c r="F134" s="20"/>
      <c r="G134" s="28"/>
      <c r="H134" s="15"/>
      <c r="U134" s="45"/>
      <c r="V134" s="45"/>
      <c r="W134" s="52"/>
      <c r="X134" s="43"/>
    </row>
    <row r="135" spans="4:24" x14ac:dyDescent="0.2">
      <c r="D135" s="15"/>
      <c r="E135" s="21"/>
      <c r="F135" s="20"/>
      <c r="G135" s="28"/>
      <c r="H135" s="15"/>
      <c r="U135" s="45"/>
      <c r="V135" s="45"/>
      <c r="W135" s="52"/>
      <c r="X135" s="43"/>
    </row>
    <row r="136" spans="4:24" x14ac:dyDescent="0.2">
      <c r="D136" s="15"/>
      <c r="E136" s="21"/>
      <c r="F136" s="20"/>
      <c r="G136" s="28"/>
      <c r="H136" s="15"/>
      <c r="U136" s="45"/>
      <c r="V136" s="45"/>
      <c r="W136" s="52"/>
      <c r="X136" s="43"/>
    </row>
    <row r="137" spans="4:24" x14ac:dyDescent="0.2">
      <c r="D137" s="15"/>
      <c r="E137" s="21"/>
      <c r="F137" s="20"/>
      <c r="G137" s="28"/>
      <c r="H137" s="15"/>
      <c r="U137" s="45"/>
      <c r="V137" s="45"/>
      <c r="W137" s="52"/>
      <c r="X137" s="43"/>
    </row>
    <row r="138" spans="4:24" x14ac:dyDescent="0.2">
      <c r="D138" s="15"/>
      <c r="E138" s="21"/>
      <c r="F138" s="20"/>
      <c r="G138" s="28"/>
      <c r="H138" s="15"/>
      <c r="U138" s="45"/>
      <c r="V138" s="45"/>
      <c r="W138" s="52"/>
      <c r="X138" s="43"/>
    </row>
    <row r="139" spans="4:24" x14ac:dyDescent="0.2">
      <c r="D139" s="15"/>
      <c r="E139" s="21"/>
      <c r="F139" s="20"/>
      <c r="G139" s="28"/>
      <c r="H139" s="15"/>
      <c r="U139" s="45"/>
      <c r="V139" s="45"/>
      <c r="W139" s="52"/>
      <c r="X139" s="43"/>
    </row>
    <row r="140" spans="4:24" x14ac:dyDescent="0.2">
      <c r="D140" s="15"/>
      <c r="E140" s="21"/>
      <c r="F140" s="20"/>
      <c r="G140" s="28"/>
      <c r="H140" s="15"/>
      <c r="U140" s="45"/>
      <c r="V140" s="45"/>
      <c r="W140" s="52"/>
      <c r="X140" s="43"/>
    </row>
    <row r="141" spans="4:24" x14ac:dyDescent="0.2">
      <c r="D141" s="15"/>
      <c r="E141" s="20"/>
      <c r="F141" s="20"/>
      <c r="G141" s="28"/>
      <c r="H141" s="15"/>
      <c r="U141" s="45"/>
      <c r="V141" s="45"/>
      <c r="W141" s="52"/>
      <c r="X141" s="43"/>
    </row>
    <row r="142" spans="4:24" x14ac:dyDescent="0.2">
      <c r="D142" s="15"/>
      <c r="E142" s="21"/>
      <c r="F142" s="20"/>
      <c r="G142" s="28"/>
      <c r="H142" s="15"/>
      <c r="U142" s="45"/>
      <c r="V142" s="45"/>
      <c r="W142" s="52"/>
      <c r="X142" s="43"/>
    </row>
    <row r="143" spans="4:24" x14ac:dyDescent="0.2">
      <c r="D143" s="15"/>
      <c r="E143" s="21"/>
      <c r="F143" s="20"/>
      <c r="G143" s="28"/>
      <c r="H143" s="15"/>
      <c r="U143" s="45"/>
      <c r="V143" s="45"/>
      <c r="W143" s="52"/>
      <c r="X143" s="43"/>
    </row>
    <row r="144" spans="4:24" x14ac:dyDescent="0.2">
      <c r="D144" s="15"/>
      <c r="E144" s="21"/>
      <c r="F144" s="20"/>
      <c r="G144" s="28"/>
      <c r="H144" s="15"/>
      <c r="U144" s="45"/>
      <c r="V144" s="45"/>
      <c r="W144" s="52"/>
      <c r="X144" s="43"/>
    </row>
    <row r="145" spans="4:24" x14ac:dyDescent="0.2">
      <c r="D145" s="15"/>
      <c r="E145" s="21"/>
      <c r="F145" s="20"/>
      <c r="G145" s="28"/>
      <c r="H145" s="15"/>
      <c r="U145" s="45"/>
      <c r="V145" s="45"/>
      <c r="W145" s="52"/>
      <c r="X145" s="43"/>
    </row>
    <row r="146" spans="4:24" x14ac:dyDescent="0.2">
      <c r="D146" s="15"/>
      <c r="E146" s="21"/>
      <c r="F146" s="20"/>
      <c r="G146" s="28"/>
      <c r="H146" s="15"/>
      <c r="U146" s="45"/>
      <c r="V146" s="45"/>
      <c r="W146" s="52"/>
      <c r="X146" s="43"/>
    </row>
    <row r="147" spans="4:24" x14ac:dyDescent="0.2">
      <c r="D147" s="15"/>
      <c r="E147" s="20"/>
      <c r="F147" s="20"/>
      <c r="G147" s="28"/>
      <c r="H147" s="15"/>
      <c r="U147" s="45"/>
      <c r="V147" s="45"/>
      <c r="W147" s="52"/>
      <c r="X147" s="43"/>
    </row>
    <row r="148" spans="4:24" x14ac:dyDescent="0.2">
      <c r="D148" s="15"/>
      <c r="E148" s="21"/>
      <c r="F148" s="20"/>
      <c r="G148" s="28"/>
      <c r="H148" s="15"/>
      <c r="U148" s="45"/>
      <c r="V148" s="45"/>
      <c r="W148" s="52"/>
      <c r="X148" s="43"/>
    </row>
    <row r="149" spans="4:24" x14ac:dyDescent="0.2">
      <c r="D149" s="15"/>
      <c r="E149" s="21"/>
      <c r="F149" s="20"/>
      <c r="G149" s="28"/>
      <c r="H149" s="15"/>
      <c r="U149" s="45"/>
      <c r="V149" s="45"/>
      <c r="W149" s="52"/>
      <c r="X149" s="43"/>
    </row>
    <row r="150" spans="4:24" x14ac:dyDescent="0.2">
      <c r="D150" s="15"/>
      <c r="E150" s="21"/>
      <c r="F150" s="20"/>
      <c r="G150" s="28"/>
      <c r="H150" s="15"/>
      <c r="U150" s="45"/>
      <c r="V150" s="45"/>
      <c r="W150" s="52"/>
      <c r="X150" s="43"/>
    </row>
    <row r="151" spans="4:24" x14ac:dyDescent="0.2">
      <c r="D151" s="15"/>
      <c r="E151" s="21"/>
      <c r="F151" s="20"/>
      <c r="G151" s="28"/>
      <c r="H151" s="15"/>
      <c r="U151" s="45"/>
      <c r="V151" s="45"/>
      <c r="W151" s="52"/>
      <c r="X151" s="43"/>
    </row>
    <row r="152" spans="4:24" x14ac:dyDescent="0.2">
      <c r="D152" s="15"/>
      <c r="E152" s="21"/>
      <c r="F152" s="20"/>
      <c r="G152" s="28"/>
      <c r="H152" s="15"/>
      <c r="U152" s="45"/>
      <c r="V152" s="45"/>
      <c r="W152" s="52"/>
      <c r="X152" s="43"/>
    </row>
    <row r="153" spans="4:24" x14ac:dyDescent="0.2">
      <c r="D153" s="15"/>
      <c r="E153" s="21"/>
      <c r="F153" s="20"/>
      <c r="G153" s="28"/>
      <c r="H153" s="15"/>
      <c r="U153" s="45"/>
      <c r="V153" s="45"/>
      <c r="W153" s="52"/>
      <c r="X153" s="43"/>
    </row>
    <row r="154" spans="4:24" x14ac:dyDescent="0.2">
      <c r="D154" s="15"/>
      <c r="E154" s="20"/>
      <c r="F154" s="20"/>
      <c r="G154" s="28"/>
      <c r="H154" s="15"/>
      <c r="U154" s="45"/>
      <c r="V154" s="45"/>
      <c r="W154" s="52"/>
      <c r="X154" s="43"/>
    </row>
    <row r="155" spans="4:24" x14ac:dyDescent="0.2">
      <c r="D155" s="15"/>
      <c r="E155" s="21"/>
      <c r="F155" s="20"/>
      <c r="G155" s="28"/>
      <c r="H155" s="15"/>
      <c r="U155" s="45"/>
      <c r="V155" s="45"/>
      <c r="W155" s="52"/>
      <c r="X155" s="43"/>
    </row>
    <row r="156" spans="4:24" x14ac:dyDescent="0.2">
      <c r="D156" s="15"/>
      <c r="E156" s="21"/>
      <c r="F156" s="20"/>
      <c r="G156" s="28"/>
      <c r="H156" s="15"/>
      <c r="U156" s="45"/>
      <c r="V156" s="45"/>
      <c r="W156" s="52"/>
      <c r="X156" s="43"/>
    </row>
    <row r="157" spans="4:24" x14ac:dyDescent="0.2">
      <c r="D157" s="15"/>
      <c r="E157" s="21"/>
      <c r="F157" s="20"/>
      <c r="G157" s="28"/>
      <c r="H157" s="15"/>
      <c r="U157" s="45"/>
      <c r="V157" s="45"/>
      <c r="W157" s="52"/>
      <c r="X157" s="43"/>
    </row>
    <row r="158" spans="4:24" x14ac:dyDescent="0.2">
      <c r="D158" s="15"/>
      <c r="E158" s="21"/>
      <c r="F158" s="20"/>
      <c r="G158" s="28"/>
      <c r="H158" s="15"/>
      <c r="U158" s="45"/>
      <c r="V158" s="45"/>
      <c r="W158" s="52"/>
      <c r="X158" s="43"/>
    </row>
    <row r="159" spans="4:24" x14ac:dyDescent="0.2">
      <c r="D159" s="15"/>
      <c r="E159" s="21"/>
      <c r="F159" s="20"/>
      <c r="G159" s="28"/>
      <c r="H159" s="15"/>
      <c r="U159" s="45"/>
      <c r="V159" s="45"/>
      <c r="W159" s="52"/>
      <c r="X159" s="43"/>
    </row>
    <row r="160" spans="4:24" x14ac:dyDescent="0.2">
      <c r="D160" s="15"/>
      <c r="E160" s="21"/>
      <c r="F160" s="20"/>
      <c r="G160" s="28"/>
      <c r="H160" s="15"/>
      <c r="U160" s="45"/>
      <c r="V160" s="45"/>
      <c r="W160" s="52"/>
      <c r="X160" s="43"/>
    </row>
    <row r="161" spans="4:24" x14ac:dyDescent="0.2">
      <c r="D161" s="15"/>
      <c r="E161" s="20"/>
      <c r="F161" s="20"/>
      <c r="G161" s="28"/>
      <c r="H161" s="15"/>
      <c r="U161" s="45"/>
      <c r="V161" s="45"/>
      <c r="W161" s="52"/>
      <c r="X161" s="43"/>
    </row>
    <row r="162" spans="4:24" x14ac:dyDescent="0.2">
      <c r="D162" s="15"/>
      <c r="E162" s="21"/>
      <c r="F162" s="20"/>
      <c r="G162" s="28"/>
      <c r="H162" s="15"/>
      <c r="U162" s="45"/>
      <c r="V162" s="45"/>
      <c r="W162" s="52"/>
      <c r="X162" s="43"/>
    </row>
    <row r="163" spans="4:24" x14ac:dyDescent="0.2">
      <c r="D163" s="15"/>
      <c r="E163" s="21"/>
      <c r="F163" s="20"/>
      <c r="G163" s="28"/>
      <c r="H163" s="15"/>
      <c r="U163" s="45"/>
      <c r="V163" s="45"/>
      <c r="W163" s="52"/>
      <c r="X163" s="43"/>
    </row>
    <row r="164" spans="4:24" x14ac:dyDescent="0.2">
      <c r="D164" s="15"/>
      <c r="E164" s="21"/>
      <c r="F164" s="20"/>
      <c r="G164" s="28"/>
      <c r="H164" s="15"/>
      <c r="U164" s="45"/>
      <c r="V164" s="45"/>
      <c r="W164" s="52"/>
      <c r="X164" s="43"/>
    </row>
    <row r="165" spans="4:24" x14ac:dyDescent="0.2">
      <c r="D165" s="15"/>
      <c r="E165" s="21"/>
      <c r="F165" s="20"/>
      <c r="G165" s="28"/>
      <c r="H165" s="15"/>
      <c r="U165" s="45"/>
      <c r="V165" s="45"/>
      <c r="W165" s="52"/>
      <c r="X165" s="43"/>
    </row>
    <row r="166" spans="4:24" x14ac:dyDescent="0.2">
      <c r="D166" s="15"/>
      <c r="E166" s="21"/>
      <c r="F166" s="20"/>
      <c r="G166" s="28"/>
      <c r="H166" s="15"/>
      <c r="U166" s="45"/>
      <c r="V166" s="45"/>
      <c r="W166" s="52"/>
      <c r="X166" s="43"/>
    </row>
    <row r="167" spans="4:24" x14ac:dyDescent="0.2">
      <c r="D167" s="15"/>
      <c r="E167" s="20"/>
      <c r="F167" s="20"/>
      <c r="G167" s="28"/>
      <c r="H167" s="15"/>
      <c r="U167" s="45"/>
      <c r="V167" s="45"/>
      <c r="W167" s="52"/>
      <c r="X167" s="43"/>
    </row>
    <row r="168" spans="4:24" x14ac:dyDescent="0.2">
      <c r="D168" s="15"/>
      <c r="E168" s="21"/>
      <c r="F168" s="20"/>
      <c r="G168" s="28"/>
      <c r="H168" s="15"/>
      <c r="U168" s="45"/>
      <c r="V168" s="45"/>
      <c r="W168" s="52"/>
      <c r="X168" s="43"/>
    </row>
    <row r="169" spans="4:24" x14ac:dyDescent="0.2">
      <c r="D169" s="15"/>
      <c r="E169" s="21"/>
      <c r="F169" s="20"/>
      <c r="G169" s="28"/>
      <c r="H169" s="15"/>
      <c r="U169" s="45"/>
      <c r="V169" s="45"/>
      <c r="W169" s="52"/>
      <c r="X169" s="43"/>
    </row>
    <row r="170" spans="4:24" x14ac:dyDescent="0.2">
      <c r="D170" s="15"/>
      <c r="E170" s="21"/>
      <c r="F170" s="20"/>
      <c r="G170" s="28"/>
      <c r="H170" s="15"/>
      <c r="U170" s="45"/>
      <c r="V170" s="45"/>
      <c r="W170" s="52"/>
      <c r="X170" s="43"/>
    </row>
    <row r="171" spans="4:24" x14ac:dyDescent="0.2">
      <c r="D171" s="15"/>
      <c r="E171" s="21"/>
      <c r="F171" s="20"/>
      <c r="G171" s="28"/>
      <c r="H171" s="15"/>
      <c r="U171" s="45"/>
      <c r="V171" s="45"/>
      <c r="W171" s="52"/>
      <c r="X171" s="43"/>
    </row>
    <row r="172" spans="4:24" x14ac:dyDescent="0.2">
      <c r="D172" s="15"/>
      <c r="E172" s="20"/>
      <c r="F172" s="20"/>
      <c r="G172" s="28"/>
      <c r="H172" s="15"/>
      <c r="U172" s="45"/>
      <c r="V172" s="45"/>
      <c r="W172" s="52"/>
      <c r="X172" s="43"/>
    </row>
    <row r="173" spans="4:24" x14ac:dyDescent="0.2">
      <c r="D173" s="15"/>
      <c r="E173" s="20"/>
      <c r="F173" s="20"/>
      <c r="G173" s="28"/>
      <c r="H173" s="15"/>
      <c r="U173" s="45"/>
      <c r="V173" s="45"/>
      <c r="W173" s="52"/>
      <c r="X173" s="43"/>
    </row>
    <row r="174" spans="4:24" x14ac:dyDescent="0.2">
      <c r="D174" s="15"/>
      <c r="E174" s="20"/>
      <c r="F174" s="20"/>
      <c r="G174" s="28"/>
      <c r="H174" s="15"/>
      <c r="U174" s="45"/>
      <c r="V174" s="45"/>
      <c r="W174" s="52"/>
      <c r="X174" s="43"/>
    </row>
    <row r="175" spans="4:24" x14ac:dyDescent="0.2">
      <c r="D175" s="15"/>
      <c r="E175" s="20"/>
      <c r="F175" s="20"/>
      <c r="G175" s="28"/>
      <c r="H175" s="15"/>
      <c r="U175" s="45"/>
      <c r="V175" s="45"/>
      <c r="W175" s="52"/>
      <c r="X175" s="43"/>
    </row>
    <row r="176" spans="4:24" x14ac:dyDescent="0.2">
      <c r="E176" s="20"/>
      <c r="F176" s="20"/>
      <c r="G176" s="28"/>
      <c r="U176" s="45"/>
      <c r="V176" s="45"/>
      <c r="W176" s="52"/>
      <c r="X176" s="43"/>
    </row>
    <row r="177" spans="5:24" x14ac:dyDescent="0.2">
      <c r="E177" s="20"/>
      <c r="F177" s="20"/>
      <c r="G177" s="28"/>
      <c r="U177" s="45"/>
      <c r="V177" s="45"/>
      <c r="W177" s="52"/>
      <c r="X177" s="43"/>
    </row>
    <row r="178" spans="5:24" x14ac:dyDescent="0.2">
      <c r="E178" s="20"/>
      <c r="F178" s="20"/>
      <c r="G178" s="28"/>
      <c r="U178" s="45"/>
      <c r="V178" s="45"/>
      <c r="W178" s="52"/>
      <c r="X178" s="43"/>
    </row>
    <row r="179" spans="5:24" x14ac:dyDescent="0.2">
      <c r="E179" s="20"/>
      <c r="F179" s="20"/>
      <c r="G179" s="28"/>
      <c r="U179" s="45"/>
      <c r="V179" s="45"/>
      <c r="W179" s="52"/>
      <c r="X179" s="43"/>
    </row>
    <row r="180" spans="5:24" x14ac:dyDescent="0.2">
      <c r="E180" s="20"/>
      <c r="F180" s="20"/>
      <c r="G180" s="28"/>
      <c r="U180" s="45"/>
      <c r="V180" s="45"/>
      <c r="W180" s="52"/>
      <c r="X180" s="43"/>
    </row>
    <row r="181" spans="5:24" x14ac:dyDescent="0.2">
      <c r="E181" s="20"/>
      <c r="F181" s="20"/>
      <c r="G181" s="28"/>
      <c r="U181" s="45"/>
      <c r="V181" s="45"/>
      <c r="W181" s="52"/>
      <c r="X181" s="43"/>
    </row>
    <row r="182" spans="5:24" x14ac:dyDescent="0.2">
      <c r="E182" s="20"/>
      <c r="F182" s="20"/>
      <c r="G182" s="28"/>
      <c r="U182" s="45"/>
      <c r="V182" s="45"/>
      <c r="W182" s="52"/>
      <c r="X182" s="43"/>
    </row>
    <row r="183" spans="5:24" x14ac:dyDescent="0.2">
      <c r="E183" s="20"/>
      <c r="F183" s="20"/>
      <c r="G183" s="28"/>
      <c r="U183" s="45"/>
      <c r="V183" s="45"/>
      <c r="W183" s="52"/>
      <c r="X183" s="43"/>
    </row>
    <row r="184" spans="5:24" x14ac:dyDescent="0.2">
      <c r="E184" s="20"/>
      <c r="F184" s="20"/>
      <c r="G184" s="28"/>
      <c r="U184" s="45"/>
      <c r="V184" s="45"/>
      <c r="W184" s="52"/>
      <c r="X184" s="43"/>
    </row>
    <row r="185" spans="5:24" x14ac:dyDescent="0.2">
      <c r="E185" s="20"/>
      <c r="F185" s="20"/>
      <c r="G185" s="28"/>
      <c r="U185" s="45"/>
      <c r="V185" s="45"/>
      <c r="W185" s="52"/>
      <c r="X185" s="43"/>
    </row>
    <row r="186" spans="5:24" x14ac:dyDescent="0.2">
      <c r="E186" s="20"/>
      <c r="F186" s="20"/>
      <c r="G186" s="28"/>
      <c r="U186" s="45"/>
      <c r="V186" s="45"/>
      <c r="W186" s="52"/>
      <c r="X186" s="43"/>
    </row>
    <row r="187" spans="5:24" x14ac:dyDescent="0.2">
      <c r="E187" s="20"/>
      <c r="F187" s="20"/>
      <c r="G187" s="28"/>
      <c r="U187" s="45"/>
      <c r="V187" s="45"/>
      <c r="W187" s="52"/>
      <c r="X187" s="43"/>
    </row>
    <row r="188" spans="5:24" x14ac:dyDescent="0.2">
      <c r="E188" s="20"/>
      <c r="F188" s="20"/>
      <c r="G188" s="28"/>
      <c r="U188" s="45"/>
      <c r="V188" s="45"/>
      <c r="W188" s="52"/>
      <c r="X188" s="43"/>
    </row>
    <row r="189" spans="5:24" x14ac:dyDescent="0.2">
      <c r="E189" s="20"/>
      <c r="F189" s="20"/>
      <c r="G189" s="28"/>
      <c r="U189" s="45"/>
      <c r="V189" s="45"/>
      <c r="W189" s="52"/>
      <c r="X189" s="43"/>
    </row>
    <row r="190" spans="5:24" x14ac:dyDescent="0.2">
      <c r="E190" s="20"/>
      <c r="F190" s="20"/>
      <c r="G190" s="28"/>
      <c r="U190" s="45"/>
      <c r="V190" s="45"/>
      <c r="W190" s="52"/>
      <c r="X190" s="43"/>
    </row>
    <row r="191" spans="5:24" x14ac:dyDescent="0.2">
      <c r="E191" s="20"/>
      <c r="F191" s="20"/>
      <c r="G191" s="28"/>
      <c r="U191" s="45"/>
      <c r="V191" s="45"/>
      <c r="W191" s="52"/>
      <c r="X191" s="43"/>
    </row>
    <row r="192" spans="5:24" x14ac:dyDescent="0.2">
      <c r="E192" s="20"/>
      <c r="F192" s="20"/>
      <c r="G192" s="28"/>
      <c r="U192" s="45"/>
      <c r="V192" s="45"/>
      <c r="W192" s="52"/>
      <c r="X192" s="43"/>
    </row>
    <row r="193" spans="5:24" x14ac:dyDescent="0.2">
      <c r="E193" s="20"/>
      <c r="F193" s="20"/>
      <c r="G193" s="28"/>
      <c r="U193" s="45"/>
      <c r="V193" s="45"/>
      <c r="W193" s="52"/>
      <c r="X193" s="43"/>
    </row>
    <row r="194" spans="5:24" x14ac:dyDescent="0.2">
      <c r="E194" s="20"/>
      <c r="F194" s="20"/>
      <c r="G194" s="28"/>
      <c r="U194" s="45"/>
      <c r="V194" s="45"/>
      <c r="W194" s="52"/>
      <c r="X194" s="43"/>
    </row>
    <row r="195" spans="5:24" x14ac:dyDescent="0.2">
      <c r="E195" s="18"/>
      <c r="F195" s="18"/>
      <c r="G195" s="19"/>
      <c r="U195" s="45"/>
      <c r="V195" s="45"/>
      <c r="W195" s="52"/>
      <c r="X195" s="43"/>
    </row>
    <row r="196" spans="5:24" x14ac:dyDescent="0.2">
      <c r="E196" s="18"/>
      <c r="F196" s="18"/>
      <c r="G196" s="19"/>
      <c r="U196" s="45"/>
      <c r="V196" s="45"/>
      <c r="W196" s="52"/>
      <c r="X196" s="43"/>
    </row>
    <row r="197" spans="5:24" x14ac:dyDescent="0.2">
      <c r="E197" s="18"/>
      <c r="F197" s="18"/>
      <c r="G197" s="19"/>
      <c r="U197" s="45"/>
      <c r="V197" s="45"/>
      <c r="W197" s="52"/>
      <c r="X197" s="43"/>
    </row>
    <row r="198" spans="5:24" x14ac:dyDescent="0.2">
      <c r="E198" s="18"/>
      <c r="F198" s="18"/>
      <c r="G198" s="19"/>
      <c r="U198" s="45"/>
      <c r="V198" s="45"/>
      <c r="W198" s="52"/>
      <c r="X198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DC1B-32B3-4142-957C-435E328653CF}">
  <sheetPr codeName="Sheet3"/>
  <dimension ref="A1:X198"/>
  <sheetViews>
    <sheetView topLeftCell="I1" workbookViewId="0">
      <selection activeCell="R10" sqref="R10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96.1640625" style="13" customWidth="1"/>
  </cols>
  <sheetData>
    <row r="1" spans="1:23" x14ac:dyDescent="0.2">
      <c r="A1" s="8" t="s">
        <v>2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13"/>
      <c r="V1" s="13"/>
      <c r="W1" s="80"/>
    </row>
    <row r="2" spans="1:23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  <c r="U2" s="13"/>
      <c r="V2" s="13"/>
      <c r="W2" s="80"/>
    </row>
    <row r="3" spans="1:23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245</v>
      </c>
      <c r="R3" s="23" t="s">
        <v>64</v>
      </c>
      <c r="S3" s="84" t="s">
        <v>94</v>
      </c>
      <c r="U3" s="23" t="s">
        <v>295</v>
      </c>
      <c r="V3" s="23" t="s">
        <v>64</v>
      </c>
      <c r="W3" s="84" t="s">
        <v>94</v>
      </c>
    </row>
    <row r="4" spans="1:23" x14ac:dyDescent="0.2">
      <c r="A4" s="1" t="s">
        <v>66</v>
      </c>
      <c r="B4" s="112">
        <v>39089</v>
      </c>
      <c r="C4" s="81">
        <f>B4/B7</f>
        <v>0.95780549361691703</v>
      </c>
      <c r="E4" s="3" t="s">
        <v>104</v>
      </c>
      <c r="F4" s="112">
        <v>20226</v>
      </c>
      <c r="G4" s="81">
        <f>F4/F6</f>
        <v>0.56153696660096064</v>
      </c>
      <c r="I4" s="17" t="s">
        <v>139</v>
      </c>
      <c r="J4" s="112">
        <v>11230</v>
      </c>
      <c r="K4" s="81">
        <f>J4/J6</f>
        <v>0.40714959031252268</v>
      </c>
      <c r="M4" s="22" t="s">
        <v>170</v>
      </c>
      <c r="N4" s="112">
        <v>7375</v>
      </c>
      <c r="O4" s="84">
        <f>N4/N8</f>
        <v>0.28338136407300674</v>
      </c>
      <c r="Q4" s="23" t="s">
        <v>246</v>
      </c>
      <c r="R4" s="112">
        <v>7748</v>
      </c>
      <c r="S4" s="84">
        <f>R4/R7</f>
        <v>0.29937019435106837</v>
      </c>
      <c r="U4" s="23" t="s">
        <v>243</v>
      </c>
      <c r="V4" s="112">
        <v>2446</v>
      </c>
      <c r="W4" s="84">
        <f>V4/V6</f>
        <v>0.40712383488681758</v>
      </c>
    </row>
    <row r="5" spans="1:23" x14ac:dyDescent="0.2">
      <c r="A5" s="1" t="s">
        <v>67</v>
      </c>
      <c r="B5" s="112">
        <v>670</v>
      </c>
      <c r="C5" s="81">
        <f>B5/B7</f>
        <v>1.6417142437088039E-2</v>
      </c>
      <c r="E5" s="3" t="s">
        <v>105</v>
      </c>
      <c r="F5" s="112">
        <v>15793</v>
      </c>
      <c r="G5" s="81">
        <f>F5/F6</f>
        <v>0.43846303339903941</v>
      </c>
      <c r="I5" s="17" t="s">
        <v>88</v>
      </c>
      <c r="J5" s="112">
        <v>16352</v>
      </c>
      <c r="K5" s="81">
        <f>J5/J6</f>
        <v>0.59285040968747738</v>
      </c>
      <c r="L5" s="15"/>
      <c r="M5" s="22" t="s">
        <v>171</v>
      </c>
      <c r="N5" s="112">
        <v>4174</v>
      </c>
      <c r="O5" s="84">
        <f>N5/N8</f>
        <v>0.16038424591738712</v>
      </c>
      <c r="Q5" s="23" t="s">
        <v>247</v>
      </c>
      <c r="R5" s="112">
        <v>11091</v>
      </c>
      <c r="S5" s="84">
        <f>R5/R7</f>
        <v>0.4285383099571114</v>
      </c>
      <c r="U5" s="23" t="s">
        <v>244</v>
      </c>
      <c r="V5" s="112">
        <v>3562</v>
      </c>
      <c r="W5" s="84">
        <f>V5/V6</f>
        <v>0.59287616511318242</v>
      </c>
    </row>
    <row r="6" spans="1:23" x14ac:dyDescent="0.2">
      <c r="A6" s="2" t="s">
        <v>68</v>
      </c>
      <c r="B6" s="112">
        <v>1052</v>
      </c>
      <c r="C6" s="86">
        <f>B6/B7</f>
        <v>2.5777363945994954E-2</v>
      </c>
      <c r="E6" s="3" t="s">
        <v>107</v>
      </c>
      <c r="F6" s="1">
        <f>F4+F5</f>
        <v>36019</v>
      </c>
      <c r="G6" s="81">
        <f>G4+G5</f>
        <v>1</v>
      </c>
      <c r="I6" s="17" t="s">
        <v>69</v>
      </c>
      <c r="J6" s="1">
        <f>J4+J5</f>
        <v>27582</v>
      </c>
      <c r="K6" s="81">
        <f>K4+K5</f>
        <v>1</v>
      </c>
      <c r="L6" s="15"/>
      <c r="M6" s="22" t="s">
        <v>172</v>
      </c>
      <c r="N6" s="112">
        <v>8648</v>
      </c>
      <c r="O6" s="84">
        <f>N6/N8</f>
        <v>0.33229586935638811</v>
      </c>
      <c r="Q6" s="23" t="s">
        <v>248</v>
      </c>
      <c r="R6" s="112">
        <v>7042</v>
      </c>
      <c r="S6" s="84">
        <f>R6/R7</f>
        <v>0.27209149569182023</v>
      </c>
      <c r="U6" s="23" t="s">
        <v>69</v>
      </c>
      <c r="V6" s="23">
        <f>V4+V5</f>
        <v>6008</v>
      </c>
      <c r="W6" s="84">
        <f>W4+W5</f>
        <v>1</v>
      </c>
    </row>
    <row r="7" spans="1:23" x14ac:dyDescent="0.2">
      <c r="A7" s="3" t="s">
        <v>69</v>
      </c>
      <c r="B7" s="1">
        <f>B4+B5+B6</f>
        <v>40811</v>
      </c>
      <c r="C7" s="81">
        <f>C4+C5+C6</f>
        <v>1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5828</v>
      </c>
      <c r="O7" s="84">
        <f>N7/N8</f>
        <v>0.22393852065321806</v>
      </c>
      <c r="Q7" s="23" t="s">
        <v>69</v>
      </c>
      <c r="R7" s="23">
        <f>R4+R5+R6</f>
        <v>25881</v>
      </c>
      <c r="S7" s="84">
        <f>S4+S5+S6</f>
        <v>1</v>
      </c>
      <c r="U7" s="13"/>
      <c r="V7" s="13"/>
      <c r="W7" s="80"/>
    </row>
    <row r="8" spans="1:23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26025</v>
      </c>
      <c r="O8" s="84">
        <f>O4+O5+O6+O7</f>
        <v>1</v>
      </c>
      <c r="Q8" s="13"/>
      <c r="R8" s="13"/>
      <c r="S8" s="80"/>
      <c r="U8" s="13"/>
      <c r="V8" s="13"/>
      <c r="W8" s="80"/>
    </row>
    <row r="9" spans="1:23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207</v>
      </c>
      <c r="G9" s="81">
        <f>F9/F11</f>
        <v>0.39503816793893132</v>
      </c>
      <c r="I9" s="17" t="s">
        <v>671</v>
      </c>
      <c r="J9" s="112">
        <v>7239</v>
      </c>
      <c r="K9" s="81">
        <f>J9/J12</f>
        <v>0.26702323865732203</v>
      </c>
      <c r="L9" s="15"/>
      <c r="M9" s="13"/>
      <c r="N9" s="13"/>
      <c r="O9" s="80"/>
      <c r="Q9" s="23" t="s">
        <v>249</v>
      </c>
      <c r="R9" s="23" t="s">
        <v>64</v>
      </c>
      <c r="S9" s="84" t="s">
        <v>94</v>
      </c>
      <c r="U9" s="13"/>
      <c r="V9" s="13"/>
      <c r="W9" s="80"/>
    </row>
    <row r="10" spans="1:23" x14ac:dyDescent="0.2">
      <c r="A10" s="23" t="s">
        <v>70</v>
      </c>
      <c r="B10" s="112">
        <v>278</v>
      </c>
      <c r="C10" s="84">
        <f>B10/B17</f>
        <v>6.831977587181441E-3</v>
      </c>
      <c r="E10" s="3" t="s">
        <v>109</v>
      </c>
      <c r="F10" s="112">
        <v>317</v>
      </c>
      <c r="G10" s="81">
        <f>F10/F11</f>
        <v>0.60496183206106868</v>
      </c>
      <c r="I10" s="17" t="s">
        <v>141</v>
      </c>
      <c r="J10" s="112">
        <v>11628</v>
      </c>
      <c r="K10" s="81">
        <f>J10/J12</f>
        <v>0.42891921800073773</v>
      </c>
      <c r="L10" s="15"/>
      <c r="M10" s="22" t="s">
        <v>174</v>
      </c>
      <c r="N10" s="23" t="s">
        <v>64</v>
      </c>
      <c r="O10" s="84" t="s">
        <v>77</v>
      </c>
      <c r="Q10" s="23" t="s">
        <v>250</v>
      </c>
      <c r="R10" s="112">
        <v>12105</v>
      </c>
      <c r="S10" s="84">
        <f>R10/R13</f>
        <v>0.4540680445628118</v>
      </c>
      <c r="U10" s="13"/>
      <c r="V10" s="13"/>
      <c r="W10" s="80"/>
    </row>
    <row r="11" spans="1:23" x14ac:dyDescent="0.2">
      <c r="A11" s="23" t="s">
        <v>71</v>
      </c>
      <c r="B11" s="112">
        <v>22914</v>
      </c>
      <c r="C11" s="84">
        <f>B11/B17</f>
        <v>0.56312206630458828</v>
      </c>
      <c r="E11" s="3" t="s">
        <v>107</v>
      </c>
      <c r="F11" s="1">
        <f>F9+F10</f>
        <v>524</v>
      </c>
      <c r="G11" s="81">
        <f>G9+G10</f>
        <v>1</v>
      </c>
      <c r="I11" s="17" t="s">
        <v>142</v>
      </c>
      <c r="J11" s="112">
        <v>8243</v>
      </c>
      <c r="K11" s="81">
        <f>J11/J12</f>
        <v>0.30405754334194024</v>
      </c>
      <c r="L11" s="15"/>
      <c r="M11" s="22" t="s">
        <v>176</v>
      </c>
      <c r="N11" s="112">
        <v>12186</v>
      </c>
      <c r="O11" s="84">
        <f>N11/N13</f>
        <v>0.47835132482826298</v>
      </c>
      <c r="Q11" s="23" t="s">
        <v>251</v>
      </c>
      <c r="R11" s="112">
        <v>9421</v>
      </c>
      <c r="S11" s="84">
        <f>R11/R13</f>
        <v>0.35338909936606777</v>
      </c>
      <c r="U11" s="13"/>
      <c r="V11" s="13"/>
      <c r="W11" s="80"/>
    </row>
    <row r="12" spans="1:23" x14ac:dyDescent="0.2">
      <c r="A12" s="23" t="s">
        <v>72</v>
      </c>
      <c r="B12" s="112">
        <v>205</v>
      </c>
      <c r="C12" s="84">
        <f>B12/B17</f>
        <v>5.0379690840726453E-3</v>
      </c>
      <c r="E12" s="13"/>
      <c r="F12" s="13"/>
      <c r="G12" s="80"/>
      <c r="I12" s="17" t="s">
        <v>69</v>
      </c>
      <c r="J12" s="1">
        <f>J9+J10+J11</f>
        <v>27110</v>
      </c>
      <c r="K12" s="81">
        <f>K9+K10+K11</f>
        <v>1</v>
      </c>
      <c r="L12" s="15"/>
      <c r="M12" s="22" t="s">
        <v>175</v>
      </c>
      <c r="N12" s="112">
        <v>13289</v>
      </c>
      <c r="O12" s="84">
        <f>N12/N13</f>
        <v>0.52164867517173696</v>
      </c>
      <c r="Q12" s="23" t="s">
        <v>252</v>
      </c>
      <c r="R12" s="112">
        <v>5133</v>
      </c>
      <c r="S12" s="84">
        <f>R12/R13</f>
        <v>0.19254285607112046</v>
      </c>
      <c r="U12" s="13"/>
      <c r="V12" s="13"/>
      <c r="W12" s="80"/>
    </row>
    <row r="13" spans="1:23" x14ac:dyDescent="0.2">
      <c r="A13" s="23" t="s">
        <v>73</v>
      </c>
      <c r="B13" s="112">
        <v>1427</v>
      </c>
      <c r="C13" s="84">
        <f>B13/B17</f>
        <v>3.5069179916934951E-2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25475</v>
      </c>
      <c r="O13" s="84">
        <f>O11+O12</f>
        <v>1</v>
      </c>
      <c r="Q13" s="23" t="s">
        <v>69</v>
      </c>
      <c r="R13" s="23">
        <f>R10+R11+R12</f>
        <v>26659</v>
      </c>
      <c r="S13" s="84">
        <f>S10+S11+S12</f>
        <v>1</v>
      </c>
      <c r="U13" s="13"/>
      <c r="V13" s="13"/>
      <c r="W13" s="80"/>
    </row>
    <row r="14" spans="1:23" x14ac:dyDescent="0.2">
      <c r="A14" s="23" t="s">
        <v>74</v>
      </c>
      <c r="B14" s="112">
        <v>324</v>
      </c>
      <c r="C14" s="84">
        <f>B14/B17</f>
        <v>7.962448698729448E-3</v>
      </c>
      <c r="E14" s="6" t="s">
        <v>111</v>
      </c>
      <c r="F14" s="112">
        <v>17963</v>
      </c>
      <c r="G14" s="89">
        <f>F14/F16</f>
        <v>0.62490867977039488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13"/>
      <c r="R14" s="13"/>
      <c r="S14" s="80"/>
      <c r="U14" s="13"/>
      <c r="V14" s="13"/>
      <c r="W14" s="80"/>
    </row>
    <row r="15" spans="1:23" x14ac:dyDescent="0.2">
      <c r="A15" s="23" t="s">
        <v>75</v>
      </c>
      <c r="B15" s="112">
        <v>10499</v>
      </c>
      <c r="C15" s="84">
        <f>B15/B17</f>
        <v>0.25801774348135953</v>
      </c>
      <c r="E15" s="6" t="s">
        <v>112</v>
      </c>
      <c r="F15" s="112">
        <v>10782</v>
      </c>
      <c r="G15" s="89">
        <f>F15/F16</f>
        <v>0.37509132022960517</v>
      </c>
      <c r="I15" s="17" t="s">
        <v>144</v>
      </c>
      <c r="J15" s="112">
        <v>6141</v>
      </c>
      <c r="K15" s="81">
        <f>J15/J19</f>
        <v>0.23208616780045352</v>
      </c>
      <c r="L15" s="15"/>
      <c r="M15" s="22" t="s">
        <v>177</v>
      </c>
      <c r="N15" s="23" t="s">
        <v>64</v>
      </c>
      <c r="O15" s="84" t="s">
        <v>77</v>
      </c>
      <c r="Q15" s="13"/>
      <c r="R15" s="13"/>
      <c r="S15" s="80"/>
      <c r="U15" s="13"/>
      <c r="V15" s="13"/>
      <c r="W15" s="80"/>
    </row>
    <row r="16" spans="1:23" x14ac:dyDescent="0.2">
      <c r="A16" s="23" t="s">
        <v>76</v>
      </c>
      <c r="B16" s="112">
        <v>5044</v>
      </c>
      <c r="C16" s="84">
        <f>B16/B17</f>
        <v>0.12395861492713377</v>
      </c>
      <c r="E16" s="6" t="s">
        <v>107</v>
      </c>
      <c r="F16" s="7">
        <f>F14+F15</f>
        <v>28745</v>
      </c>
      <c r="G16" s="89">
        <f>G14+G15</f>
        <v>1</v>
      </c>
      <c r="I16" s="17" t="s">
        <v>145</v>
      </c>
      <c r="J16" s="112">
        <v>4592</v>
      </c>
      <c r="K16" s="81">
        <f>J16/J19</f>
        <v>0.17354497354497356</v>
      </c>
      <c r="L16" s="15"/>
      <c r="M16" s="22" t="s">
        <v>178</v>
      </c>
      <c r="N16" s="112">
        <v>12176</v>
      </c>
      <c r="O16" s="84">
        <f>N16/N18</f>
        <v>0.47816525290606349</v>
      </c>
      <c r="Q16" s="13"/>
      <c r="R16" s="13"/>
      <c r="S16" s="80"/>
      <c r="U16" s="13"/>
      <c r="V16" s="13"/>
      <c r="W16" s="80"/>
    </row>
    <row r="17" spans="1:23" x14ac:dyDescent="0.2">
      <c r="A17" s="23" t="s">
        <v>69</v>
      </c>
      <c r="B17" s="23">
        <f>B10+B11+B12+B13+B14+B15+B16</f>
        <v>40691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7016</v>
      </c>
      <c r="K17" s="81">
        <f>J17/J19</f>
        <v>0.26515495086923657</v>
      </c>
      <c r="L17" s="15"/>
      <c r="M17" s="22" t="s">
        <v>179</v>
      </c>
      <c r="N17" s="112">
        <v>13288</v>
      </c>
      <c r="O17" s="84">
        <f>N17/N18</f>
        <v>0.52183474709393651</v>
      </c>
      <c r="Q17" s="13"/>
      <c r="R17" s="13"/>
      <c r="S17" s="80"/>
      <c r="U17" s="13"/>
      <c r="V17" s="13"/>
      <c r="W17" s="80"/>
    </row>
    <row r="18" spans="1:23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8711</v>
      </c>
      <c r="K18" s="126">
        <f>J18/J19</f>
        <v>0.32921390778533638</v>
      </c>
      <c r="L18" s="15"/>
      <c r="M18" s="22" t="s">
        <v>69</v>
      </c>
      <c r="N18" s="23">
        <f>N16+N17</f>
        <v>25464</v>
      </c>
      <c r="O18" s="84">
        <f>O16+O17</f>
        <v>1</v>
      </c>
      <c r="Q18" s="13"/>
      <c r="R18" s="13"/>
      <c r="S18" s="80"/>
      <c r="U18" s="13"/>
      <c r="V18" s="13"/>
      <c r="W18" s="80"/>
    </row>
    <row r="19" spans="1:23" x14ac:dyDescent="0.2">
      <c r="A19" s="25" t="s">
        <v>206</v>
      </c>
      <c r="B19" s="23" t="s">
        <v>64</v>
      </c>
      <c r="C19" s="84" t="s">
        <v>77</v>
      </c>
      <c r="E19" s="17" t="s">
        <v>114</v>
      </c>
      <c r="F19" s="112">
        <v>3337</v>
      </c>
      <c r="G19" s="81">
        <f>F19/F22</f>
        <v>0.11617462748920764</v>
      </c>
      <c r="I19" s="17" t="s">
        <v>69</v>
      </c>
      <c r="J19" s="1">
        <f>J15+J16+J17+J18</f>
        <v>26460</v>
      </c>
      <c r="K19" s="81">
        <f>K15+K16+K17+K18</f>
        <v>1</v>
      </c>
      <c r="L19" s="15"/>
      <c r="M19" s="13"/>
      <c r="N19" s="13"/>
      <c r="O19" s="80"/>
      <c r="Q19" s="13"/>
      <c r="R19" s="13"/>
      <c r="S19" s="80"/>
      <c r="U19" s="13"/>
      <c r="V19" s="13"/>
      <c r="W19" s="80"/>
    </row>
    <row r="20" spans="1:23" x14ac:dyDescent="0.2">
      <c r="A20" s="25" t="s">
        <v>208</v>
      </c>
      <c r="B20" s="112">
        <v>13125</v>
      </c>
      <c r="C20" s="84">
        <f>B20/B25</f>
        <v>0.33549755885585747</v>
      </c>
      <c r="E20" s="17" t="s">
        <v>674</v>
      </c>
      <c r="F20" s="112">
        <v>12197</v>
      </c>
      <c r="G20" s="81">
        <f>F20/F22</f>
        <v>0.42462748920763127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13"/>
      <c r="R20" s="13"/>
      <c r="S20" s="80"/>
      <c r="U20" s="13"/>
      <c r="V20" s="13"/>
      <c r="W20" s="80"/>
    </row>
    <row r="21" spans="1:23" x14ac:dyDescent="0.2">
      <c r="A21" s="25" t="s">
        <v>207</v>
      </c>
      <c r="B21" s="112">
        <v>783</v>
      </c>
      <c r="C21" s="84">
        <f>B21/B25</f>
        <v>2.0014825796886581E-2</v>
      </c>
      <c r="E21" s="17" t="s">
        <v>115</v>
      </c>
      <c r="F21" s="112">
        <v>13190</v>
      </c>
      <c r="G21" s="81">
        <f>F21/F22</f>
        <v>0.45919788330316114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9088</v>
      </c>
      <c r="O21" s="84">
        <f>N21/N25</f>
        <v>0.35562512228526705</v>
      </c>
      <c r="Q21" s="13"/>
      <c r="R21" s="13"/>
      <c r="S21" s="80"/>
      <c r="U21" s="13"/>
      <c r="V21" s="13"/>
      <c r="W21" s="80"/>
    </row>
    <row r="22" spans="1:23" x14ac:dyDescent="0.2">
      <c r="A22" s="25" t="s">
        <v>209</v>
      </c>
      <c r="B22" s="112">
        <v>16267</v>
      </c>
      <c r="C22" s="84">
        <f>B22/B25</f>
        <v>0.41581247923110348</v>
      </c>
      <c r="E22" s="17" t="s">
        <v>107</v>
      </c>
      <c r="F22" s="1">
        <f>F19+F20+F21</f>
        <v>28724</v>
      </c>
      <c r="G22" s="81">
        <f>G19+G20+G21</f>
        <v>1</v>
      </c>
      <c r="I22" s="17" t="s">
        <v>148</v>
      </c>
      <c r="J22" s="112">
        <v>9357</v>
      </c>
      <c r="K22" s="81">
        <f>J22/J25</f>
        <v>0.35419032477856005</v>
      </c>
      <c r="L22" s="15"/>
      <c r="M22" s="22" t="s">
        <v>182</v>
      </c>
      <c r="N22" s="112">
        <v>7909</v>
      </c>
      <c r="O22" s="84">
        <f>N22/N25</f>
        <v>0.30948933672471141</v>
      </c>
      <c r="Q22" s="13"/>
      <c r="R22" s="13"/>
      <c r="S22" s="80"/>
      <c r="U22" s="13"/>
      <c r="V22" s="13"/>
      <c r="W22" s="80"/>
    </row>
    <row r="23" spans="1:23" x14ac:dyDescent="0.2">
      <c r="A23" s="25" t="s">
        <v>210</v>
      </c>
      <c r="B23" s="112">
        <v>1626</v>
      </c>
      <c r="C23" s="84">
        <f>B23/B25</f>
        <v>4.1563354719971371E-2</v>
      </c>
      <c r="E23" s="13"/>
      <c r="F23" s="13"/>
      <c r="G23" s="80"/>
      <c r="I23" s="17" t="s">
        <v>149</v>
      </c>
      <c r="J23" s="112">
        <v>4485</v>
      </c>
      <c r="K23" s="81">
        <f>J23/J25</f>
        <v>0.16977061094708154</v>
      </c>
      <c r="L23" s="15"/>
      <c r="M23" s="22" t="s">
        <v>183</v>
      </c>
      <c r="N23" s="112">
        <v>5188</v>
      </c>
      <c r="O23" s="84">
        <f>N23/N25</f>
        <v>0.20301310898063002</v>
      </c>
      <c r="Q23" s="13"/>
      <c r="R23" s="13"/>
      <c r="S23" s="80"/>
      <c r="U23" s="13"/>
      <c r="V23" s="13"/>
      <c r="W23" s="80"/>
    </row>
    <row r="24" spans="1:23" x14ac:dyDescent="0.2">
      <c r="A24" s="25" t="s">
        <v>211</v>
      </c>
      <c r="B24" s="112">
        <v>7320</v>
      </c>
      <c r="C24" s="84">
        <f>B24/B25</f>
        <v>0.18711178139618109</v>
      </c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12576</v>
      </c>
      <c r="K24" s="81">
        <f>J24/J25</f>
        <v>0.47603906427435838</v>
      </c>
      <c r="L24" s="15"/>
      <c r="M24" s="22" t="s">
        <v>184</v>
      </c>
      <c r="N24" s="112">
        <v>3370</v>
      </c>
      <c r="O24" s="84">
        <f>N24/N25</f>
        <v>0.1318724320093915</v>
      </c>
      <c r="Q24" s="13"/>
      <c r="R24" s="13"/>
      <c r="S24" s="80"/>
      <c r="U24" s="13"/>
      <c r="V24" s="13"/>
      <c r="W24" s="80"/>
    </row>
    <row r="25" spans="1:23" x14ac:dyDescent="0.2">
      <c r="A25" s="25" t="s">
        <v>69</v>
      </c>
      <c r="B25" s="23">
        <f>B20+B21+B22+B23+B24</f>
        <v>39121</v>
      </c>
      <c r="C25" s="84">
        <f>C20+C21+C22+C23+C24</f>
        <v>1</v>
      </c>
      <c r="E25" s="17" t="s">
        <v>117</v>
      </c>
      <c r="F25" s="112">
        <v>10192</v>
      </c>
      <c r="G25" s="81">
        <f>F25/F30</f>
        <v>0.36297588945475268</v>
      </c>
      <c r="I25" s="17" t="s">
        <v>69</v>
      </c>
      <c r="J25" s="1">
        <f>J22+J23+J24</f>
        <v>26418</v>
      </c>
      <c r="K25" s="81">
        <f>K22+K23+K24</f>
        <v>1</v>
      </c>
      <c r="L25" s="15"/>
      <c r="M25" s="22" t="s">
        <v>69</v>
      </c>
      <c r="N25" s="23">
        <f>N21+N22+N23+N24</f>
        <v>25555</v>
      </c>
      <c r="O25" s="84">
        <f>O21+O22+O23+O24</f>
        <v>0.99999999999999989</v>
      </c>
      <c r="Q25" s="13"/>
      <c r="R25" s="13"/>
      <c r="S25" s="80"/>
      <c r="U25" s="13"/>
      <c r="V25" s="13"/>
      <c r="W25" s="80"/>
    </row>
    <row r="26" spans="1:23" x14ac:dyDescent="0.2">
      <c r="A26" s="13"/>
      <c r="B26" s="13"/>
      <c r="C26" s="80"/>
      <c r="E26" s="17" t="s">
        <v>118</v>
      </c>
      <c r="F26" s="112">
        <v>5116</v>
      </c>
      <c r="G26" s="81">
        <f>F26/F30</f>
        <v>0.18220022080558423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  <c r="U26" s="13"/>
      <c r="V26" s="13"/>
      <c r="W26" s="80"/>
    </row>
    <row r="27" spans="1:23" x14ac:dyDescent="0.2">
      <c r="A27" s="43"/>
      <c r="B27" s="43"/>
      <c r="C27" s="104"/>
      <c r="E27" s="17" t="s">
        <v>119</v>
      </c>
      <c r="F27" s="112">
        <v>2650</v>
      </c>
      <c r="G27" s="81">
        <f>F27/F30</f>
        <v>9.4376580362548521E-2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  <c r="U27" s="13"/>
      <c r="V27" s="13"/>
      <c r="W27" s="80"/>
    </row>
    <row r="28" spans="1:23" x14ac:dyDescent="0.2">
      <c r="A28" s="43"/>
      <c r="B28" s="43"/>
      <c r="C28" s="104"/>
      <c r="E28" s="17" t="s">
        <v>120</v>
      </c>
      <c r="F28" s="112">
        <v>2154</v>
      </c>
      <c r="G28" s="81">
        <f>F28/F30</f>
        <v>7.6712133622992271E-2</v>
      </c>
      <c r="I28" s="17" t="s">
        <v>644</v>
      </c>
      <c r="J28" s="112">
        <v>7136</v>
      </c>
      <c r="K28" s="81">
        <f>J28/J33</f>
        <v>0.27108342197234464</v>
      </c>
      <c r="L28" s="15"/>
      <c r="M28" s="22" t="s">
        <v>186</v>
      </c>
      <c r="N28" s="112">
        <v>7896</v>
      </c>
      <c r="O28" s="84">
        <f>N28/N31</f>
        <v>0.30950141110065854</v>
      </c>
      <c r="Q28" s="13"/>
      <c r="R28" s="13"/>
      <c r="S28" s="80"/>
      <c r="U28" s="13"/>
      <c r="V28" s="13"/>
      <c r="W28" s="80"/>
    </row>
    <row r="29" spans="1:23" x14ac:dyDescent="0.2">
      <c r="A29" s="43"/>
      <c r="B29" s="43"/>
      <c r="C29" s="104"/>
      <c r="E29" s="17" t="s">
        <v>99</v>
      </c>
      <c r="F29" s="112">
        <v>7967</v>
      </c>
      <c r="G29" s="81">
        <f>F29/F30</f>
        <v>0.28373517575412227</v>
      </c>
      <c r="I29" s="17" t="s">
        <v>151</v>
      </c>
      <c r="J29" s="112">
        <v>8313</v>
      </c>
      <c r="K29" s="81">
        <f>J29/J33</f>
        <v>0.31579547181279438</v>
      </c>
      <c r="L29" s="15"/>
      <c r="M29" s="22" t="s">
        <v>682</v>
      </c>
      <c r="N29" s="112">
        <v>10418</v>
      </c>
      <c r="O29" s="84">
        <f>N29/N31</f>
        <v>0.40835685167764191</v>
      </c>
      <c r="Q29" s="13"/>
      <c r="R29" s="13"/>
      <c r="S29" s="80"/>
      <c r="U29" s="13"/>
      <c r="V29" s="13"/>
      <c r="W29" s="80"/>
    </row>
    <row r="30" spans="1:23" x14ac:dyDescent="0.2">
      <c r="A30" s="43"/>
      <c r="B30" s="43"/>
      <c r="C30" s="104"/>
      <c r="E30" s="17" t="s">
        <v>69</v>
      </c>
      <c r="F30" s="1">
        <f>F25+F26+F27+F28+F29</f>
        <v>28079</v>
      </c>
      <c r="G30" s="81">
        <f>G25+G26+G27+G28+G29</f>
        <v>1</v>
      </c>
      <c r="I30" s="17" t="s">
        <v>152</v>
      </c>
      <c r="J30" s="112">
        <v>2118</v>
      </c>
      <c r="K30" s="81">
        <f>J30/J33</f>
        <v>8.0458896824190856E-2</v>
      </c>
      <c r="L30" s="15"/>
      <c r="M30" s="22" t="s">
        <v>187</v>
      </c>
      <c r="N30" s="112">
        <v>7198</v>
      </c>
      <c r="O30" s="84">
        <f>N30/N31</f>
        <v>0.28214173722169961</v>
      </c>
      <c r="Q30" s="13"/>
      <c r="R30" s="13"/>
      <c r="S30" s="80"/>
      <c r="U30" s="13"/>
      <c r="V30" s="13"/>
      <c r="W30" s="80"/>
    </row>
    <row r="31" spans="1:23" x14ac:dyDescent="0.2">
      <c r="A31" s="43"/>
      <c r="B31" s="43"/>
      <c r="C31" s="104"/>
      <c r="E31" s="13"/>
      <c r="F31" s="13"/>
      <c r="G31" s="80"/>
      <c r="I31" s="17" t="s">
        <v>153</v>
      </c>
      <c r="J31" s="112">
        <v>3941</v>
      </c>
      <c r="K31" s="81">
        <f>J31/J33</f>
        <v>0.14971129007749581</v>
      </c>
      <c r="L31" s="15"/>
      <c r="M31" s="22" t="s">
        <v>69</v>
      </c>
      <c r="N31" s="23">
        <f>N28+N29+N30</f>
        <v>25512</v>
      </c>
      <c r="O31" s="84">
        <f>O28+O29+O30</f>
        <v>1</v>
      </c>
      <c r="Q31" s="13"/>
      <c r="R31" s="13"/>
      <c r="S31" s="80"/>
      <c r="U31" s="13"/>
      <c r="V31" s="13"/>
      <c r="W31" s="80"/>
    </row>
    <row r="32" spans="1:23" x14ac:dyDescent="0.2">
      <c r="A32" s="43"/>
      <c r="B32" s="43"/>
      <c r="C32" s="104"/>
      <c r="E32" s="4" t="s">
        <v>121</v>
      </c>
      <c r="F32" s="5" t="s">
        <v>64</v>
      </c>
      <c r="G32" s="88" t="s">
        <v>94</v>
      </c>
      <c r="I32" s="17" t="s">
        <v>154</v>
      </c>
      <c r="J32" s="112">
        <v>4816</v>
      </c>
      <c r="K32" s="81">
        <f>J32/J33</f>
        <v>0.18295091931317428</v>
      </c>
      <c r="L32" s="15"/>
      <c r="M32" s="13"/>
      <c r="N32" s="13"/>
      <c r="O32" s="80"/>
      <c r="Q32" s="13"/>
      <c r="R32" s="13"/>
      <c r="S32" s="80"/>
      <c r="U32" s="13"/>
      <c r="V32" s="13"/>
      <c r="W32" s="80"/>
    </row>
    <row r="33" spans="1:23" x14ac:dyDescent="0.2">
      <c r="A33" s="43"/>
      <c r="B33" s="43"/>
      <c r="C33" s="104"/>
      <c r="E33" s="6" t="s">
        <v>112</v>
      </c>
      <c r="F33" s="112">
        <v>18523</v>
      </c>
      <c r="G33" s="89">
        <f>F33/F35</f>
        <v>0.67007922439677314</v>
      </c>
      <c r="I33" s="17" t="s">
        <v>69</v>
      </c>
      <c r="J33" s="1">
        <f>J28+J29+J30+J31+J32</f>
        <v>26324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80"/>
      <c r="U33" s="13"/>
      <c r="V33" s="13"/>
      <c r="W33" s="80"/>
    </row>
    <row r="34" spans="1:23" x14ac:dyDescent="0.2">
      <c r="A34" s="13"/>
      <c r="B34" s="13"/>
      <c r="C34" s="80"/>
      <c r="E34" s="6" t="s">
        <v>122</v>
      </c>
      <c r="F34" s="112">
        <v>9120</v>
      </c>
      <c r="G34" s="89">
        <f>F34/F35</f>
        <v>0.32992077560322686</v>
      </c>
      <c r="I34" s="13"/>
      <c r="J34" s="13"/>
      <c r="K34" s="80"/>
      <c r="L34" s="15"/>
      <c r="M34" s="22" t="s">
        <v>189</v>
      </c>
      <c r="N34" s="112">
        <v>8927</v>
      </c>
      <c r="O34" s="84">
        <f>N34/N38</f>
        <v>0.34935232653700155</v>
      </c>
      <c r="Q34" s="13"/>
      <c r="R34" s="13"/>
      <c r="S34" s="80"/>
      <c r="U34" s="13"/>
      <c r="V34" s="13"/>
      <c r="W34" s="80"/>
    </row>
    <row r="35" spans="1:23" x14ac:dyDescent="0.2">
      <c r="A35" s="13"/>
      <c r="B35" s="13"/>
      <c r="C35" s="80"/>
      <c r="E35" s="6" t="s">
        <v>107</v>
      </c>
      <c r="F35" s="7">
        <f>F33+F34</f>
        <v>27643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10159</v>
      </c>
      <c r="O35" s="84">
        <f>N35/N38</f>
        <v>0.39756584354087582</v>
      </c>
      <c r="Q35" s="13"/>
      <c r="R35" s="13"/>
      <c r="S35" s="80"/>
      <c r="U35" s="13"/>
      <c r="V35" s="13"/>
      <c r="W35" s="80"/>
    </row>
    <row r="36" spans="1:23" x14ac:dyDescent="0.2">
      <c r="A36" s="13"/>
      <c r="B36" s="13"/>
      <c r="C36" s="80"/>
      <c r="E36" s="13"/>
      <c r="F36" s="13"/>
      <c r="G36" s="80"/>
      <c r="I36" s="22" t="s">
        <v>156</v>
      </c>
      <c r="J36" s="112">
        <v>12518</v>
      </c>
      <c r="K36" s="84">
        <f>J36/J38</f>
        <v>0.46359528923783422</v>
      </c>
      <c r="L36" s="15"/>
      <c r="M36" s="22" t="s">
        <v>191</v>
      </c>
      <c r="N36" s="112">
        <v>3367</v>
      </c>
      <c r="O36" s="84">
        <f>N36/N38</f>
        <v>0.13176535044808829</v>
      </c>
      <c r="Q36" s="13"/>
      <c r="R36" s="13"/>
      <c r="S36" s="80"/>
      <c r="U36" s="13"/>
      <c r="V36" s="13"/>
      <c r="W36" s="80"/>
    </row>
    <row r="37" spans="1:23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14484</v>
      </c>
      <c r="K37" s="84">
        <f>J37/J38</f>
        <v>0.53640471076216578</v>
      </c>
      <c r="L37" s="15"/>
      <c r="M37" s="22" t="s">
        <v>192</v>
      </c>
      <c r="N37" s="112">
        <v>3100</v>
      </c>
      <c r="O37" s="84">
        <f>N37/N38</f>
        <v>0.12131647947403436</v>
      </c>
      <c r="Q37" s="13"/>
      <c r="R37" s="13"/>
      <c r="S37" s="80"/>
      <c r="U37" s="13"/>
      <c r="V37" s="13"/>
      <c r="W37" s="80"/>
    </row>
    <row r="38" spans="1:23" x14ac:dyDescent="0.2">
      <c r="A38" s="13"/>
      <c r="B38" s="13"/>
      <c r="C38" s="80"/>
      <c r="E38" s="6" t="s">
        <v>124</v>
      </c>
      <c r="F38" s="112">
        <v>155</v>
      </c>
      <c r="G38" s="89">
        <f>F38/F40</f>
        <v>0.38750000000000001</v>
      </c>
      <c r="I38" s="22" t="s">
        <v>69</v>
      </c>
      <c r="J38" s="23">
        <f>J36+J37</f>
        <v>27002</v>
      </c>
      <c r="K38" s="84">
        <f>K36+K37</f>
        <v>1</v>
      </c>
      <c r="L38" s="15"/>
      <c r="M38" s="22" t="s">
        <v>107</v>
      </c>
      <c r="N38" s="23">
        <f>N34+N35+N36+N37</f>
        <v>25553</v>
      </c>
      <c r="O38" s="84">
        <f>O34+O35+O36+O37</f>
        <v>0.99999999999999989</v>
      </c>
      <c r="Q38" s="13"/>
      <c r="R38" s="13"/>
      <c r="S38" s="80"/>
      <c r="U38" s="13"/>
      <c r="V38" s="13"/>
      <c r="W38" s="80"/>
    </row>
    <row r="39" spans="1:23" x14ac:dyDescent="0.2">
      <c r="A39" s="13"/>
      <c r="B39" s="13"/>
      <c r="C39" s="80"/>
      <c r="E39" s="6" t="s">
        <v>125</v>
      </c>
      <c r="F39" s="112">
        <v>245</v>
      </c>
      <c r="G39" s="89">
        <f>F39/F40</f>
        <v>0.61250000000000004</v>
      </c>
      <c r="I39" s="13"/>
      <c r="J39" s="13"/>
      <c r="K39" s="80"/>
      <c r="L39" s="15"/>
      <c r="M39" s="13"/>
      <c r="N39" s="13"/>
      <c r="O39" s="80"/>
      <c r="Q39" s="13"/>
      <c r="R39" s="13"/>
      <c r="S39" s="80"/>
      <c r="U39" s="13"/>
      <c r="V39" s="13"/>
      <c r="W39" s="80"/>
    </row>
    <row r="40" spans="1:23" x14ac:dyDescent="0.2">
      <c r="A40" s="13"/>
      <c r="B40" s="13"/>
      <c r="C40" s="80"/>
      <c r="E40" s="6" t="s">
        <v>107</v>
      </c>
      <c r="F40" s="7">
        <f>F38+F39</f>
        <v>400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80"/>
      <c r="U40" s="13"/>
      <c r="V40" s="13"/>
      <c r="W40" s="80"/>
    </row>
    <row r="41" spans="1:23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4278</v>
      </c>
      <c r="K41" s="84">
        <f>J41/J45</f>
        <v>0.16458910433979687</v>
      </c>
      <c r="L41" s="15"/>
      <c r="M41" s="22" t="s">
        <v>194</v>
      </c>
      <c r="N41" s="112">
        <v>6261</v>
      </c>
      <c r="O41" s="84">
        <f>N41/N45</f>
        <v>0.24579930904522612</v>
      </c>
      <c r="Q41" s="13"/>
      <c r="R41" s="13"/>
      <c r="S41" s="80"/>
      <c r="U41" s="13"/>
      <c r="V41" s="13"/>
      <c r="W41" s="80"/>
    </row>
    <row r="42" spans="1:23" x14ac:dyDescent="0.2">
      <c r="A42" s="1" t="s">
        <v>87</v>
      </c>
      <c r="B42">
        <v>18562</v>
      </c>
      <c r="C42" s="81">
        <f>B42/B44</f>
        <v>0.59659949217368946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8064</v>
      </c>
      <c r="K42" s="84">
        <f>J42/J45</f>
        <v>0.31024930747922436</v>
      </c>
      <c r="L42" s="15"/>
      <c r="M42" s="22" t="s">
        <v>195</v>
      </c>
      <c r="N42" s="112">
        <v>8625</v>
      </c>
      <c r="O42" s="84">
        <f>N42/N45</f>
        <v>0.33860709798994976</v>
      </c>
      <c r="Q42" s="13"/>
      <c r="R42" s="13"/>
      <c r="S42" s="80"/>
      <c r="U42" s="13"/>
      <c r="V42" s="13"/>
      <c r="W42" s="80"/>
    </row>
    <row r="43" spans="1:23" x14ac:dyDescent="0.2">
      <c r="A43" s="1" t="s">
        <v>88</v>
      </c>
      <c r="B43">
        <v>12551</v>
      </c>
      <c r="C43" s="81">
        <f>B43/B44</f>
        <v>0.40340050782631054</v>
      </c>
      <c r="E43" s="124" t="s">
        <v>127</v>
      </c>
      <c r="F43" s="125">
        <v>6030</v>
      </c>
      <c r="G43" s="126">
        <f>F43/F49</f>
        <v>0.22377259064088767</v>
      </c>
      <c r="I43" s="22" t="s">
        <v>159</v>
      </c>
      <c r="J43" s="112">
        <v>8367</v>
      </c>
      <c r="K43" s="84">
        <f>J43/J45</f>
        <v>0.32190674053554941</v>
      </c>
      <c r="L43" s="15"/>
      <c r="M43" s="22" t="s">
        <v>196</v>
      </c>
      <c r="N43" s="112">
        <v>5528</v>
      </c>
      <c r="O43" s="84">
        <f>N43/N45</f>
        <v>0.21702261306532664</v>
      </c>
      <c r="Q43" s="13"/>
      <c r="R43" s="13"/>
      <c r="S43" s="80"/>
      <c r="U43" s="13"/>
      <c r="V43" s="13"/>
      <c r="W43" s="80"/>
    </row>
    <row r="44" spans="1:23" x14ac:dyDescent="0.2">
      <c r="A44" s="1" t="s">
        <v>69</v>
      </c>
      <c r="B44" s="1">
        <f>B42+B43</f>
        <v>31113</v>
      </c>
      <c r="C44" s="81">
        <f>C42+C43</f>
        <v>1</v>
      </c>
      <c r="E44" s="17" t="s">
        <v>128</v>
      </c>
      <c r="F44" s="112">
        <v>3998</v>
      </c>
      <c r="G44" s="81">
        <f>F44/F49</f>
        <v>0.14836530968196832</v>
      </c>
      <c r="I44" s="22" t="s">
        <v>160</v>
      </c>
      <c r="J44" s="112">
        <v>5283</v>
      </c>
      <c r="K44" s="84">
        <f>J44/J45</f>
        <v>0.20325484764542937</v>
      </c>
      <c r="L44" s="15"/>
      <c r="M44" s="22" t="s">
        <v>197</v>
      </c>
      <c r="N44" s="112">
        <v>5058</v>
      </c>
      <c r="O44" s="84">
        <f>N44/N45</f>
        <v>0.19857097989949749</v>
      </c>
      <c r="Q44" s="13"/>
      <c r="R44" s="13"/>
      <c r="S44" s="80"/>
      <c r="U44" s="13"/>
      <c r="V44" s="13"/>
      <c r="W44" s="80"/>
    </row>
    <row r="45" spans="1:23" x14ac:dyDescent="0.2">
      <c r="A45" s="13"/>
      <c r="B45" s="13"/>
      <c r="C45" s="80"/>
      <c r="E45" s="17" t="s">
        <v>129</v>
      </c>
      <c r="F45" s="112">
        <v>7797</v>
      </c>
      <c r="G45" s="81">
        <f>F45/F49</f>
        <v>0.28934575277396368</v>
      </c>
      <c r="I45" s="22" t="s">
        <v>69</v>
      </c>
      <c r="J45" s="23">
        <f>J41+J42+J43+J44</f>
        <v>25992</v>
      </c>
      <c r="K45" s="84">
        <f>K41+K42+K43+K44</f>
        <v>0.99999999999999989</v>
      </c>
      <c r="L45" s="15"/>
      <c r="M45" s="22" t="s">
        <v>69</v>
      </c>
      <c r="N45" s="23">
        <f>N41+N42+N43+N44</f>
        <v>25472</v>
      </c>
      <c r="O45" s="84">
        <f>O41+O42+O43+O44</f>
        <v>1</v>
      </c>
      <c r="Q45" s="13"/>
      <c r="R45" s="13"/>
      <c r="S45" s="80"/>
      <c r="U45" s="13"/>
      <c r="V45" s="13"/>
      <c r="W45" s="80"/>
    </row>
    <row r="46" spans="1:23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5409</v>
      </c>
      <c r="G46" s="81">
        <f>F46/F49</f>
        <v>0.20072735369428879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  <c r="U46" s="13"/>
      <c r="V46" s="13"/>
      <c r="W46" s="80"/>
    </row>
    <row r="47" spans="1:23" x14ac:dyDescent="0.2">
      <c r="A47" s="1" t="s">
        <v>90</v>
      </c>
      <c r="B47" s="112">
        <v>10880</v>
      </c>
      <c r="C47" s="81">
        <f>B47/B49</f>
        <v>0.37580739870816204</v>
      </c>
      <c r="E47" s="17" t="s">
        <v>131</v>
      </c>
      <c r="F47" s="112">
        <v>2769</v>
      </c>
      <c r="G47" s="81">
        <f>F47/F49</f>
        <v>0.10275726425947229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  <c r="U47" s="13"/>
      <c r="V47" s="13"/>
      <c r="W47" s="80"/>
    </row>
    <row r="48" spans="1:23" x14ac:dyDescent="0.2">
      <c r="A48" s="1" t="s">
        <v>91</v>
      </c>
      <c r="B48" s="112">
        <v>18071</v>
      </c>
      <c r="C48" s="81">
        <f>B48/B49</f>
        <v>0.62419260129183796</v>
      </c>
      <c r="E48" s="17" t="s">
        <v>673</v>
      </c>
      <c r="F48" s="112">
        <v>944</v>
      </c>
      <c r="G48" s="81">
        <f>F48/F49</f>
        <v>3.5031728949419229E-2</v>
      </c>
      <c r="I48" s="22" t="s">
        <v>162</v>
      </c>
      <c r="J48" s="112">
        <v>10851</v>
      </c>
      <c r="K48" s="84">
        <f>J48/J51</f>
        <v>0.4220044335550111</v>
      </c>
      <c r="M48" s="22" t="s">
        <v>199</v>
      </c>
      <c r="N48" s="112">
        <v>9087</v>
      </c>
      <c r="O48" s="84">
        <f>N48/N51</f>
        <v>0.36190210681428969</v>
      </c>
      <c r="Q48" s="13"/>
      <c r="R48" s="13"/>
      <c r="S48" s="80"/>
      <c r="U48" s="13"/>
      <c r="V48" s="13"/>
      <c r="W48" s="80"/>
    </row>
    <row r="49" spans="1:23" x14ac:dyDescent="0.2">
      <c r="A49" s="1" t="s">
        <v>69</v>
      </c>
      <c r="B49" s="1">
        <f>B47+B48</f>
        <v>28951</v>
      </c>
      <c r="C49" s="81">
        <f>C47+C48</f>
        <v>1</v>
      </c>
      <c r="E49" s="17" t="s">
        <v>69</v>
      </c>
      <c r="F49" s="1">
        <f>F43+F44+F45+F46+F47+F48</f>
        <v>26947</v>
      </c>
      <c r="G49" s="81">
        <f>G43+G44+G45+G46+G47+G48</f>
        <v>0.99999999999999989</v>
      </c>
      <c r="I49" s="22" t="s">
        <v>163</v>
      </c>
      <c r="J49" s="112">
        <v>8651</v>
      </c>
      <c r="K49" s="84">
        <f>J49/J51</f>
        <v>0.33644460000777815</v>
      </c>
      <c r="M49" s="22" t="s">
        <v>200</v>
      </c>
      <c r="N49" s="112">
        <v>8830</v>
      </c>
      <c r="O49" s="84">
        <f>N49/N51</f>
        <v>0.35166673304392848</v>
      </c>
      <c r="Q49" s="13"/>
      <c r="R49" s="13"/>
      <c r="S49" s="80"/>
      <c r="U49" s="13"/>
      <c r="V49" s="13"/>
      <c r="W49" s="80"/>
    </row>
    <row r="50" spans="1:23" x14ac:dyDescent="0.2">
      <c r="A50" s="13"/>
      <c r="B50" s="13"/>
      <c r="C50" s="80"/>
      <c r="E50" s="13"/>
      <c r="F50" s="13"/>
      <c r="G50" s="80"/>
      <c r="I50" s="22" t="s">
        <v>164</v>
      </c>
      <c r="J50" s="112">
        <v>6211</v>
      </c>
      <c r="K50" s="84">
        <f>J50/J51</f>
        <v>0.24155096643721075</v>
      </c>
      <c r="M50" s="22" t="s">
        <v>201</v>
      </c>
      <c r="N50" s="112">
        <v>7192</v>
      </c>
      <c r="O50" s="84">
        <f>N50/N51</f>
        <v>0.28643116014178183</v>
      </c>
      <c r="Q50" s="13"/>
      <c r="R50" s="13"/>
      <c r="S50" s="80"/>
      <c r="U50" s="13"/>
      <c r="V50" s="13"/>
      <c r="W50" s="80"/>
    </row>
    <row r="51" spans="1:23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25713</v>
      </c>
      <c r="K51" s="84">
        <f>K48+K49+K50</f>
        <v>1</v>
      </c>
      <c r="M51" s="22" t="s">
        <v>69</v>
      </c>
      <c r="N51" s="23">
        <f>N48+N49+N50</f>
        <v>25109</v>
      </c>
      <c r="O51" s="84">
        <f>O48+O49+O50</f>
        <v>1</v>
      </c>
      <c r="Q51" s="13"/>
      <c r="R51" s="13"/>
      <c r="S51" s="80"/>
      <c r="U51" s="13"/>
      <c r="V51" s="13"/>
      <c r="W51" s="80"/>
    </row>
    <row r="52" spans="1:23" x14ac:dyDescent="0.2">
      <c r="A52" s="1" t="s">
        <v>92</v>
      </c>
      <c r="B52" s="112">
        <v>9493</v>
      </c>
      <c r="C52" s="81">
        <f>B52/B54</f>
        <v>0.29905806004473429</v>
      </c>
      <c r="E52" s="17" t="s">
        <v>133</v>
      </c>
      <c r="F52" s="112">
        <v>13867</v>
      </c>
      <c r="G52" s="81">
        <f>F52/F55</f>
        <v>0.51382095746257594</v>
      </c>
      <c r="I52" s="13"/>
      <c r="J52" s="13"/>
      <c r="K52" s="80"/>
      <c r="M52" s="13"/>
      <c r="N52" s="13"/>
      <c r="O52" s="80"/>
      <c r="Q52" s="13"/>
      <c r="R52" s="13"/>
      <c r="S52" s="80"/>
      <c r="U52" s="13"/>
      <c r="V52" s="13"/>
      <c r="W52" s="80"/>
    </row>
    <row r="53" spans="1:23" x14ac:dyDescent="0.2">
      <c r="A53" s="1" t="s">
        <v>93</v>
      </c>
      <c r="B53" s="112">
        <v>22250</v>
      </c>
      <c r="C53" s="81">
        <f>B53/B54</f>
        <v>0.70094193995526577</v>
      </c>
      <c r="E53" s="17" t="s">
        <v>134</v>
      </c>
      <c r="F53" s="112">
        <v>10467</v>
      </c>
      <c r="G53" s="81">
        <f>F53/F55</f>
        <v>0.38783903957314364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  <c r="U53" s="13"/>
      <c r="V53" s="13"/>
      <c r="W53" s="80"/>
    </row>
    <row r="54" spans="1:23" x14ac:dyDescent="0.2">
      <c r="A54" s="1" t="s">
        <v>69</v>
      </c>
      <c r="B54" s="1">
        <f>B52+B53</f>
        <v>31743</v>
      </c>
      <c r="C54" s="81">
        <f>C52+C53</f>
        <v>1</v>
      </c>
      <c r="E54" s="17" t="s">
        <v>135</v>
      </c>
      <c r="F54" s="112">
        <v>2654</v>
      </c>
      <c r="G54" s="81">
        <f>F54/F55</f>
        <v>9.8340002964280415E-2</v>
      </c>
      <c r="I54" s="22" t="s">
        <v>166</v>
      </c>
      <c r="J54" s="112">
        <v>12662</v>
      </c>
      <c r="K54" s="84">
        <f>J54/J57</f>
        <v>0.49306853582554516</v>
      </c>
      <c r="M54" s="22" t="s">
        <v>203</v>
      </c>
      <c r="N54" s="112">
        <v>14855</v>
      </c>
      <c r="O54" s="84">
        <f>N54/N56</f>
        <v>0.58636614825925637</v>
      </c>
      <c r="Q54" s="13"/>
      <c r="R54" s="13"/>
      <c r="S54" s="80"/>
      <c r="U54" s="13"/>
      <c r="V54" s="13"/>
      <c r="W54" s="80"/>
    </row>
    <row r="55" spans="1:23" x14ac:dyDescent="0.2">
      <c r="A55" s="13"/>
      <c r="B55" s="13"/>
      <c r="C55" s="80"/>
      <c r="E55" s="17" t="s">
        <v>69</v>
      </c>
      <c r="F55" s="1">
        <f>F52+F53+F54</f>
        <v>26988</v>
      </c>
      <c r="G55" s="81">
        <f>G52+G53+G54</f>
        <v>1</v>
      </c>
      <c r="I55" s="22" t="s">
        <v>167</v>
      </c>
      <c r="J55" s="112">
        <v>7714</v>
      </c>
      <c r="K55" s="84">
        <f>J55/J57</f>
        <v>0.30038940809968845</v>
      </c>
      <c r="M55" s="22" t="s">
        <v>204</v>
      </c>
      <c r="N55" s="112">
        <v>10479</v>
      </c>
      <c r="O55" s="84">
        <f>N55/N56</f>
        <v>0.41363385174074369</v>
      </c>
      <c r="Q55" s="13"/>
      <c r="R55" s="13"/>
      <c r="S55" s="80"/>
      <c r="U55" s="13"/>
      <c r="V55" s="13"/>
      <c r="W55" s="80"/>
    </row>
    <row r="56" spans="1:23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5304</v>
      </c>
      <c r="K56" s="84">
        <f>J56/J57</f>
        <v>0.20654205607476636</v>
      </c>
      <c r="M56" s="22" t="s">
        <v>69</v>
      </c>
      <c r="N56" s="23">
        <f>N54+N55</f>
        <v>25334</v>
      </c>
      <c r="O56" s="84">
        <f>O54+O55</f>
        <v>1</v>
      </c>
      <c r="Q56" s="13"/>
      <c r="R56" s="13"/>
      <c r="S56" s="80"/>
      <c r="U56" s="13"/>
      <c r="V56" s="13"/>
      <c r="W56" s="80"/>
    </row>
    <row r="57" spans="1:23" x14ac:dyDescent="0.2">
      <c r="A57" s="1" t="s">
        <v>97</v>
      </c>
      <c r="B57" s="112">
        <v>5465</v>
      </c>
      <c r="C57" s="81">
        <f>B57/B60</f>
        <v>0.18130847322672683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25680</v>
      </c>
      <c r="K57" s="84">
        <f>K54+K55+K56</f>
        <v>1</v>
      </c>
      <c r="M57" s="13"/>
      <c r="N57" s="13"/>
      <c r="O57" s="80"/>
      <c r="Q57" s="13"/>
      <c r="R57" s="13"/>
      <c r="S57" s="80"/>
      <c r="U57" s="13"/>
      <c r="V57" s="13"/>
      <c r="W57" s="80"/>
    </row>
    <row r="58" spans="1:23" x14ac:dyDescent="0.2">
      <c r="A58" s="1" t="s">
        <v>98</v>
      </c>
      <c r="B58" s="112">
        <v>14166</v>
      </c>
      <c r="C58" s="81">
        <f>B58/B60</f>
        <v>0.46997544953884945</v>
      </c>
      <c r="E58" s="17" t="s">
        <v>137</v>
      </c>
      <c r="F58" s="112">
        <v>15573</v>
      </c>
      <c r="G58" s="81">
        <f>F58/F60</f>
        <v>0.57759068318374007</v>
      </c>
      <c r="I58" s="13"/>
      <c r="J58" s="13"/>
      <c r="K58" s="80"/>
      <c r="M58" s="13"/>
      <c r="N58" s="13"/>
      <c r="O58" s="80"/>
      <c r="Q58" s="13"/>
      <c r="R58" s="13"/>
      <c r="S58" s="80"/>
      <c r="U58" s="13"/>
      <c r="V58" s="13"/>
      <c r="W58" s="80"/>
    </row>
    <row r="59" spans="1:23" x14ac:dyDescent="0.2">
      <c r="A59" s="1" t="s">
        <v>99</v>
      </c>
      <c r="B59" s="112">
        <v>10511</v>
      </c>
      <c r="C59" s="81">
        <f>B59/B60</f>
        <v>0.34871607723442372</v>
      </c>
      <c r="E59" s="29" t="s">
        <v>72</v>
      </c>
      <c r="F59" s="112">
        <v>11389</v>
      </c>
      <c r="G59" s="90">
        <f>F59/F60</f>
        <v>0.42240931681625993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  <c r="U59" s="13"/>
      <c r="V59" s="13"/>
      <c r="W59" s="80"/>
    </row>
    <row r="60" spans="1:23" x14ac:dyDescent="0.2">
      <c r="A60" s="1" t="s">
        <v>69</v>
      </c>
      <c r="B60" s="1">
        <f>B57+B58+B59</f>
        <v>30142</v>
      </c>
      <c r="C60" s="81">
        <f>C57+C58+C59</f>
        <v>1</v>
      </c>
      <c r="E60" s="22" t="s">
        <v>69</v>
      </c>
      <c r="F60" s="23">
        <f>F58+F59</f>
        <v>26962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  <c r="U60" s="13"/>
      <c r="V60" s="13"/>
      <c r="W60" s="80"/>
    </row>
    <row r="61" spans="1:23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  <c r="U61" s="13"/>
      <c r="V61" s="13"/>
      <c r="W61" s="80"/>
    </row>
    <row r="62" spans="1:23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92"/>
      <c r="H62" s="15"/>
      <c r="I62" s="30"/>
      <c r="J62" s="15"/>
      <c r="K62" s="87"/>
      <c r="M62" s="13"/>
      <c r="N62" s="13"/>
      <c r="O62" s="80"/>
      <c r="Q62" s="13"/>
      <c r="R62" s="13"/>
      <c r="S62" s="80"/>
      <c r="U62" s="13"/>
      <c r="V62" s="13"/>
      <c r="W62" s="80"/>
    </row>
    <row r="63" spans="1:23" x14ac:dyDescent="0.2">
      <c r="A63" s="1" t="s">
        <v>101</v>
      </c>
      <c r="B63" s="112">
        <v>23110</v>
      </c>
      <c r="C63" s="81">
        <f>B63/B65</f>
        <v>0.66977741711105954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  <c r="U63" s="13"/>
      <c r="V63" s="13"/>
      <c r="W63" s="80"/>
    </row>
    <row r="64" spans="1:23" x14ac:dyDescent="0.2">
      <c r="A64" s="1" t="s">
        <v>102</v>
      </c>
      <c r="B64" s="112">
        <v>11394</v>
      </c>
      <c r="C64" s="81">
        <f>B64/B65</f>
        <v>0.33022258288894041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  <c r="U64" s="13"/>
      <c r="V64" s="13"/>
      <c r="W64" s="80"/>
    </row>
    <row r="65" spans="1:23" x14ac:dyDescent="0.2">
      <c r="A65" s="3" t="s">
        <v>69</v>
      </c>
      <c r="B65" s="1">
        <f>B63+B64</f>
        <v>34504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  <c r="U65" s="13"/>
      <c r="V65" s="13"/>
      <c r="W65" s="80"/>
    </row>
    <row r="66" spans="1:23" s="13" customFormat="1" x14ac:dyDescent="0.2">
      <c r="C66" s="80"/>
      <c r="G66" s="80"/>
      <c r="I66" s="30"/>
      <c r="J66" s="15"/>
      <c r="K66" s="87"/>
      <c r="O66" s="80"/>
      <c r="S66" s="80"/>
      <c r="W66" s="80"/>
    </row>
    <row r="67" spans="1:23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  <c r="W67" s="80"/>
    </row>
    <row r="68" spans="1:23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  <c r="W68" s="80"/>
    </row>
    <row r="69" spans="1:23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  <c r="W69" s="80"/>
    </row>
    <row r="70" spans="1:23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  <c r="W70" s="80"/>
    </row>
    <row r="71" spans="1:23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  <c r="W71" s="80"/>
    </row>
    <row r="72" spans="1:23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  <c r="W72" s="80"/>
    </row>
    <row r="73" spans="1:23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  <c r="W73" s="80"/>
    </row>
    <row r="74" spans="1:23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  <c r="W74" s="80"/>
    </row>
    <row r="75" spans="1:23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  <c r="W75" s="80"/>
    </row>
    <row r="76" spans="1:23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  <c r="W76" s="80"/>
    </row>
    <row r="77" spans="1:23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  <c r="W77" s="80"/>
    </row>
    <row r="78" spans="1:23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  <c r="W78" s="80"/>
    </row>
    <row r="79" spans="1:23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  <c r="W79" s="80"/>
    </row>
    <row r="80" spans="1:23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  <c r="W80" s="80"/>
    </row>
    <row r="81" spans="3:23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  <c r="W81" s="80"/>
    </row>
    <row r="82" spans="3:23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  <c r="W82" s="80"/>
    </row>
    <row r="83" spans="3:23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  <c r="W83" s="80"/>
    </row>
    <row r="84" spans="3:23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  <c r="W84" s="80"/>
    </row>
    <row r="85" spans="3:23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  <c r="W85" s="80"/>
    </row>
    <row r="86" spans="3:23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  <c r="W86" s="80"/>
    </row>
    <row r="87" spans="3:23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  <c r="W87" s="80"/>
    </row>
    <row r="88" spans="3:23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  <c r="W88" s="80"/>
    </row>
    <row r="89" spans="3:23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  <c r="W89" s="80"/>
    </row>
    <row r="90" spans="3:23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  <c r="W90" s="80"/>
    </row>
    <row r="91" spans="3:23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  <c r="W91" s="80"/>
    </row>
    <row r="92" spans="3:23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  <c r="W92" s="80"/>
    </row>
    <row r="93" spans="3:23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  <c r="W93" s="80"/>
    </row>
    <row r="94" spans="3:23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  <c r="W94" s="80"/>
    </row>
    <row r="95" spans="3:23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  <c r="W95" s="80"/>
    </row>
    <row r="96" spans="3:23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  <c r="W96" s="80"/>
    </row>
    <row r="97" spans="3:23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  <c r="W97" s="80"/>
    </row>
    <row r="98" spans="3:23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  <c r="W98" s="80"/>
    </row>
    <row r="99" spans="3:23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S99" s="80"/>
      <c r="W99" s="80"/>
    </row>
    <row r="100" spans="3:23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S100" s="80"/>
      <c r="W100" s="80"/>
    </row>
    <row r="101" spans="3:23" x14ac:dyDescent="0.2">
      <c r="D101" s="15"/>
      <c r="E101" s="21"/>
      <c r="F101" s="20"/>
      <c r="G101" s="93"/>
      <c r="H101" s="15"/>
      <c r="I101" s="21"/>
      <c r="J101" s="20"/>
      <c r="K101" s="93"/>
    </row>
    <row r="102" spans="3:23" x14ac:dyDescent="0.2">
      <c r="D102" s="15"/>
      <c r="E102" s="21"/>
      <c r="F102" s="20"/>
      <c r="G102" s="93"/>
      <c r="H102" s="15"/>
      <c r="I102" s="21"/>
      <c r="J102" s="20"/>
      <c r="K102" s="93"/>
    </row>
    <row r="103" spans="3:23" x14ac:dyDescent="0.2">
      <c r="D103" s="15"/>
      <c r="E103" s="21"/>
      <c r="F103" s="20"/>
      <c r="G103" s="93"/>
      <c r="H103" s="15"/>
      <c r="I103" s="20"/>
      <c r="J103" s="20"/>
      <c r="K103" s="93"/>
    </row>
    <row r="104" spans="3:23" x14ac:dyDescent="0.2">
      <c r="D104" s="15"/>
      <c r="E104" s="21"/>
      <c r="F104" s="20"/>
      <c r="G104" s="93"/>
      <c r="H104" s="15"/>
      <c r="I104" s="21"/>
      <c r="J104" s="20"/>
      <c r="K104" s="93"/>
    </row>
    <row r="105" spans="3:23" x14ac:dyDescent="0.2">
      <c r="D105" s="15"/>
      <c r="E105" s="20"/>
      <c r="F105" s="20"/>
      <c r="G105" s="93"/>
      <c r="H105" s="15"/>
      <c r="I105" s="21"/>
      <c r="J105" s="20"/>
      <c r="K105" s="93"/>
    </row>
    <row r="106" spans="3:23" x14ac:dyDescent="0.2">
      <c r="D106" s="15"/>
      <c r="E106" s="21"/>
      <c r="F106" s="20"/>
      <c r="G106" s="93"/>
      <c r="H106" s="15"/>
      <c r="I106" s="21"/>
      <c r="J106" s="20"/>
      <c r="K106" s="93"/>
    </row>
    <row r="107" spans="3:23" x14ac:dyDescent="0.2">
      <c r="D107" s="15"/>
      <c r="E107" s="21"/>
      <c r="F107" s="20"/>
      <c r="G107" s="93"/>
      <c r="H107" s="15"/>
      <c r="I107" s="21"/>
      <c r="J107" s="20"/>
      <c r="K107" s="93"/>
    </row>
    <row r="108" spans="3:23" x14ac:dyDescent="0.2">
      <c r="D108" s="15"/>
      <c r="E108" s="21"/>
      <c r="F108" s="20"/>
      <c r="G108" s="93"/>
      <c r="H108" s="15"/>
      <c r="I108" s="20"/>
      <c r="J108" s="20"/>
      <c r="K108" s="93"/>
    </row>
    <row r="109" spans="3:23" x14ac:dyDescent="0.2">
      <c r="D109" s="15"/>
      <c r="E109" s="21"/>
      <c r="F109" s="20"/>
      <c r="G109" s="93"/>
      <c r="H109" s="15"/>
    </row>
    <row r="110" spans="3:23" x14ac:dyDescent="0.2">
      <c r="D110" s="15"/>
      <c r="E110" s="21"/>
      <c r="F110" s="20"/>
      <c r="G110" s="93"/>
      <c r="H110" s="15"/>
    </row>
    <row r="111" spans="3:23" x14ac:dyDescent="0.2">
      <c r="D111" s="15"/>
      <c r="E111" s="20"/>
      <c r="F111" s="20"/>
      <c r="G111" s="93"/>
      <c r="H111" s="15"/>
    </row>
    <row r="112" spans="3:23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CCB3-D91D-C94C-A536-472B0CC8E762}">
  <sheetPr codeName="Sheet30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115.6640625" customWidth="1"/>
  </cols>
  <sheetData>
    <row r="1" spans="1:24" x14ac:dyDescent="0.2">
      <c r="A1" s="8" t="s">
        <v>28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268</v>
      </c>
      <c r="R3" s="60" t="s">
        <v>64</v>
      </c>
      <c r="S3" s="61" t="s">
        <v>77</v>
      </c>
      <c r="T3" s="43"/>
      <c r="U3" s="62" t="s">
        <v>357</v>
      </c>
      <c r="V3" s="63" t="s">
        <v>64</v>
      </c>
      <c r="W3" s="64" t="s">
        <v>77</v>
      </c>
      <c r="X3" s="43"/>
    </row>
    <row r="4" spans="1:24" x14ac:dyDescent="0.2">
      <c r="A4" s="1" t="s">
        <v>66</v>
      </c>
      <c r="B4" s="112">
        <v>4460</v>
      </c>
      <c r="C4" s="10">
        <f>B4/B7</f>
        <v>0.97828471155955254</v>
      </c>
      <c r="E4" s="3" t="s">
        <v>104</v>
      </c>
      <c r="F4" s="112">
        <v>3086</v>
      </c>
      <c r="G4" s="10">
        <f>F4/F6</f>
        <v>0.75030391441769995</v>
      </c>
      <c r="I4" s="17" t="s">
        <v>139</v>
      </c>
      <c r="J4" s="112">
        <v>1006</v>
      </c>
      <c r="K4" s="10">
        <f>J4/J6</f>
        <v>0.32243589743589746</v>
      </c>
      <c r="M4" s="22" t="s">
        <v>170</v>
      </c>
      <c r="N4" s="112">
        <v>592</v>
      </c>
      <c r="O4" s="24">
        <f>N4/N8</f>
        <v>0.20985466146756471</v>
      </c>
      <c r="Q4" s="46" t="s">
        <v>269</v>
      </c>
      <c r="R4" s="112">
        <v>794</v>
      </c>
      <c r="S4" s="24">
        <f>R4/R7</f>
        <v>0.29418303075213043</v>
      </c>
      <c r="T4" s="43"/>
      <c r="U4" s="66" t="s">
        <v>448</v>
      </c>
      <c r="V4" s="112">
        <v>273</v>
      </c>
      <c r="W4" s="68">
        <f>V4/V6</f>
        <v>0.28526645768025077</v>
      </c>
      <c r="X4" s="43"/>
    </row>
    <row r="5" spans="1:24" x14ac:dyDescent="0.2">
      <c r="A5" s="1" t="s">
        <v>67</v>
      </c>
      <c r="B5" s="112">
        <v>42</v>
      </c>
      <c r="C5" s="10">
        <f>B5/B7</f>
        <v>9.2125466110989252E-3</v>
      </c>
      <c r="E5" s="3" t="s">
        <v>105</v>
      </c>
      <c r="F5" s="112">
        <v>1027</v>
      </c>
      <c r="G5" s="10">
        <f>F5/F6</f>
        <v>0.24969608558230003</v>
      </c>
      <c r="I5" s="17" t="s">
        <v>88</v>
      </c>
      <c r="J5" s="112">
        <v>2114</v>
      </c>
      <c r="K5" s="10">
        <f>J5/J6</f>
        <v>0.6775641025641026</v>
      </c>
      <c r="L5" s="15"/>
      <c r="M5" s="22" t="s">
        <v>171</v>
      </c>
      <c r="N5" s="112">
        <v>292</v>
      </c>
      <c r="O5" s="24">
        <f>N5/N8</f>
        <v>0.10350939383197448</v>
      </c>
      <c r="Q5" s="46" t="s">
        <v>270</v>
      </c>
      <c r="R5" s="112">
        <v>480</v>
      </c>
      <c r="S5" s="24">
        <f>R5/R7</f>
        <v>0.1778436457947388</v>
      </c>
      <c r="T5" s="43"/>
      <c r="U5" s="66" t="s">
        <v>449</v>
      </c>
      <c r="V5" s="112">
        <v>684</v>
      </c>
      <c r="W5" s="68">
        <f>V5/V6</f>
        <v>0.71473354231974917</v>
      </c>
      <c r="X5" s="43"/>
    </row>
    <row r="6" spans="1:24" x14ac:dyDescent="0.2">
      <c r="A6" s="2" t="s">
        <v>68</v>
      </c>
      <c r="B6" s="112">
        <v>57</v>
      </c>
      <c r="C6" s="11">
        <f>B6/B7</f>
        <v>1.2502741829348541E-2</v>
      </c>
      <c r="E6" s="3" t="s">
        <v>107</v>
      </c>
      <c r="F6" s="1">
        <f>F4+F5</f>
        <v>4113</v>
      </c>
      <c r="G6" s="10">
        <f>G4+G5</f>
        <v>1</v>
      </c>
      <c r="I6" s="17" t="s">
        <v>69</v>
      </c>
      <c r="J6" s="1">
        <f>J4+J5</f>
        <v>3120</v>
      </c>
      <c r="K6" s="10">
        <f>K4+K5</f>
        <v>1</v>
      </c>
      <c r="L6" s="15"/>
      <c r="M6" s="22" t="s">
        <v>172</v>
      </c>
      <c r="N6" s="112">
        <v>1417</v>
      </c>
      <c r="O6" s="24">
        <f>N6/N8</f>
        <v>0.50230414746543783</v>
      </c>
      <c r="Q6" s="46" t="s">
        <v>271</v>
      </c>
      <c r="R6" s="112">
        <v>1425</v>
      </c>
      <c r="S6" s="24">
        <f>R6/R7</f>
        <v>0.52797332345313075</v>
      </c>
      <c r="T6" s="43"/>
      <c r="U6" s="66" t="s">
        <v>69</v>
      </c>
      <c r="V6" s="67">
        <f>SUM(V4:V5)</f>
        <v>957</v>
      </c>
      <c r="W6" s="68">
        <f>W4+W5</f>
        <v>1</v>
      </c>
      <c r="X6" s="43"/>
    </row>
    <row r="7" spans="1:24" x14ac:dyDescent="0.2">
      <c r="A7" s="3" t="s">
        <v>69</v>
      </c>
      <c r="B7" s="1">
        <f>B4+B5+B6</f>
        <v>4559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520</v>
      </c>
      <c r="O7" s="24">
        <f>N7/N8</f>
        <v>0.18433179723502305</v>
      </c>
      <c r="Q7" s="46" t="s">
        <v>69</v>
      </c>
      <c r="R7" s="23">
        <f>R4+R5+R6</f>
        <v>2699</v>
      </c>
      <c r="S7" s="24">
        <f>S4+S5+S6</f>
        <v>1</v>
      </c>
      <c r="T7" s="43"/>
      <c r="U7" s="43"/>
      <c r="V7" s="43"/>
      <c r="W7" s="44"/>
      <c r="X7" s="4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2821</v>
      </c>
      <c r="O8" s="24">
        <f>O4+O5+O6+O7</f>
        <v>1.0000000000000002</v>
      </c>
      <c r="Q8" s="43"/>
      <c r="R8" s="43"/>
      <c r="S8" s="44"/>
      <c r="T8" s="43"/>
      <c r="U8" s="71" t="s">
        <v>286</v>
      </c>
      <c r="V8" s="71" t="s">
        <v>64</v>
      </c>
      <c r="W8" s="72" t="s">
        <v>94</v>
      </c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10</v>
      </c>
      <c r="G9" s="10">
        <f>F9/F11</f>
        <v>0.4</v>
      </c>
      <c r="I9" s="17" t="s">
        <v>671</v>
      </c>
      <c r="J9" s="112">
        <v>641</v>
      </c>
      <c r="K9" s="10">
        <f>J9/J12</f>
        <v>0.22080606269376507</v>
      </c>
      <c r="L9" s="15"/>
      <c r="M9" s="13"/>
      <c r="N9" s="13"/>
      <c r="O9" s="14"/>
      <c r="Q9" s="38" t="s">
        <v>272</v>
      </c>
      <c r="R9" s="60" t="s">
        <v>64</v>
      </c>
      <c r="S9" s="61" t="s">
        <v>77</v>
      </c>
      <c r="T9" s="43"/>
      <c r="U9" s="71" t="s">
        <v>450</v>
      </c>
      <c r="V9" s="112">
        <v>298</v>
      </c>
      <c r="W9" s="72">
        <f>V9/V13</f>
        <v>0.36474908200734396</v>
      </c>
      <c r="X9" s="43"/>
    </row>
    <row r="10" spans="1:24" x14ac:dyDescent="0.2">
      <c r="A10" s="23" t="s">
        <v>70</v>
      </c>
      <c r="B10" s="112">
        <v>66</v>
      </c>
      <c r="C10" s="24">
        <f>B10/B17</f>
        <v>1.45953118089341E-2</v>
      </c>
      <c r="E10" s="3" t="s">
        <v>109</v>
      </c>
      <c r="F10" s="112">
        <v>15</v>
      </c>
      <c r="G10" s="10">
        <f>F10/F11</f>
        <v>0.6</v>
      </c>
      <c r="I10" s="17" t="s">
        <v>141</v>
      </c>
      <c r="J10" s="112">
        <v>1410</v>
      </c>
      <c r="K10" s="10">
        <f>J10/J12</f>
        <v>0.48570444367895282</v>
      </c>
      <c r="L10" s="15"/>
      <c r="M10" s="22" t="s">
        <v>174</v>
      </c>
      <c r="N10" s="23" t="s">
        <v>64</v>
      </c>
      <c r="O10" s="24" t="s">
        <v>77</v>
      </c>
      <c r="Q10" s="46" t="s">
        <v>273</v>
      </c>
      <c r="R10" s="112">
        <v>1073</v>
      </c>
      <c r="S10" s="24">
        <f>R10/R14</f>
        <v>0.4058245083207262</v>
      </c>
      <c r="T10" s="43"/>
      <c r="U10" s="71" t="s">
        <v>451</v>
      </c>
      <c r="V10" s="112">
        <v>200</v>
      </c>
      <c r="W10" s="72">
        <f>V10/V13</f>
        <v>0.24479804161566707</v>
      </c>
      <c r="X10" s="43"/>
    </row>
    <row r="11" spans="1:24" x14ac:dyDescent="0.2">
      <c r="A11" s="23" t="s">
        <v>71</v>
      </c>
      <c r="B11" s="112">
        <v>845</v>
      </c>
      <c r="C11" s="24">
        <f>B11/B17</f>
        <v>0.18686421937195932</v>
      </c>
      <c r="E11" s="3" t="s">
        <v>107</v>
      </c>
      <c r="F11" s="1">
        <f>F9+F10</f>
        <v>25</v>
      </c>
      <c r="G11" s="10">
        <f>G9+G10</f>
        <v>1</v>
      </c>
      <c r="I11" s="17" t="s">
        <v>142</v>
      </c>
      <c r="J11" s="112">
        <v>852</v>
      </c>
      <c r="K11" s="10">
        <f>J11/J12</f>
        <v>0.29348949362728211</v>
      </c>
      <c r="L11" s="15"/>
      <c r="M11" s="22" t="s">
        <v>176</v>
      </c>
      <c r="N11" s="112">
        <v>1158</v>
      </c>
      <c r="O11" s="24">
        <f>N11/N13</f>
        <v>0.40976645435244163</v>
      </c>
      <c r="Q11" s="46" t="s">
        <v>274</v>
      </c>
      <c r="R11" s="112">
        <v>227</v>
      </c>
      <c r="S11" s="24">
        <f>R11/R14</f>
        <v>8.5854765506807873E-2</v>
      </c>
      <c r="T11" s="43"/>
      <c r="U11" s="71" t="s">
        <v>452</v>
      </c>
      <c r="V11" s="112">
        <v>89</v>
      </c>
      <c r="W11" s="72">
        <f>V11/V13</f>
        <v>0.10893512851897184</v>
      </c>
      <c r="X11" s="43"/>
    </row>
    <row r="12" spans="1:24" x14ac:dyDescent="0.2">
      <c r="A12" s="23" t="s">
        <v>72</v>
      </c>
      <c r="B12" s="112">
        <v>18</v>
      </c>
      <c r="C12" s="24">
        <f>B12/B17</f>
        <v>3.9805395842547548E-3</v>
      </c>
      <c r="E12" s="13"/>
      <c r="F12" s="13"/>
      <c r="G12" s="14"/>
      <c r="I12" s="17" t="s">
        <v>69</v>
      </c>
      <c r="J12" s="1">
        <f>J9+J10+J11</f>
        <v>2903</v>
      </c>
      <c r="K12" s="10">
        <f>K9+K10+K11</f>
        <v>1</v>
      </c>
      <c r="L12" s="15"/>
      <c r="M12" s="22" t="s">
        <v>175</v>
      </c>
      <c r="N12" s="112">
        <v>1668</v>
      </c>
      <c r="O12" s="24">
        <f>N12/N13</f>
        <v>0.59023354564755837</v>
      </c>
      <c r="Q12" s="46" t="s">
        <v>275</v>
      </c>
      <c r="R12" s="112">
        <v>791</v>
      </c>
      <c r="S12" s="24">
        <f>R12/R14</f>
        <v>0.29916792738275338</v>
      </c>
      <c r="T12" s="43"/>
      <c r="U12" s="71" t="s">
        <v>453</v>
      </c>
      <c r="V12" s="112">
        <v>230</v>
      </c>
      <c r="W12" s="72">
        <f>V12/V13</f>
        <v>0.28151774785801714</v>
      </c>
      <c r="X12" s="43"/>
    </row>
    <row r="13" spans="1:24" x14ac:dyDescent="0.2">
      <c r="A13" s="23" t="s">
        <v>73</v>
      </c>
      <c r="B13" s="112">
        <v>479</v>
      </c>
      <c r="C13" s="24">
        <f>B13/B17</f>
        <v>0.1059265811587793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2826</v>
      </c>
      <c r="O13" s="24">
        <f>O11+O12</f>
        <v>1</v>
      </c>
      <c r="Q13" s="46" t="s">
        <v>276</v>
      </c>
      <c r="R13" s="112">
        <v>553</v>
      </c>
      <c r="S13" s="24">
        <f>R13/R14</f>
        <v>0.20915279878971255</v>
      </c>
      <c r="T13" s="43"/>
      <c r="U13" s="71" t="s">
        <v>69</v>
      </c>
      <c r="V13" s="71">
        <f>V9+V10+V11+V12</f>
        <v>817</v>
      </c>
      <c r="W13" s="72">
        <f>W9+W10+W11+W12</f>
        <v>1</v>
      </c>
      <c r="X13" s="43"/>
    </row>
    <row r="14" spans="1:24" x14ac:dyDescent="0.2">
      <c r="A14" s="23" t="s">
        <v>74</v>
      </c>
      <c r="B14" s="112">
        <v>38</v>
      </c>
      <c r="C14" s="24">
        <f>B14/B17</f>
        <v>8.4033613445378148E-3</v>
      </c>
      <c r="E14" s="6" t="s">
        <v>111</v>
      </c>
      <c r="F14" s="112">
        <v>1594</v>
      </c>
      <c r="G14" s="27">
        <f>F14/F16</f>
        <v>0.51736449204803636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6" t="s">
        <v>69</v>
      </c>
      <c r="R14" s="23">
        <f>R10+R11+R12+R13</f>
        <v>2644</v>
      </c>
      <c r="S14" s="24">
        <f>S10+S11+S12+S13</f>
        <v>1</v>
      </c>
      <c r="T14" s="43"/>
      <c r="U14" s="43"/>
      <c r="V14" s="43"/>
      <c r="W14" s="44"/>
      <c r="X14" s="43"/>
    </row>
    <row r="15" spans="1:24" x14ac:dyDescent="0.2">
      <c r="A15" s="23" t="s">
        <v>75</v>
      </c>
      <c r="B15" s="112">
        <v>1127</v>
      </c>
      <c r="C15" s="24">
        <f>B15/B17</f>
        <v>0.24922600619195046</v>
      </c>
      <c r="E15" s="6" t="s">
        <v>112</v>
      </c>
      <c r="F15" s="112">
        <v>1487</v>
      </c>
      <c r="G15" s="27">
        <f>F15/F16</f>
        <v>0.48263550795196364</v>
      </c>
      <c r="I15" s="17" t="s">
        <v>144</v>
      </c>
      <c r="J15" s="112">
        <v>864</v>
      </c>
      <c r="K15" s="10">
        <f>J15/J19</f>
        <v>0.30422535211267604</v>
      </c>
      <c r="L15" s="15"/>
      <c r="M15" s="22" t="s">
        <v>177</v>
      </c>
      <c r="N15" s="23" t="s">
        <v>64</v>
      </c>
      <c r="O15" s="24" t="s">
        <v>77</v>
      </c>
      <c r="Q15" s="43"/>
      <c r="R15" s="43"/>
      <c r="S15" s="44"/>
      <c r="T15" s="43"/>
      <c r="U15" s="71" t="s">
        <v>382</v>
      </c>
      <c r="V15" s="71" t="s">
        <v>64</v>
      </c>
      <c r="W15" s="72" t="s">
        <v>94</v>
      </c>
      <c r="X15" s="43"/>
    </row>
    <row r="16" spans="1:24" x14ac:dyDescent="0.2">
      <c r="A16" s="23" t="s">
        <v>76</v>
      </c>
      <c r="B16" s="112">
        <v>1949</v>
      </c>
      <c r="C16" s="24">
        <f>B16/B17</f>
        <v>0.43100398053958427</v>
      </c>
      <c r="E16" s="6" t="s">
        <v>107</v>
      </c>
      <c r="F16" s="7">
        <f>F14+F15</f>
        <v>3081</v>
      </c>
      <c r="G16" s="27">
        <f>G14+G15</f>
        <v>1</v>
      </c>
      <c r="I16" s="17" t="s">
        <v>145</v>
      </c>
      <c r="J16" s="112">
        <v>503</v>
      </c>
      <c r="K16" s="10">
        <f>J16/J19</f>
        <v>0.17711267605633804</v>
      </c>
      <c r="L16" s="15"/>
      <c r="M16" s="22" t="s">
        <v>178</v>
      </c>
      <c r="N16" s="112">
        <v>1116</v>
      </c>
      <c r="O16" s="24">
        <f>N16/N18</f>
        <v>0.4197066566378338</v>
      </c>
      <c r="Q16" s="38" t="s">
        <v>277</v>
      </c>
      <c r="R16" s="60" t="s">
        <v>64</v>
      </c>
      <c r="S16" s="61" t="s">
        <v>77</v>
      </c>
      <c r="T16" s="43"/>
      <c r="U16" s="71" t="s">
        <v>454</v>
      </c>
      <c r="V16" s="112">
        <v>186</v>
      </c>
      <c r="W16" s="72">
        <f>V16/V19</f>
        <v>0.23907455012853471</v>
      </c>
      <c r="X16" s="43"/>
    </row>
    <row r="17" spans="1:24" x14ac:dyDescent="0.2">
      <c r="A17" s="23" t="s">
        <v>69</v>
      </c>
      <c r="B17" s="23">
        <f>B10+B11+B12+B13+B14+B15+B16</f>
        <v>4522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514</v>
      </c>
      <c r="K17" s="10">
        <f>J17/J19</f>
        <v>0.18098591549295776</v>
      </c>
      <c r="L17" s="15"/>
      <c r="M17" s="22" t="s">
        <v>179</v>
      </c>
      <c r="N17" s="112">
        <v>1543</v>
      </c>
      <c r="O17" s="24">
        <f>N17/N18</f>
        <v>0.5802933433621662</v>
      </c>
      <c r="Q17" s="46" t="s">
        <v>278</v>
      </c>
      <c r="R17" s="112">
        <v>874</v>
      </c>
      <c r="S17" s="24">
        <f>R17/R20</f>
        <v>0.32783195798949738</v>
      </c>
      <c r="T17" s="43"/>
      <c r="U17" s="71" t="s">
        <v>455</v>
      </c>
      <c r="V17" s="112">
        <v>241</v>
      </c>
      <c r="W17" s="72">
        <f>V17/V19</f>
        <v>0.30976863753213368</v>
      </c>
      <c r="X17" s="43"/>
    </row>
    <row r="18" spans="1:24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959</v>
      </c>
      <c r="K18" s="127">
        <f>J18/J19</f>
        <v>0.33767605633802816</v>
      </c>
      <c r="L18" s="15"/>
      <c r="M18" s="22" t="s">
        <v>69</v>
      </c>
      <c r="N18" s="23">
        <f>N16+N17</f>
        <v>2659</v>
      </c>
      <c r="O18" s="24">
        <f>O16+O17</f>
        <v>1</v>
      </c>
      <c r="Q18" s="46" t="s">
        <v>279</v>
      </c>
      <c r="R18" s="112">
        <v>344</v>
      </c>
      <c r="S18" s="24">
        <f>R18/R20</f>
        <v>0.12903225806451613</v>
      </c>
      <c r="T18" s="43"/>
      <c r="U18" s="71" t="s">
        <v>456</v>
      </c>
      <c r="V18" s="112">
        <v>351</v>
      </c>
      <c r="W18" s="72">
        <f>V18/V19</f>
        <v>0.45115681233933164</v>
      </c>
      <c r="X18" s="43"/>
    </row>
    <row r="19" spans="1:24" x14ac:dyDescent="0.2">
      <c r="A19" s="43"/>
      <c r="B19" s="43"/>
      <c r="C19" s="44"/>
      <c r="E19" s="17" t="s">
        <v>114</v>
      </c>
      <c r="F19" s="112">
        <v>253</v>
      </c>
      <c r="G19" s="10">
        <f>F19/F22</f>
        <v>7.9936808846761451E-2</v>
      </c>
      <c r="I19" s="17" t="s">
        <v>69</v>
      </c>
      <c r="J19" s="1">
        <f>J15+J16+J17+J18</f>
        <v>2840</v>
      </c>
      <c r="K19" s="10">
        <f>K15+K16+K17+K18</f>
        <v>1</v>
      </c>
      <c r="L19" s="15"/>
      <c r="M19" s="13"/>
      <c r="N19" s="13"/>
      <c r="O19" s="14"/>
      <c r="Q19" s="46" t="s">
        <v>280</v>
      </c>
      <c r="R19" s="112">
        <v>1448</v>
      </c>
      <c r="S19" s="24">
        <f>R19/R20</f>
        <v>0.54313578394598649</v>
      </c>
      <c r="T19" s="43"/>
      <c r="U19" s="71" t="s">
        <v>69</v>
      </c>
      <c r="V19" s="71">
        <f>V16+V17+V18</f>
        <v>778</v>
      </c>
      <c r="W19" s="72">
        <f>W16+W17+W18</f>
        <v>1</v>
      </c>
      <c r="X19" s="43"/>
    </row>
    <row r="20" spans="1:24" x14ac:dyDescent="0.2">
      <c r="A20" s="43"/>
      <c r="B20" s="43"/>
      <c r="C20" s="44"/>
      <c r="E20" s="17" t="s">
        <v>674</v>
      </c>
      <c r="F20" s="112">
        <v>1130</v>
      </c>
      <c r="G20" s="10">
        <f>F20/F22</f>
        <v>0.35703001579778831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6" t="s">
        <v>107</v>
      </c>
      <c r="R20" s="23">
        <f>R17+R18+R19</f>
        <v>2666</v>
      </c>
      <c r="S20" s="24">
        <f>S17+S18+S19</f>
        <v>1</v>
      </c>
      <c r="T20" s="43"/>
      <c r="U20" s="43"/>
      <c r="V20" s="43"/>
      <c r="W20" s="44"/>
      <c r="X20" s="43"/>
    </row>
    <row r="21" spans="1:24" x14ac:dyDescent="0.2">
      <c r="A21" s="43"/>
      <c r="B21" s="43"/>
      <c r="C21" s="44"/>
      <c r="E21" s="17" t="s">
        <v>115</v>
      </c>
      <c r="F21" s="112">
        <v>1782</v>
      </c>
      <c r="G21" s="10">
        <f>F21/F22</f>
        <v>0.56303317535545028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995</v>
      </c>
      <c r="O21" s="24">
        <f>N21/N25</f>
        <v>0.37406015037593987</v>
      </c>
      <c r="Q21" s="43"/>
      <c r="R21" s="43"/>
      <c r="S21" s="44"/>
      <c r="T21" s="43"/>
      <c r="U21" s="62" t="s">
        <v>457</v>
      </c>
      <c r="V21" s="63" t="s">
        <v>64</v>
      </c>
      <c r="W21" s="64" t="s">
        <v>77</v>
      </c>
      <c r="X21" s="43"/>
    </row>
    <row r="22" spans="1:24" x14ac:dyDescent="0.2">
      <c r="A22" s="43"/>
      <c r="B22" s="43"/>
      <c r="C22" s="44"/>
      <c r="E22" s="17" t="s">
        <v>107</v>
      </c>
      <c r="F22" s="1">
        <f>F19+F20+F21</f>
        <v>3165</v>
      </c>
      <c r="G22" s="10">
        <f>G19+G20+G21</f>
        <v>1</v>
      </c>
      <c r="I22" s="17" t="s">
        <v>148</v>
      </c>
      <c r="J22" s="112">
        <v>871</v>
      </c>
      <c r="K22" s="10">
        <f>J22/J25</f>
        <v>0.30941385435168739</v>
      </c>
      <c r="L22" s="15"/>
      <c r="M22" s="22" t="s">
        <v>182</v>
      </c>
      <c r="N22" s="112">
        <v>589</v>
      </c>
      <c r="O22" s="24">
        <f>N22/N25</f>
        <v>0.22142857142857142</v>
      </c>
      <c r="Q22" s="43"/>
      <c r="R22" s="43"/>
      <c r="S22" s="44"/>
      <c r="T22" s="43"/>
      <c r="U22" s="66" t="s">
        <v>458</v>
      </c>
      <c r="V22" s="112">
        <v>172</v>
      </c>
      <c r="W22" s="68">
        <f>V22/V24</f>
        <v>0.53582554517133951</v>
      </c>
      <c r="X22" s="43"/>
    </row>
    <row r="23" spans="1:24" x14ac:dyDescent="0.2">
      <c r="A23" s="43"/>
      <c r="B23" s="43"/>
      <c r="C23" s="44"/>
      <c r="E23" s="13"/>
      <c r="F23" s="13"/>
      <c r="G23" s="14"/>
      <c r="I23" s="17" t="s">
        <v>149</v>
      </c>
      <c r="J23" s="112">
        <v>333</v>
      </c>
      <c r="K23" s="10">
        <f>J23/J25</f>
        <v>0.11829484902309059</v>
      </c>
      <c r="L23" s="15"/>
      <c r="M23" s="22" t="s">
        <v>183</v>
      </c>
      <c r="N23" s="112">
        <v>700</v>
      </c>
      <c r="O23" s="24">
        <f>N23/N25</f>
        <v>0.26315789473684209</v>
      </c>
      <c r="Q23" s="43"/>
      <c r="R23" s="43"/>
      <c r="S23" s="44"/>
      <c r="T23" s="43"/>
      <c r="U23" s="66" t="s">
        <v>459</v>
      </c>
      <c r="V23" s="112">
        <v>149</v>
      </c>
      <c r="W23" s="68">
        <f>V23/V24</f>
        <v>0.46417445482866043</v>
      </c>
      <c r="X23" s="43"/>
    </row>
    <row r="24" spans="1:24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1611</v>
      </c>
      <c r="K24" s="10">
        <f>J24/J25</f>
        <v>0.57229129662522205</v>
      </c>
      <c r="L24" s="15"/>
      <c r="M24" s="22" t="s">
        <v>184</v>
      </c>
      <c r="N24" s="112">
        <v>376</v>
      </c>
      <c r="O24" s="24">
        <f>N24/N25</f>
        <v>0.14135338345864662</v>
      </c>
      <c r="Q24" s="43"/>
      <c r="R24" s="43"/>
      <c r="S24" s="44"/>
      <c r="T24" s="43"/>
      <c r="U24" s="66" t="s">
        <v>69</v>
      </c>
      <c r="V24" s="67">
        <f>SUM(V22:V23)</f>
        <v>321</v>
      </c>
      <c r="W24" s="68">
        <f>W22+W23</f>
        <v>1</v>
      </c>
      <c r="X24" s="43"/>
    </row>
    <row r="25" spans="1:24" x14ac:dyDescent="0.2">
      <c r="A25" s="43"/>
      <c r="B25" s="43"/>
      <c r="C25" s="44"/>
      <c r="E25" s="17" t="s">
        <v>117</v>
      </c>
      <c r="F25" s="112">
        <v>1178</v>
      </c>
      <c r="G25" s="10">
        <f>F25/F30</f>
        <v>0.3858499836226662</v>
      </c>
      <c r="I25" s="17" t="s">
        <v>69</v>
      </c>
      <c r="J25" s="1">
        <f>J22+J23+J24</f>
        <v>2815</v>
      </c>
      <c r="K25" s="10">
        <f>K22+K23+K24</f>
        <v>1</v>
      </c>
      <c r="L25" s="15"/>
      <c r="M25" s="22" t="s">
        <v>69</v>
      </c>
      <c r="N25" s="23">
        <f>N21+N22+N23+N24</f>
        <v>2660</v>
      </c>
      <c r="O25" s="24">
        <f>O21+O22+O23+O24</f>
        <v>1</v>
      </c>
      <c r="Q25" s="43"/>
      <c r="R25" s="43"/>
      <c r="S25" s="44"/>
      <c r="T25" s="43"/>
      <c r="U25" s="43"/>
      <c r="V25" s="43"/>
      <c r="W25" s="44"/>
      <c r="X25" s="43"/>
    </row>
    <row r="26" spans="1:24" x14ac:dyDescent="0.2">
      <c r="A26" s="13"/>
      <c r="B26" s="13"/>
      <c r="C26" s="14"/>
      <c r="E26" s="17" t="s">
        <v>118</v>
      </c>
      <c r="F26" s="112">
        <v>388</v>
      </c>
      <c r="G26" s="10">
        <f>F26/F30</f>
        <v>0.12708811005568293</v>
      </c>
      <c r="I26" s="13"/>
      <c r="J26" s="13"/>
      <c r="K26" s="14"/>
      <c r="L26" s="15"/>
      <c r="M26" s="13"/>
      <c r="N26" s="13"/>
      <c r="O26" s="14"/>
      <c r="Q26" s="43"/>
      <c r="R26" s="43"/>
      <c r="S26" s="44"/>
      <c r="T26" s="43"/>
      <c r="U26" s="62" t="s">
        <v>289</v>
      </c>
      <c r="V26" s="63" t="s">
        <v>64</v>
      </c>
      <c r="W26" s="64" t="s">
        <v>77</v>
      </c>
      <c r="X26" s="43"/>
    </row>
    <row r="27" spans="1:24" x14ac:dyDescent="0.2">
      <c r="A27" s="43"/>
      <c r="B27" s="43"/>
      <c r="C27" s="44"/>
      <c r="E27" s="17" t="s">
        <v>119</v>
      </c>
      <c r="F27" s="112">
        <v>224</v>
      </c>
      <c r="G27" s="10">
        <f>F27/F30</f>
        <v>7.3370455289878803E-2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66" t="s">
        <v>460</v>
      </c>
      <c r="V27" s="112">
        <v>1642</v>
      </c>
      <c r="W27" s="68">
        <f>V27/V29</f>
        <v>0.36890586385082003</v>
      </c>
      <c r="X27" s="43"/>
    </row>
    <row r="28" spans="1:24" x14ac:dyDescent="0.2">
      <c r="A28" s="43"/>
      <c r="B28" s="43"/>
      <c r="C28" s="44"/>
      <c r="E28" s="17" t="s">
        <v>120</v>
      </c>
      <c r="F28" s="112">
        <v>164</v>
      </c>
      <c r="G28" s="10">
        <f>F28/F30</f>
        <v>5.3717654765804125E-2</v>
      </c>
      <c r="I28" s="17" t="s">
        <v>644</v>
      </c>
      <c r="J28" s="112">
        <v>701</v>
      </c>
      <c r="K28" s="10">
        <f>J28/J33</f>
        <v>0.25107449856733527</v>
      </c>
      <c r="L28" s="15"/>
      <c r="M28" s="22" t="s">
        <v>186</v>
      </c>
      <c r="N28" s="112">
        <v>772</v>
      </c>
      <c r="O28" s="24">
        <f>N28/N31</f>
        <v>0.29154078549848944</v>
      </c>
      <c r="Q28" s="43"/>
      <c r="R28" s="43"/>
      <c r="S28" s="44"/>
      <c r="T28" s="43"/>
      <c r="U28" s="66" t="s">
        <v>461</v>
      </c>
      <c r="V28" s="112">
        <v>2809</v>
      </c>
      <c r="W28" s="68">
        <f>V28/V29</f>
        <v>0.63109413614917997</v>
      </c>
      <c r="X28" s="43"/>
    </row>
    <row r="29" spans="1:24" x14ac:dyDescent="0.2">
      <c r="A29" s="43"/>
      <c r="B29" s="43"/>
      <c r="C29" s="44"/>
      <c r="E29" s="17" t="s">
        <v>99</v>
      </c>
      <c r="F29" s="112">
        <v>1099</v>
      </c>
      <c r="G29" s="10">
        <f>F29/F30</f>
        <v>0.35997379626596793</v>
      </c>
      <c r="I29" s="17" t="s">
        <v>151</v>
      </c>
      <c r="J29" s="112">
        <v>1238</v>
      </c>
      <c r="K29" s="10">
        <f>J29/J33</f>
        <v>0.44340974212034384</v>
      </c>
      <c r="L29" s="15"/>
      <c r="M29" s="22" t="s">
        <v>682</v>
      </c>
      <c r="N29" s="112">
        <v>966</v>
      </c>
      <c r="O29" s="24">
        <f>N29/N31</f>
        <v>0.36480362537764349</v>
      </c>
      <c r="Q29" s="43"/>
      <c r="R29" s="43"/>
      <c r="S29" s="44"/>
      <c r="T29" s="43"/>
      <c r="U29" s="66" t="s">
        <v>69</v>
      </c>
      <c r="V29" s="67">
        <f>SUM(V27:V28)</f>
        <v>4451</v>
      </c>
      <c r="W29" s="68">
        <f>W27+W28</f>
        <v>1</v>
      </c>
      <c r="X29" s="43"/>
    </row>
    <row r="30" spans="1:24" x14ac:dyDescent="0.2">
      <c r="A30" s="43"/>
      <c r="B30" s="43"/>
      <c r="C30" s="44"/>
      <c r="E30" s="17" t="s">
        <v>69</v>
      </c>
      <c r="F30" s="1">
        <f>F25+F26+F27+F28+F29</f>
        <v>3053</v>
      </c>
      <c r="G30" s="10">
        <f>G25+G26+G27+G28+G29</f>
        <v>1</v>
      </c>
      <c r="I30" s="17" t="s">
        <v>152</v>
      </c>
      <c r="J30" s="112">
        <v>263</v>
      </c>
      <c r="K30" s="10">
        <f>J30/J33</f>
        <v>9.4197707736389691E-2</v>
      </c>
      <c r="L30" s="15"/>
      <c r="M30" s="22" t="s">
        <v>187</v>
      </c>
      <c r="N30" s="112">
        <v>910</v>
      </c>
      <c r="O30" s="24">
        <f>N30/N31</f>
        <v>0.34365558912386707</v>
      </c>
      <c r="Q30" s="43"/>
      <c r="R30" s="43"/>
      <c r="S30" s="44"/>
      <c r="T30" s="43"/>
      <c r="U30" s="43"/>
      <c r="V30" s="43"/>
      <c r="W30" s="44"/>
      <c r="X30" s="43"/>
    </row>
    <row r="31" spans="1:24" x14ac:dyDescent="0.2">
      <c r="A31" s="43"/>
      <c r="B31" s="43"/>
      <c r="C31" s="44"/>
      <c r="E31" s="13"/>
      <c r="F31" s="13"/>
      <c r="G31" s="14"/>
      <c r="I31" s="17" t="s">
        <v>153</v>
      </c>
      <c r="J31" s="112">
        <v>211</v>
      </c>
      <c r="K31" s="10">
        <f>J31/J33</f>
        <v>7.5573065902578798E-2</v>
      </c>
      <c r="L31" s="15"/>
      <c r="M31" s="22" t="s">
        <v>69</v>
      </c>
      <c r="N31" s="23">
        <f>N28+N29+N30</f>
        <v>2648</v>
      </c>
      <c r="O31" s="24">
        <f>O28+O29+O30</f>
        <v>1</v>
      </c>
      <c r="Q31" s="43"/>
      <c r="R31" s="43"/>
      <c r="S31" s="44"/>
      <c r="T31" s="43"/>
      <c r="U31" s="71" t="s">
        <v>462</v>
      </c>
      <c r="V31" s="71" t="s">
        <v>64</v>
      </c>
      <c r="W31" s="72" t="s">
        <v>94</v>
      </c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379</v>
      </c>
      <c r="K32" s="10">
        <f>J32/J33</f>
        <v>0.13574498567335244</v>
      </c>
      <c r="L32" s="15"/>
      <c r="M32" s="13"/>
      <c r="N32" s="13"/>
      <c r="O32" s="14"/>
      <c r="Q32" s="43"/>
      <c r="R32" s="43"/>
      <c r="S32" s="44"/>
      <c r="T32" s="43"/>
      <c r="U32" s="71" t="s">
        <v>463</v>
      </c>
      <c r="V32" s="112">
        <v>162</v>
      </c>
      <c r="W32" s="72">
        <f>V32/V35</f>
        <v>0.20584498094027953</v>
      </c>
      <c r="X32" s="43"/>
    </row>
    <row r="33" spans="1:24" x14ac:dyDescent="0.2">
      <c r="A33" s="43"/>
      <c r="B33" s="43"/>
      <c r="C33" s="44"/>
      <c r="E33" s="6" t="s">
        <v>112</v>
      </c>
      <c r="F33" s="112">
        <v>1683</v>
      </c>
      <c r="G33" s="27">
        <f>F33/F35</f>
        <v>0.54063604240282681</v>
      </c>
      <c r="I33" s="17" t="s">
        <v>69</v>
      </c>
      <c r="J33" s="1">
        <f>J28+J29+J30+J31+J32</f>
        <v>2792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71" t="s">
        <v>464</v>
      </c>
      <c r="V33" s="112">
        <v>230</v>
      </c>
      <c r="W33" s="72">
        <f>V33/V35</f>
        <v>0.29224904701397714</v>
      </c>
      <c r="X33" s="43"/>
    </row>
    <row r="34" spans="1:24" x14ac:dyDescent="0.2">
      <c r="A34" s="13"/>
      <c r="B34" s="13"/>
      <c r="C34" s="14"/>
      <c r="E34" s="6" t="s">
        <v>122</v>
      </c>
      <c r="F34" s="112">
        <v>1430</v>
      </c>
      <c r="G34" s="27">
        <f>F34/F35</f>
        <v>0.45936395759717313</v>
      </c>
      <c r="I34" s="13"/>
      <c r="J34" s="13"/>
      <c r="K34" s="14"/>
      <c r="L34" s="15"/>
      <c r="M34" s="22" t="s">
        <v>189</v>
      </c>
      <c r="N34" s="112">
        <v>399</v>
      </c>
      <c r="O34" s="24">
        <f>N34/N38</f>
        <v>0.1120157215047726</v>
      </c>
      <c r="Q34" s="43"/>
      <c r="R34" s="43"/>
      <c r="S34" s="44"/>
      <c r="T34" s="43"/>
      <c r="U34" s="71" t="s">
        <v>465</v>
      </c>
      <c r="V34" s="112">
        <v>395</v>
      </c>
      <c r="W34" s="72">
        <f>V34/V35</f>
        <v>0.50190597204574328</v>
      </c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3113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374</v>
      </c>
      <c r="O35" s="24">
        <f>N35/N38</f>
        <v>0.10499719258843346</v>
      </c>
      <c r="Q35" s="43"/>
      <c r="R35" s="43"/>
      <c r="S35" s="44"/>
      <c r="T35" s="43"/>
      <c r="U35" s="71" t="s">
        <v>69</v>
      </c>
      <c r="V35" s="71">
        <f>V32+V33+V34</f>
        <v>787</v>
      </c>
      <c r="W35" s="72">
        <f>W32+W33+W34</f>
        <v>1</v>
      </c>
      <c r="X35" s="43"/>
    </row>
    <row r="36" spans="1:24" x14ac:dyDescent="0.2">
      <c r="A36" s="13"/>
      <c r="B36" s="13"/>
      <c r="C36" s="14"/>
      <c r="E36" s="13"/>
      <c r="F36" s="13"/>
      <c r="G36" s="14"/>
      <c r="I36" s="22" t="s">
        <v>156</v>
      </c>
      <c r="J36" s="112">
        <v>1225</v>
      </c>
      <c r="K36" s="24">
        <f>J36/J38</f>
        <v>0.44904692082111436</v>
      </c>
      <c r="L36" s="15"/>
      <c r="M36" s="22" t="s">
        <v>191</v>
      </c>
      <c r="N36" s="112">
        <v>152</v>
      </c>
      <c r="O36" s="24">
        <f>N36/N38</f>
        <v>4.2672655811341942E-2</v>
      </c>
      <c r="Q36" s="43"/>
      <c r="R36" s="43"/>
      <c r="S36" s="44"/>
      <c r="T36" s="43"/>
      <c r="U36" s="43"/>
      <c r="V36" s="43"/>
      <c r="W36" s="44"/>
      <c r="X36" s="43"/>
    </row>
    <row r="37" spans="1:24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1503</v>
      </c>
      <c r="K37" s="24">
        <f>J37/J38</f>
        <v>0.55095307917888559</v>
      </c>
      <c r="L37" s="15"/>
      <c r="M37" s="22" t="s">
        <v>192</v>
      </c>
      <c r="N37" s="112">
        <v>2637</v>
      </c>
      <c r="O37" s="24">
        <f>N37/N38</f>
        <v>0.74031443009545195</v>
      </c>
      <c r="Q37" s="43"/>
      <c r="R37" s="43"/>
      <c r="S37" s="44"/>
      <c r="T37" s="43"/>
      <c r="U37" s="43"/>
      <c r="V37" s="43"/>
      <c r="W37" s="44"/>
      <c r="X37" s="43"/>
    </row>
    <row r="38" spans="1:24" x14ac:dyDescent="0.2">
      <c r="A38" s="13"/>
      <c r="B38" s="13"/>
      <c r="C38" s="14"/>
      <c r="E38" s="6" t="s">
        <v>124</v>
      </c>
      <c r="F38" s="112">
        <v>8</v>
      </c>
      <c r="G38" s="27">
        <f>F38/F40</f>
        <v>0.30769230769230771</v>
      </c>
      <c r="I38" s="22" t="s">
        <v>69</v>
      </c>
      <c r="J38" s="23">
        <f>J36+J37</f>
        <v>2728</v>
      </c>
      <c r="K38" s="24">
        <f>K36+K37</f>
        <v>1</v>
      </c>
      <c r="L38" s="15"/>
      <c r="M38" s="22" t="s">
        <v>107</v>
      </c>
      <c r="N38" s="23">
        <f>N34+N35+N36+N37</f>
        <v>3562</v>
      </c>
      <c r="O38" s="24">
        <f>O34+O35+O36+O37</f>
        <v>1</v>
      </c>
      <c r="Q38" s="43"/>
      <c r="R38" s="43"/>
      <c r="S38" s="44"/>
      <c r="T38" s="43"/>
      <c r="U38" s="43"/>
      <c r="V38" s="43"/>
      <c r="W38" s="44"/>
      <c r="X38" s="43"/>
    </row>
    <row r="39" spans="1:24" x14ac:dyDescent="0.2">
      <c r="A39" s="13"/>
      <c r="B39" s="13"/>
      <c r="C39" s="14"/>
      <c r="E39" s="6" t="s">
        <v>125</v>
      </c>
      <c r="F39" s="112">
        <v>18</v>
      </c>
      <c r="G39" s="27">
        <f>F39/F40</f>
        <v>0.69230769230769229</v>
      </c>
      <c r="I39" s="13"/>
      <c r="J39" s="13"/>
      <c r="K39" s="14"/>
      <c r="L39" s="15"/>
      <c r="M39" s="13"/>
      <c r="N39" s="13"/>
      <c r="O39" s="14"/>
      <c r="Q39" s="43"/>
      <c r="R39" s="43"/>
      <c r="S39" s="44"/>
      <c r="T39" s="43"/>
      <c r="U39" s="43"/>
      <c r="V39" s="43"/>
      <c r="W39" s="44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26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43"/>
      <c r="V40" s="43"/>
      <c r="W40" s="44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289</v>
      </c>
      <c r="K41" s="24">
        <f>J41/J45</f>
        <v>0.10648489314664701</v>
      </c>
      <c r="L41" s="15"/>
      <c r="M41" s="22" t="s">
        <v>194</v>
      </c>
      <c r="N41" s="112">
        <v>562</v>
      </c>
      <c r="O41" s="24">
        <f>N41/N45</f>
        <v>0.21009345794392523</v>
      </c>
      <c r="Q41" s="43"/>
      <c r="R41" s="43"/>
      <c r="S41" s="44"/>
      <c r="T41" s="43"/>
      <c r="U41" s="43"/>
      <c r="V41" s="43"/>
      <c r="W41" s="44"/>
      <c r="X41" s="43"/>
    </row>
    <row r="42" spans="1:24" x14ac:dyDescent="0.2">
      <c r="A42" s="1" t="s">
        <v>87</v>
      </c>
      <c r="B42" s="112">
        <v>2539</v>
      </c>
      <c r="C42" s="10">
        <f>B42/B44</f>
        <v>0.6750864131879819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841</v>
      </c>
      <c r="K42" s="24">
        <f>J42/J45</f>
        <v>0.30987472365512159</v>
      </c>
      <c r="L42" s="15"/>
      <c r="M42" s="22" t="s">
        <v>195</v>
      </c>
      <c r="N42" s="112">
        <v>1049</v>
      </c>
      <c r="O42" s="24">
        <f>N42/N45</f>
        <v>0.39214953271028036</v>
      </c>
      <c r="Q42" s="43"/>
      <c r="R42" s="43"/>
      <c r="S42" s="44"/>
      <c r="T42" s="43"/>
      <c r="U42" s="43"/>
      <c r="V42" s="43"/>
      <c r="W42" s="44"/>
      <c r="X42" s="43"/>
    </row>
    <row r="43" spans="1:24" x14ac:dyDescent="0.2">
      <c r="A43" s="1" t="s">
        <v>88</v>
      </c>
      <c r="B43" s="112">
        <v>1222</v>
      </c>
      <c r="C43" s="10">
        <f>B43/B44</f>
        <v>0.3249135868120181</v>
      </c>
      <c r="E43" s="124" t="s">
        <v>127</v>
      </c>
      <c r="F43" s="125">
        <v>560</v>
      </c>
      <c r="G43" s="127">
        <f>F43/F49</f>
        <v>0.19690576652601968</v>
      </c>
      <c r="I43" s="22" t="s">
        <v>159</v>
      </c>
      <c r="J43" s="112">
        <v>870</v>
      </c>
      <c r="K43" s="24">
        <f>J43/J45</f>
        <v>0.32056005895357403</v>
      </c>
      <c r="L43" s="15"/>
      <c r="M43" s="22" t="s">
        <v>196</v>
      </c>
      <c r="N43" s="112">
        <v>639</v>
      </c>
      <c r="O43" s="24">
        <f>N43/N45</f>
        <v>0.2388785046728972</v>
      </c>
      <c r="Q43" s="43"/>
      <c r="R43" s="43"/>
      <c r="S43" s="44"/>
      <c r="T43" s="43"/>
      <c r="U43" s="43"/>
      <c r="V43" s="43"/>
      <c r="W43" s="44"/>
      <c r="X43" s="43"/>
    </row>
    <row r="44" spans="1:24" x14ac:dyDescent="0.2">
      <c r="A44" s="1" t="s">
        <v>69</v>
      </c>
      <c r="B44" s="1">
        <f>B42+B43</f>
        <v>3761</v>
      </c>
      <c r="C44" s="10">
        <f>C42+C43</f>
        <v>1</v>
      </c>
      <c r="E44" s="17" t="s">
        <v>128</v>
      </c>
      <c r="F44" s="112">
        <v>420</v>
      </c>
      <c r="G44" s="10">
        <f>F44/F49</f>
        <v>0.14767932489451477</v>
      </c>
      <c r="I44" s="22" t="s">
        <v>160</v>
      </c>
      <c r="J44" s="112">
        <v>714</v>
      </c>
      <c r="K44" s="24">
        <f>J44/J45</f>
        <v>0.26308032424465733</v>
      </c>
      <c r="L44" s="15"/>
      <c r="M44" s="22" t="s">
        <v>197</v>
      </c>
      <c r="N44" s="112">
        <v>425</v>
      </c>
      <c r="O44" s="24">
        <f>N44/N45</f>
        <v>0.15887850467289719</v>
      </c>
      <c r="Q44" s="43"/>
      <c r="R44" s="43"/>
      <c r="S44" s="44"/>
      <c r="T44" s="43"/>
      <c r="U44" s="43"/>
      <c r="V44" s="43"/>
      <c r="W44" s="44"/>
      <c r="X44" s="43"/>
    </row>
    <row r="45" spans="1:24" x14ac:dyDescent="0.2">
      <c r="A45" s="13"/>
      <c r="B45" s="13"/>
      <c r="C45" s="14"/>
      <c r="E45" s="17" t="s">
        <v>129</v>
      </c>
      <c r="F45" s="112">
        <v>746</v>
      </c>
      <c r="G45" s="10">
        <f>F45/F49</f>
        <v>0.26230661040787623</v>
      </c>
      <c r="I45" s="22" t="s">
        <v>69</v>
      </c>
      <c r="J45" s="23">
        <f>J41+J42+J43+J44</f>
        <v>2714</v>
      </c>
      <c r="K45" s="24">
        <f>K41+K42+K43+K44</f>
        <v>1</v>
      </c>
      <c r="L45" s="15"/>
      <c r="M45" s="22" t="s">
        <v>69</v>
      </c>
      <c r="N45" s="23">
        <f>N41+N42+N43+N44</f>
        <v>2675</v>
      </c>
      <c r="O45" s="24">
        <f>O41+O42+O43+O44</f>
        <v>1</v>
      </c>
      <c r="Q45" s="43"/>
      <c r="R45" s="43"/>
      <c r="S45" s="44"/>
      <c r="T45" s="43"/>
      <c r="U45" s="43"/>
      <c r="V45" s="43"/>
      <c r="W45" s="44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592</v>
      </c>
      <c r="G46" s="10">
        <f>F46/F49</f>
        <v>0.20815752461322082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43"/>
      <c r="U46" s="43"/>
      <c r="V46" s="43"/>
      <c r="W46" s="44"/>
      <c r="X46" s="43"/>
    </row>
    <row r="47" spans="1:24" x14ac:dyDescent="0.2">
      <c r="A47" s="1" t="s">
        <v>90</v>
      </c>
      <c r="B47" s="112">
        <v>917</v>
      </c>
      <c r="C47" s="10">
        <f>B47/B49</f>
        <v>0.27162322274881517</v>
      </c>
      <c r="E47" s="17" t="s">
        <v>131</v>
      </c>
      <c r="F47" s="112">
        <v>446</v>
      </c>
      <c r="G47" s="10">
        <f>F47/F49</f>
        <v>0.15682137834036569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  <c r="X47" s="43"/>
    </row>
    <row r="48" spans="1:24" x14ac:dyDescent="0.2">
      <c r="A48" s="1" t="s">
        <v>91</v>
      </c>
      <c r="B48" s="112">
        <v>2459</v>
      </c>
      <c r="C48" s="10">
        <f>B48/B49</f>
        <v>0.72837677725118488</v>
      </c>
      <c r="E48" s="17" t="s">
        <v>673</v>
      </c>
      <c r="F48" s="112">
        <v>80</v>
      </c>
      <c r="G48" s="10">
        <f>F48/F49</f>
        <v>2.8129395218002812E-2</v>
      </c>
      <c r="I48" s="22" t="s">
        <v>162</v>
      </c>
      <c r="J48" s="112">
        <v>1474</v>
      </c>
      <c r="K48" s="24">
        <f>J48/J51</f>
        <v>0.53972903698279018</v>
      </c>
      <c r="M48" s="22" t="s">
        <v>199</v>
      </c>
      <c r="N48" s="112">
        <v>585</v>
      </c>
      <c r="O48" s="24">
        <f>N48/N51</f>
        <v>0.22009029345372461</v>
      </c>
      <c r="Q48" s="43"/>
      <c r="R48" s="43"/>
      <c r="S48" s="44"/>
      <c r="T48" s="43"/>
      <c r="U48" s="43"/>
      <c r="V48" s="43"/>
      <c r="W48" s="44"/>
      <c r="X48" s="43"/>
    </row>
    <row r="49" spans="1:24" x14ac:dyDescent="0.2">
      <c r="A49" s="1" t="s">
        <v>69</v>
      </c>
      <c r="B49" s="1">
        <f>B47+B48</f>
        <v>3376</v>
      </c>
      <c r="C49" s="10">
        <f>C47+C48</f>
        <v>1</v>
      </c>
      <c r="E49" s="17" t="s">
        <v>69</v>
      </c>
      <c r="F49" s="1">
        <f>F43+F44+F45+F46+F47+F48</f>
        <v>2844</v>
      </c>
      <c r="G49" s="10">
        <f>G43+G44+G45+G46+G47+G48</f>
        <v>1</v>
      </c>
      <c r="I49" s="22" t="s">
        <v>163</v>
      </c>
      <c r="J49" s="112">
        <v>790</v>
      </c>
      <c r="K49" s="24">
        <f>J49/J51</f>
        <v>0.28927132918344928</v>
      </c>
      <c r="M49" s="22" t="s">
        <v>200</v>
      </c>
      <c r="N49" s="112">
        <v>917</v>
      </c>
      <c r="O49" s="24">
        <f>N49/N51</f>
        <v>0.34499623777276145</v>
      </c>
      <c r="Q49" s="43"/>
      <c r="R49" s="43"/>
      <c r="S49" s="44"/>
      <c r="T49" s="43"/>
      <c r="U49" s="43"/>
      <c r="V49" s="43"/>
      <c r="W49" s="44"/>
      <c r="X49" s="43"/>
    </row>
    <row r="50" spans="1:24" x14ac:dyDescent="0.2">
      <c r="A50" s="13"/>
      <c r="B50" s="13"/>
      <c r="C50" s="14"/>
      <c r="E50" s="13"/>
      <c r="F50" s="13"/>
      <c r="G50" s="14"/>
      <c r="I50" s="22" t="s">
        <v>164</v>
      </c>
      <c r="J50" s="112">
        <v>467</v>
      </c>
      <c r="K50" s="24">
        <f>J50/J51</f>
        <v>0.17099963383376052</v>
      </c>
      <c r="M50" s="22" t="s">
        <v>201</v>
      </c>
      <c r="N50" s="112">
        <v>1156</v>
      </c>
      <c r="O50" s="24">
        <f>N50/N51</f>
        <v>0.43491346877351394</v>
      </c>
      <c r="Q50" s="43"/>
      <c r="R50" s="43"/>
      <c r="S50" s="44"/>
      <c r="T50" s="43"/>
      <c r="U50" s="43"/>
      <c r="V50" s="43"/>
      <c r="W50" s="44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2731</v>
      </c>
      <c r="K51" s="24">
        <f>K48+K49+K50</f>
        <v>1</v>
      </c>
      <c r="M51" s="22" t="s">
        <v>69</v>
      </c>
      <c r="N51" s="23">
        <f>N48+N49+N50</f>
        <v>2658</v>
      </c>
      <c r="O51" s="24">
        <f>O48+O49+O50</f>
        <v>1</v>
      </c>
      <c r="Q51" s="43"/>
      <c r="R51" s="43"/>
      <c r="S51" s="44"/>
      <c r="T51" s="43"/>
      <c r="U51" s="43"/>
      <c r="V51" s="43"/>
      <c r="W51" s="44"/>
      <c r="X51" s="43"/>
    </row>
    <row r="52" spans="1:24" x14ac:dyDescent="0.2">
      <c r="A52" s="1" t="s">
        <v>92</v>
      </c>
      <c r="B52" s="112">
        <v>1156</v>
      </c>
      <c r="C52" s="10">
        <f>B52/B54</f>
        <v>0.33920187793427231</v>
      </c>
      <c r="E52" s="17" t="s">
        <v>133</v>
      </c>
      <c r="F52" s="112">
        <v>1705</v>
      </c>
      <c r="G52" s="10">
        <f>F52/F55</f>
        <v>0.5911927877947295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  <c r="X52" s="43"/>
    </row>
    <row r="53" spans="1:24" x14ac:dyDescent="0.2">
      <c r="A53" s="1" t="s">
        <v>93</v>
      </c>
      <c r="B53" s="112">
        <v>2252</v>
      </c>
      <c r="C53" s="10">
        <f>B53/B54</f>
        <v>0.66079812206572774</v>
      </c>
      <c r="E53" s="17" t="s">
        <v>134</v>
      </c>
      <c r="F53" s="112">
        <v>921</v>
      </c>
      <c r="G53" s="10">
        <f>F53/F55</f>
        <v>0.31934812760055481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  <c r="X53" s="43"/>
    </row>
    <row r="54" spans="1:24" x14ac:dyDescent="0.2">
      <c r="A54" s="1" t="s">
        <v>69</v>
      </c>
      <c r="B54" s="1">
        <f>B52+B53</f>
        <v>3408</v>
      </c>
      <c r="C54" s="10">
        <f>C52+C53</f>
        <v>1</v>
      </c>
      <c r="E54" s="17" t="s">
        <v>135</v>
      </c>
      <c r="F54" s="112">
        <v>258</v>
      </c>
      <c r="G54" s="10">
        <f>F54/F55</f>
        <v>8.9459084604715675E-2</v>
      </c>
      <c r="I54" s="22" t="s">
        <v>166</v>
      </c>
      <c r="J54" s="112">
        <v>1405</v>
      </c>
      <c r="K54" s="24">
        <f>J54/J57</f>
        <v>0.52347242921013415</v>
      </c>
      <c r="M54" s="22" t="s">
        <v>203</v>
      </c>
      <c r="N54" s="112">
        <v>1722</v>
      </c>
      <c r="O54" s="24">
        <f>N54/N56</f>
        <v>0.64736842105263159</v>
      </c>
      <c r="Q54" s="43"/>
      <c r="R54" s="43"/>
      <c r="S54" s="44"/>
      <c r="T54" s="43"/>
      <c r="U54" s="43"/>
      <c r="V54" s="43"/>
      <c r="W54" s="44"/>
      <c r="X54" s="43"/>
    </row>
    <row r="55" spans="1:24" x14ac:dyDescent="0.2">
      <c r="A55" s="13"/>
      <c r="B55" s="13"/>
      <c r="C55" s="14"/>
      <c r="E55" s="17" t="s">
        <v>69</v>
      </c>
      <c r="F55" s="1">
        <f>F52+F53+F54</f>
        <v>2884</v>
      </c>
      <c r="G55" s="10">
        <f>G52+G53+G54</f>
        <v>1</v>
      </c>
      <c r="I55" s="22" t="s">
        <v>167</v>
      </c>
      <c r="J55" s="112">
        <v>828</v>
      </c>
      <c r="K55" s="24">
        <f>J55/J57</f>
        <v>0.30849478390461998</v>
      </c>
      <c r="M55" s="22" t="s">
        <v>204</v>
      </c>
      <c r="N55" s="112">
        <v>938</v>
      </c>
      <c r="O55" s="24">
        <f>N55/N56</f>
        <v>0.35263157894736841</v>
      </c>
      <c r="Q55" s="43"/>
      <c r="R55" s="43"/>
      <c r="S55" s="44"/>
      <c r="T55" s="43"/>
      <c r="U55" s="43"/>
      <c r="V55" s="43"/>
      <c r="W55" s="44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451</v>
      </c>
      <c r="K56" s="24">
        <f>J56/J57</f>
        <v>0.16803278688524589</v>
      </c>
      <c r="M56" s="22" t="s">
        <v>69</v>
      </c>
      <c r="N56" s="23">
        <f>N54+N55</f>
        <v>2660</v>
      </c>
      <c r="O56" s="24">
        <f>O54+O55</f>
        <v>1</v>
      </c>
      <c r="Q56" s="43"/>
      <c r="R56" s="43"/>
      <c r="S56" s="44"/>
      <c r="T56" s="43"/>
      <c r="U56" s="43"/>
      <c r="V56" s="43"/>
      <c r="W56" s="44"/>
      <c r="X56" s="43"/>
    </row>
    <row r="57" spans="1:24" x14ac:dyDescent="0.2">
      <c r="A57" s="1" t="s">
        <v>97</v>
      </c>
      <c r="B57" s="112">
        <v>539</v>
      </c>
      <c r="C57" s="10">
        <f>B57/B60</f>
        <v>0.16254523522316044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2684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  <c r="X57" s="43"/>
    </row>
    <row r="58" spans="1:24" x14ac:dyDescent="0.2">
      <c r="A58" s="1" t="s">
        <v>98</v>
      </c>
      <c r="B58" s="112">
        <v>1309</v>
      </c>
      <c r="C58" s="10">
        <f>B58/B60</f>
        <v>0.39475271411338964</v>
      </c>
      <c r="E58" s="17" t="s">
        <v>137</v>
      </c>
      <c r="F58" s="112">
        <v>1629</v>
      </c>
      <c r="G58" s="10">
        <f>F58/F60</f>
        <v>0.56037151702786381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  <c r="X58" s="43"/>
    </row>
    <row r="59" spans="1:24" x14ac:dyDescent="0.2">
      <c r="A59" s="1" t="s">
        <v>99</v>
      </c>
      <c r="B59" s="112">
        <v>1468</v>
      </c>
      <c r="C59" s="10">
        <f>B59/B60</f>
        <v>0.44270205066344992</v>
      </c>
      <c r="E59" s="29" t="s">
        <v>72</v>
      </c>
      <c r="F59" s="112">
        <v>1278</v>
      </c>
      <c r="G59" s="31">
        <f>F59/F60</f>
        <v>0.43962848297213625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  <c r="X59" s="43"/>
    </row>
    <row r="60" spans="1:24" x14ac:dyDescent="0.2">
      <c r="A60" s="1" t="s">
        <v>69</v>
      </c>
      <c r="B60" s="1">
        <f>B57+B58+B59</f>
        <v>3316</v>
      </c>
      <c r="C60" s="10">
        <f>C57+C58+C59</f>
        <v>1</v>
      </c>
      <c r="E60" s="22" t="s">
        <v>69</v>
      </c>
      <c r="F60" s="23">
        <f>F58+F59</f>
        <v>2907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  <c r="X62" s="43"/>
    </row>
    <row r="63" spans="1:24" x14ac:dyDescent="0.2">
      <c r="A63" s="1" t="s">
        <v>101</v>
      </c>
      <c r="B63" s="112">
        <v>3173</v>
      </c>
      <c r="C63" s="10">
        <f>B63/B65</f>
        <v>0.78812717337307503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  <c r="X63" s="43"/>
    </row>
    <row r="64" spans="1:24" x14ac:dyDescent="0.2">
      <c r="A64" s="1" t="s">
        <v>102</v>
      </c>
      <c r="B64" s="112">
        <v>853</v>
      </c>
      <c r="C64" s="10">
        <f>B64/B65</f>
        <v>0.211872826626925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  <c r="X64" s="43"/>
    </row>
    <row r="65" spans="1:24" x14ac:dyDescent="0.2">
      <c r="A65" s="3" t="s">
        <v>69</v>
      </c>
      <c r="B65" s="1">
        <f>B63+B64</f>
        <v>4026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  <c r="X65" s="43"/>
    </row>
    <row r="66" spans="1:24" s="13" customFormat="1" x14ac:dyDescent="0.2">
      <c r="C66" s="14"/>
      <c r="G66" s="14"/>
      <c r="I66" s="30"/>
      <c r="J66" s="15"/>
      <c r="K66" s="16"/>
      <c r="Q66" s="43"/>
      <c r="R66" s="43"/>
      <c r="S66" s="44"/>
      <c r="T66" s="43"/>
      <c r="U66" s="43"/>
      <c r="V66" s="43"/>
      <c r="W66" s="44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43"/>
      <c r="U67" s="43"/>
      <c r="V67" s="43"/>
      <c r="W67" s="44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43"/>
      <c r="U68" s="43"/>
      <c r="V68" s="43"/>
      <c r="W68" s="44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43"/>
      <c r="U69" s="43"/>
      <c r="V69" s="43"/>
      <c r="W69" s="44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43"/>
      <c r="U70" s="43"/>
      <c r="V70" s="43"/>
      <c r="W70" s="44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43"/>
      <c r="U71" s="43"/>
      <c r="V71" s="43"/>
      <c r="W71" s="44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43"/>
      <c r="U72" s="43"/>
      <c r="V72" s="43"/>
      <c r="W72" s="44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43"/>
      <c r="U73" s="43"/>
      <c r="V73" s="43"/>
      <c r="W73" s="44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43"/>
      <c r="U74" s="43"/>
      <c r="V74" s="43"/>
      <c r="W74" s="44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43"/>
      <c r="U75" s="43"/>
      <c r="V75" s="43"/>
      <c r="W75" s="44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43"/>
      <c r="U76" s="43"/>
      <c r="V76" s="43"/>
      <c r="W76" s="44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43"/>
      <c r="U77" s="43"/>
      <c r="V77" s="43"/>
      <c r="W77" s="44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43"/>
      <c r="U78" s="43"/>
      <c r="V78" s="43"/>
      <c r="W78" s="44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43"/>
      <c r="U79" s="43"/>
      <c r="V79" s="43"/>
      <c r="W79" s="44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43"/>
      <c r="U80" s="43"/>
      <c r="V80" s="43"/>
      <c r="W80" s="44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43"/>
      <c r="U81" s="43"/>
      <c r="V81" s="43"/>
      <c r="W81" s="44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43"/>
      <c r="U82" s="43"/>
      <c r="V82" s="43"/>
      <c r="W82" s="44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43"/>
      <c r="U83" s="43"/>
      <c r="V83" s="43"/>
      <c r="W83" s="44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43"/>
      <c r="U84" s="43"/>
      <c r="V84" s="43"/>
      <c r="W84" s="44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43"/>
      <c r="U85" s="43"/>
      <c r="V85" s="43"/>
      <c r="W85" s="44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43"/>
      <c r="U86" s="43"/>
      <c r="V86" s="43"/>
      <c r="W86" s="44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43"/>
      <c r="U87" s="43"/>
      <c r="V87" s="43"/>
      <c r="W87" s="44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43"/>
      <c r="U88" s="43"/>
      <c r="V88" s="43"/>
      <c r="W88" s="44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43"/>
      <c r="U89" s="43"/>
      <c r="V89" s="43"/>
      <c r="W89" s="44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43"/>
      <c r="U90" s="43"/>
      <c r="V90" s="43"/>
      <c r="W90" s="44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43"/>
      <c r="U91" s="43"/>
      <c r="V91" s="43"/>
      <c r="W91" s="44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43"/>
      <c r="U92" s="43"/>
      <c r="V92" s="43"/>
      <c r="W92" s="44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  <c r="U93" s="43"/>
      <c r="V93" s="43"/>
      <c r="W93" s="44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  <c r="U94" s="43"/>
      <c r="V94" s="43"/>
      <c r="W94" s="44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  <c r="U95" s="43"/>
      <c r="V95" s="43"/>
      <c r="W95" s="44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  <c r="U96" s="43"/>
      <c r="V96" s="43"/>
      <c r="W96" s="44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  <c r="U97" s="43"/>
      <c r="V97" s="43"/>
      <c r="W97" s="44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  <c r="U98" s="43"/>
      <c r="V98" s="43"/>
      <c r="W98" s="44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  <c r="U99" s="43"/>
      <c r="V99" s="43"/>
      <c r="W99" s="44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  <c r="U101" s="45"/>
      <c r="V101" s="45"/>
      <c r="W101" s="69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  <c r="U102" s="45"/>
      <c r="V102" s="45"/>
      <c r="W102" s="69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  <c r="U103" s="45"/>
      <c r="V103" s="45"/>
      <c r="W103" s="69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  <c r="U104" s="45"/>
      <c r="V104" s="45"/>
      <c r="W104" s="69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  <c r="U105" s="45"/>
      <c r="V105" s="45"/>
      <c r="W105" s="69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  <c r="U106" s="45"/>
      <c r="V106" s="45"/>
      <c r="W106" s="69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  <c r="U107" s="45"/>
      <c r="V107" s="45"/>
      <c r="W107" s="69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  <c r="U108" s="45"/>
      <c r="V108" s="45"/>
      <c r="W108" s="69"/>
      <c r="X108" s="43"/>
    </row>
    <row r="109" spans="3:24" x14ac:dyDescent="0.2">
      <c r="D109" s="15"/>
      <c r="E109" s="21"/>
      <c r="F109" s="20"/>
      <c r="G109" s="28"/>
      <c r="H109" s="15"/>
      <c r="Q109" s="45"/>
      <c r="R109" s="45"/>
      <c r="S109" s="69"/>
      <c r="T109" s="43"/>
      <c r="U109" s="45"/>
      <c r="V109" s="45"/>
      <c r="W109" s="69"/>
      <c r="X109" s="43"/>
    </row>
    <row r="110" spans="3:24" x14ac:dyDescent="0.2">
      <c r="D110" s="15"/>
      <c r="E110" s="21"/>
      <c r="F110" s="20"/>
      <c r="G110" s="28"/>
      <c r="H110" s="15"/>
      <c r="Q110" s="45"/>
      <c r="R110" s="45"/>
      <c r="S110" s="69"/>
      <c r="T110" s="43"/>
      <c r="U110" s="45"/>
      <c r="V110" s="45"/>
      <c r="W110" s="69"/>
      <c r="X110" s="43"/>
    </row>
    <row r="111" spans="3:24" x14ac:dyDescent="0.2">
      <c r="D111" s="15"/>
      <c r="E111" s="20"/>
      <c r="F111" s="20"/>
      <c r="G111" s="28"/>
      <c r="H111" s="15"/>
      <c r="Q111" s="45"/>
      <c r="R111" s="45"/>
      <c r="S111" s="69"/>
      <c r="T111" s="43"/>
      <c r="U111" s="45"/>
      <c r="V111" s="45"/>
      <c r="W111" s="69"/>
      <c r="X111" s="43"/>
    </row>
    <row r="112" spans="3:24" x14ac:dyDescent="0.2">
      <c r="D112" s="15"/>
      <c r="E112" s="21"/>
      <c r="F112" s="20"/>
      <c r="G112" s="28"/>
      <c r="H112" s="15"/>
      <c r="Q112" s="45"/>
      <c r="R112" s="45"/>
      <c r="S112" s="69"/>
      <c r="T112" s="43"/>
      <c r="U112" s="45"/>
      <c r="V112" s="45"/>
      <c r="W112" s="69"/>
      <c r="X112" s="43"/>
    </row>
    <row r="113" spans="4:24" x14ac:dyDescent="0.2">
      <c r="D113" s="15"/>
      <c r="E113" s="21"/>
      <c r="F113" s="20"/>
      <c r="G113" s="28"/>
      <c r="H113" s="15"/>
      <c r="Q113" s="45"/>
      <c r="R113" s="45"/>
      <c r="S113" s="69"/>
      <c r="T113" s="43"/>
      <c r="U113" s="45"/>
      <c r="V113" s="45"/>
      <c r="W113" s="69"/>
      <c r="X113" s="43"/>
    </row>
    <row r="114" spans="4:24" x14ac:dyDescent="0.2">
      <c r="D114" s="15"/>
      <c r="E114" s="21"/>
      <c r="F114" s="20"/>
      <c r="G114" s="28"/>
      <c r="H114" s="15"/>
      <c r="Q114" s="45"/>
      <c r="R114" s="45"/>
      <c r="S114" s="69"/>
      <c r="T114" s="43"/>
      <c r="U114" s="45"/>
      <c r="V114" s="45"/>
      <c r="W114" s="69"/>
      <c r="X114" s="43"/>
    </row>
    <row r="115" spans="4:24" x14ac:dyDescent="0.2">
      <c r="D115" s="15"/>
      <c r="E115" s="21"/>
      <c r="F115" s="20"/>
      <c r="G115" s="28"/>
      <c r="H115" s="15"/>
      <c r="Q115" s="45"/>
      <c r="R115" s="45"/>
      <c r="S115" s="69"/>
      <c r="T115" s="43"/>
      <c r="U115" s="45"/>
      <c r="V115" s="45"/>
      <c r="W115" s="69"/>
      <c r="X115" s="43"/>
    </row>
    <row r="116" spans="4:24" x14ac:dyDescent="0.2">
      <c r="D116" s="15"/>
      <c r="E116" s="21"/>
      <c r="F116" s="20"/>
      <c r="G116" s="28"/>
      <c r="H116" s="15"/>
      <c r="Q116" s="45"/>
      <c r="R116" s="45"/>
      <c r="S116" s="69"/>
      <c r="T116" s="43"/>
      <c r="U116" s="45"/>
      <c r="V116" s="45"/>
      <c r="W116" s="69"/>
      <c r="X116" s="43"/>
    </row>
    <row r="117" spans="4:24" x14ac:dyDescent="0.2">
      <c r="D117" s="15"/>
      <c r="E117" s="20"/>
      <c r="F117" s="20"/>
      <c r="G117" s="28"/>
      <c r="H117" s="15"/>
      <c r="Q117" s="45"/>
      <c r="R117" s="45"/>
      <c r="S117" s="69"/>
      <c r="T117" s="43"/>
      <c r="U117" s="45"/>
      <c r="V117" s="45"/>
      <c r="W117" s="69"/>
      <c r="X117" s="43"/>
    </row>
    <row r="118" spans="4:24" x14ac:dyDescent="0.2">
      <c r="D118" s="15"/>
      <c r="E118" s="21"/>
      <c r="F118" s="20"/>
      <c r="G118" s="28"/>
      <c r="H118" s="15"/>
      <c r="Q118" s="45"/>
      <c r="R118" s="45"/>
      <c r="S118" s="69"/>
      <c r="T118" s="43"/>
      <c r="U118" s="45"/>
      <c r="V118" s="45"/>
      <c r="W118" s="69"/>
      <c r="X118" s="43"/>
    </row>
    <row r="119" spans="4:24" x14ac:dyDescent="0.2">
      <c r="D119" s="15"/>
      <c r="E119" s="21"/>
      <c r="F119" s="20"/>
      <c r="G119" s="28"/>
      <c r="H119" s="15"/>
      <c r="Q119" s="45"/>
      <c r="R119" s="45"/>
      <c r="S119" s="69"/>
      <c r="T119" s="43"/>
      <c r="U119" s="45"/>
      <c r="V119" s="45"/>
      <c r="W119" s="69"/>
      <c r="X119" s="43"/>
    </row>
    <row r="120" spans="4:24" x14ac:dyDescent="0.2">
      <c r="D120" s="15"/>
      <c r="E120" s="21"/>
      <c r="F120" s="20"/>
      <c r="G120" s="28"/>
      <c r="H120" s="15"/>
      <c r="Q120" s="45"/>
      <c r="R120" s="45"/>
      <c r="S120" s="69"/>
      <c r="T120" s="43"/>
      <c r="U120" s="45"/>
      <c r="V120" s="45"/>
      <c r="W120" s="69"/>
      <c r="X120" s="43"/>
    </row>
    <row r="121" spans="4:24" x14ac:dyDescent="0.2">
      <c r="D121" s="15"/>
      <c r="E121" s="21"/>
      <c r="F121" s="20"/>
      <c r="G121" s="28"/>
      <c r="H121" s="15"/>
      <c r="Q121" s="45"/>
      <c r="R121" s="45"/>
      <c r="S121" s="69"/>
      <c r="T121" s="43"/>
      <c r="U121" s="45"/>
      <c r="V121" s="45"/>
      <c r="W121" s="69"/>
      <c r="X121" s="43"/>
    </row>
    <row r="122" spans="4:24" x14ac:dyDescent="0.2">
      <c r="D122" s="15"/>
      <c r="E122" s="21"/>
      <c r="F122" s="20"/>
      <c r="G122" s="28"/>
      <c r="H122" s="15"/>
      <c r="Q122" s="45"/>
      <c r="R122" s="45"/>
      <c r="S122" s="69"/>
      <c r="T122" s="43"/>
      <c r="U122" s="45"/>
      <c r="V122" s="45"/>
      <c r="W122" s="69"/>
      <c r="X122" s="43"/>
    </row>
    <row r="123" spans="4:24" x14ac:dyDescent="0.2">
      <c r="D123" s="15"/>
      <c r="E123" s="21"/>
      <c r="F123" s="20"/>
      <c r="G123" s="28"/>
      <c r="H123" s="15"/>
      <c r="Q123" s="45"/>
      <c r="R123" s="45"/>
      <c r="S123" s="69"/>
      <c r="T123" s="43"/>
      <c r="U123" s="45"/>
      <c r="V123" s="45"/>
      <c r="W123" s="69"/>
      <c r="X123" s="43"/>
    </row>
    <row r="124" spans="4:24" x14ac:dyDescent="0.2">
      <c r="D124" s="15"/>
      <c r="E124" s="20"/>
      <c r="F124" s="20"/>
      <c r="G124" s="28"/>
      <c r="H124" s="15"/>
      <c r="Q124" s="45"/>
      <c r="R124" s="45"/>
      <c r="S124" s="69"/>
      <c r="T124" s="43"/>
      <c r="U124" s="45"/>
      <c r="V124" s="45"/>
      <c r="W124" s="69"/>
      <c r="X124" s="43"/>
    </row>
    <row r="125" spans="4:24" x14ac:dyDescent="0.2">
      <c r="D125" s="15"/>
      <c r="E125" s="21"/>
      <c r="F125" s="20"/>
      <c r="G125" s="28"/>
      <c r="H125" s="15"/>
      <c r="Q125" s="45"/>
      <c r="R125" s="45"/>
      <c r="S125" s="69"/>
      <c r="T125" s="43"/>
      <c r="U125" s="45"/>
      <c r="V125" s="45"/>
      <c r="W125" s="69"/>
      <c r="X125" s="43"/>
    </row>
    <row r="126" spans="4:24" x14ac:dyDescent="0.2">
      <c r="D126" s="15"/>
      <c r="E126" s="21"/>
      <c r="F126" s="20"/>
      <c r="G126" s="28"/>
      <c r="H126" s="15"/>
      <c r="Q126" s="45"/>
      <c r="R126" s="45"/>
      <c r="S126" s="69"/>
      <c r="T126" s="43"/>
      <c r="U126" s="45"/>
      <c r="V126" s="45"/>
      <c r="W126" s="69"/>
      <c r="X126" s="43"/>
    </row>
    <row r="127" spans="4:24" x14ac:dyDescent="0.2">
      <c r="D127" s="15"/>
      <c r="E127" s="21"/>
      <c r="F127" s="20"/>
      <c r="G127" s="28"/>
      <c r="H127" s="15"/>
      <c r="Q127" s="45"/>
      <c r="R127" s="45"/>
      <c r="S127" s="69"/>
      <c r="T127" s="43"/>
      <c r="U127" s="45"/>
      <c r="V127" s="45"/>
      <c r="W127" s="69"/>
      <c r="X127" s="43"/>
    </row>
    <row r="128" spans="4:24" x14ac:dyDescent="0.2">
      <c r="D128" s="15"/>
      <c r="E128" s="21"/>
      <c r="F128" s="20"/>
      <c r="G128" s="28"/>
      <c r="H128" s="15"/>
      <c r="Q128" s="45"/>
      <c r="R128" s="45"/>
      <c r="S128" s="69"/>
      <c r="T128" s="43"/>
      <c r="U128" s="45"/>
      <c r="V128" s="45"/>
      <c r="W128" s="69"/>
      <c r="X128" s="43"/>
    </row>
    <row r="129" spans="4:24" x14ac:dyDescent="0.2">
      <c r="D129" s="15"/>
      <c r="E129" s="20"/>
      <c r="F129" s="20"/>
      <c r="G129" s="28"/>
      <c r="H129" s="15"/>
      <c r="Q129" s="45"/>
      <c r="R129" s="45"/>
      <c r="S129" s="69"/>
      <c r="T129" s="43"/>
      <c r="U129" s="45"/>
      <c r="V129" s="45"/>
      <c r="W129" s="69"/>
      <c r="X129" s="43"/>
    </row>
    <row r="130" spans="4:24" x14ac:dyDescent="0.2">
      <c r="D130" s="15"/>
      <c r="E130" s="21"/>
      <c r="F130" s="20"/>
      <c r="G130" s="28"/>
      <c r="H130" s="15"/>
      <c r="Q130" s="45"/>
      <c r="R130" s="45"/>
      <c r="S130" s="69"/>
      <c r="T130" s="43"/>
      <c r="U130" s="45"/>
      <c r="V130" s="45"/>
      <c r="W130" s="69"/>
      <c r="X130" s="43"/>
    </row>
    <row r="131" spans="4:24" x14ac:dyDescent="0.2">
      <c r="D131" s="15"/>
      <c r="E131" s="21"/>
      <c r="F131" s="20"/>
      <c r="G131" s="28"/>
      <c r="H131" s="15"/>
      <c r="Q131" s="45"/>
      <c r="R131" s="45"/>
      <c r="S131" s="69"/>
      <c r="T131" s="43"/>
      <c r="U131" s="45"/>
      <c r="V131" s="45"/>
      <c r="W131" s="69"/>
      <c r="X131" s="43"/>
    </row>
    <row r="132" spans="4:24" x14ac:dyDescent="0.2">
      <c r="D132" s="15"/>
      <c r="E132" s="21"/>
      <c r="F132" s="20"/>
      <c r="G132" s="28"/>
      <c r="H132" s="15"/>
      <c r="Q132" s="45"/>
      <c r="R132" s="45"/>
      <c r="S132" s="69"/>
      <c r="T132" s="43"/>
      <c r="U132" s="45"/>
      <c r="V132" s="45"/>
      <c r="W132" s="69"/>
      <c r="X132" s="43"/>
    </row>
    <row r="133" spans="4:24" x14ac:dyDescent="0.2">
      <c r="D133" s="15"/>
      <c r="E133" s="21"/>
      <c r="F133" s="20"/>
      <c r="G133" s="28"/>
      <c r="H133" s="15"/>
      <c r="Q133" s="45"/>
      <c r="R133" s="45"/>
      <c r="S133" s="69"/>
      <c r="T133" s="43"/>
      <c r="U133" s="45"/>
      <c r="V133" s="45"/>
      <c r="W133" s="69"/>
      <c r="X133" s="43"/>
    </row>
    <row r="134" spans="4:24" x14ac:dyDescent="0.2">
      <c r="D134" s="15"/>
      <c r="E134" s="20"/>
      <c r="F134" s="20"/>
      <c r="G134" s="28"/>
      <c r="H134" s="15"/>
      <c r="Q134" s="45"/>
      <c r="R134" s="45"/>
      <c r="S134" s="69"/>
      <c r="T134" s="43"/>
      <c r="U134" s="45"/>
      <c r="V134" s="45"/>
      <c r="W134" s="69"/>
      <c r="X134" s="43"/>
    </row>
    <row r="135" spans="4:24" x14ac:dyDescent="0.2">
      <c r="D135" s="15"/>
      <c r="E135" s="21"/>
      <c r="F135" s="20"/>
      <c r="G135" s="28"/>
      <c r="H135" s="15"/>
      <c r="Q135" s="45"/>
      <c r="R135" s="45"/>
      <c r="S135" s="69"/>
      <c r="T135" s="43"/>
      <c r="U135" s="45"/>
      <c r="V135" s="45"/>
      <c r="W135" s="69"/>
      <c r="X135" s="43"/>
    </row>
    <row r="136" spans="4:24" x14ac:dyDescent="0.2">
      <c r="D136" s="15"/>
      <c r="E136" s="21"/>
      <c r="F136" s="20"/>
      <c r="G136" s="28"/>
      <c r="H136" s="15"/>
      <c r="Q136" s="45"/>
      <c r="R136" s="45"/>
      <c r="S136" s="69"/>
      <c r="T136" s="43"/>
      <c r="U136" s="45"/>
      <c r="V136" s="45"/>
      <c r="W136" s="69"/>
      <c r="X136" s="43"/>
    </row>
    <row r="137" spans="4:24" x14ac:dyDescent="0.2">
      <c r="D137" s="15"/>
      <c r="E137" s="21"/>
      <c r="F137" s="20"/>
      <c r="G137" s="28"/>
      <c r="H137" s="15"/>
      <c r="Q137" s="45"/>
      <c r="R137" s="45"/>
      <c r="S137" s="69"/>
      <c r="T137" s="43"/>
      <c r="U137" s="45"/>
      <c r="V137" s="45"/>
      <c r="W137" s="69"/>
      <c r="X137" s="43"/>
    </row>
    <row r="138" spans="4:24" x14ac:dyDescent="0.2">
      <c r="D138" s="15"/>
      <c r="E138" s="21"/>
      <c r="F138" s="20"/>
      <c r="G138" s="28"/>
      <c r="H138" s="15"/>
      <c r="Q138" s="45"/>
      <c r="R138" s="45"/>
      <c r="S138" s="69"/>
      <c r="T138" s="43"/>
      <c r="U138" s="45"/>
      <c r="V138" s="45"/>
      <c r="W138" s="69"/>
      <c r="X138" s="43"/>
    </row>
    <row r="139" spans="4:24" x14ac:dyDescent="0.2">
      <c r="D139" s="15"/>
      <c r="E139" s="21"/>
      <c r="F139" s="20"/>
      <c r="G139" s="28"/>
      <c r="H139" s="15"/>
      <c r="Q139" s="45"/>
      <c r="R139" s="45"/>
      <c r="S139" s="69"/>
      <c r="T139" s="43"/>
      <c r="U139" s="45"/>
      <c r="V139" s="45"/>
      <c r="W139" s="69"/>
      <c r="X139" s="43"/>
    </row>
    <row r="140" spans="4:24" x14ac:dyDescent="0.2">
      <c r="D140" s="15"/>
      <c r="E140" s="21"/>
      <c r="F140" s="20"/>
      <c r="G140" s="28"/>
      <c r="H140" s="15"/>
      <c r="Q140" s="45"/>
      <c r="R140" s="45"/>
      <c r="S140" s="69"/>
      <c r="T140" s="43"/>
      <c r="U140" s="45"/>
      <c r="V140" s="45"/>
      <c r="W140" s="69"/>
      <c r="X140" s="43"/>
    </row>
    <row r="141" spans="4:24" x14ac:dyDescent="0.2">
      <c r="D141" s="15"/>
      <c r="E141" s="20"/>
      <c r="F141" s="20"/>
      <c r="G141" s="28"/>
      <c r="H141" s="15"/>
      <c r="Q141" s="45"/>
      <c r="R141" s="45"/>
      <c r="S141" s="69"/>
      <c r="T141" s="43"/>
      <c r="U141" s="45"/>
      <c r="V141" s="45"/>
      <c r="W141" s="69"/>
      <c r="X141" s="43"/>
    </row>
    <row r="142" spans="4:24" x14ac:dyDescent="0.2">
      <c r="D142" s="15"/>
      <c r="E142" s="21"/>
      <c r="F142" s="20"/>
      <c r="G142" s="28"/>
      <c r="H142" s="15"/>
      <c r="Q142" s="45"/>
      <c r="R142" s="45"/>
      <c r="S142" s="69"/>
      <c r="T142" s="43"/>
      <c r="U142" s="45"/>
      <c r="V142" s="45"/>
      <c r="W142" s="69"/>
      <c r="X142" s="43"/>
    </row>
    <row r="143" spans="4:24" x14ac:dyDescent="0.2">
      <c r="D143" s="15"/>
      <c r="E143" s="21"/>
      <c r="F143" s="20"/>
      <c r="G143" s="28"/>
      <c r="H143" s="15"/>
      <c r="Q143" s="45"/>
      <c r="R143" s="45"/>
      <c r="S143" s="69"/>
      <c r="T143" s="43"/>
      <c r="U143" s="45"/>
      <c r="V143" s="45"/>
      <c r="W143" s="69"/>
      <c r="X143" s="43"/>
    </row>
    <row r="144" spans="4:24" x14ac:dyDescent="0.2">
      <c r="D144" s="15"/>
      <c r="E144" s="21"/>
      <c r="F144" s="20"/>
      <c r="G144" s="28"/>
      <c r="H144" s="15"/>
      <c r="Q144" s="45"/>
      <c r="R144" s="45"/>
      <c r="S144" s="69"/>
      <c r="T144" s="43"/>
      <c r="U144" s="45"/>
      <c r="V144" s="45"/>
      <c r="W144" s="69"/>
      <c r="X144" s="43"/>
    </row>
    <row r="145" spans="4:24" x14ac:dyDescent="0.2">
      <c r="D145" s="15"/>
      <c r="E145" s="21"/>
      <c r="F145" s="20"/>
      <c r="G145" s="28"/>
      <c r="H145" s="15"/>
      <c r="Q145" s="45"/>
      <c r="R145" s="45"/>
      <c r="S145" s="69"/>
      <c r="T145" s="43"/>
      <c r="U145" s="45"/>
      <c r="V145" s="45"/>
      <c r="W145" s="69"/>
      <c r="X145" s="43"/>
    </row>
    <row r="146" spans="4:24" x14ac:dyDescent="0.2">
      <c r="D146" s="15"/>
      <c r="E146" s="21"/>
      <c r="F146" s="20"/>
      <c r="G146" s="28"/>
      <c r="H146" s="15"/>
      <c r="Q146" s="45"/>
      <c r="R146" s="45"/>
      <c r="S146" s="69"/>
      <c r="T146" s="43"/>
      <c r="U146" s="45"/>
      <c r="V146" s="45"/>
      <c r="W146" s="69"/>
      <c r="X146" s="43"/>
    </row>
    <row r="147" spans="4:24" x14ac:dyDescent="0.2">
      <c r="D147" s="15"/>
      <c r="E147" s="20"/>
      <c r="F147" s="20"/>
      <c r="G147" s="28"/>
      <c r="H147" s="15"/>
      <c r="Q147" s="45"/>
      <c r="R147" s="45"/>
      <c r="S147" s="69"/>
      <c r="T147" s="43"/>
      <c r="U147" s="45"/>
      <c r="V147" s="45"/>
      <c r="W147" s="69"/>
      <c r="X147" s="43"/>
    </row>
    <row r="148" spans="4:24" x14ac:dyDescent="0.2">
      <c r="D148" s="15"/>
      <c r="E148" s="21"/>
      <c r="F148" s="20"/>
      <c r="G148" s="28"/>
      <c r="H148" s="15"/>
      <c r="Q148" s="45"/>
      <c r="R148" s="45"/>
      <c r="S148" s="69"/>
      <c r="T148" s="43"/>
      <c r="U148" s="45"/>
      <c r="V148" s="45"/>
      <c r="W148" s="69"/>
      <c r="X148" s="43"/>
    </row>
    <row r="149" spans="4:24" x14ac:dyDescent="0.2">
      <c r="D149" s="15"/>
      <c r="E149" s="21"/>
      <c r="F149" s="20"/>
      <c r="G149" s="28"/>
      <c r="H149" s="15"/>
      <c r="Q149" s="45"/>
      <c r="R149" s="45"/>
      <c r="S149" s="69"/>
      <c r="T149" s="43"/>
      <c r="U149" s="45"/>
      <c r="V149" s="45"/>
      <c r="W149" s="69"/>
      <c r="X149" s="43"/>
    </row>
    <row r="150" spans="4:24" x14ac:dyDescent="0.2">
      <c r="D150" s="15"/>
      <c r="E150" s="21"/>
      <c r="F150" s="20"/>
      <c r="G150" s="28"/>
      <c r="H150" s="15"/>
      <c r="Q150" s="45"/>
      <c r="R150" s="45"/>
      <c r="S150" s="69"/>
      <c r="T150" s="43"/>
      <c r="U150" s="45"/>
      <c r="V150" s="45"/>
      <c r="W150" s="69"/>
      <c r="X150" s="43"/>
    </row>
    <row r="151" spans="4:24" x14ac:dyDescent="0.2">
      <c r="D151" s="15"/>
      <c r="E151" s="21"/>
      <c r="F151" s="20"/>
      <c r="G151" s="28"/>
      <c r="H151" s="15"/>
      <c r="Q151" s="45"/>
      <c r="R151" s="45"/>
      <c r="S151" s="69"/>
      <c r="T151" s="43"/>
      <c r="U151" s="45"/>
      <c r="V151" s="45"/>
      <c r="W151" s="69"/>
      <c r="X151" s="43"/>
    </row>
    <row r="152" spans="4:24" x14ac:dyDescent="0.2">
      <c r="D152" s="15"/>
      <c r="E152" s="21"/>
      <c r="F152" s="20"/>
      <c r="G152" s="28"/>
      <c r="H152" s="15"/>
      <c r="Q152" s="45"/>
      <c r="R152" s="45"/>
      <c r="S152" s="69"/>
      <c r="T152" s="43"/>
      <c r="U152" s="45"/>
      <c r="V152" s="45"/>
      <c r="W152" s="69"/>
      <c r="X152" s="43"/>
    </row>
    <row r="153" spans="4:24" x14ac:dyDescent="0.2">
      <c r="D153" s="15"/>
      <c r="E153" s="21"/>
      <c r="F153" s="20"/>
      <c r="G153" s="28"/>
      <c r="H153" s="15"/>
      <c r="Q153" s="45"/>
      <c r="R153" s="45"/>
      <c r="S153" s="69"/>
      <c r="T153" s="43"/>
      <c r="U153" s="45"/>
      <c r="V153" s="45"/>
      <c r="W153" s="69"/>
      <c r="X153" s="43"/>
    </row>
    <row r="154" spans="4:24" x14ac:dyDescent="0.2">
      <c r="D154" s="15"/>
      <c r="E154" s="20"/>
      <c r="F154" s="20"/>
      <c r="G154" s="28"/>
      <c r="H154" s="15"/>
      <c r="Q154" s="45"/>
      <c r="R154" s="45"/>
      <c r="S154" s="69"/>
      <c r="T154" s="43"/>
      <c r="U154" s="45"/>
      <c r="V154" s="45"/>
      <c r="W154" s="69"/>
      <c r="X154" s="43"/>
    </row>
    <row r="155" spans="4:24" x14ac:dyDescent="0.2">
      <c r="D155" s="15"/>
      <c r="E155" s="21"/>
      <c r="F155" s="20"/>
      <c r="G155" s="28"/>
      <c r="H155" s="15"/>
      <c r="Q155" s="45"/>
      <c r="R155" s="45"/>
      <c r="S155" s="69"/>
      <c r="T155" s="43"/>
      <c r="U155" s="45"/>
      <c r="V155" s="45"/>
      <c r="W155" s="69"/>
      <c r="X155" s="43"/>
    </row>
    <row r="156" spans="4:24" x14ac:dyDescent="0.2">
      <c r="D156" s="15"/>
      <c r="E156" s="21"/>
      <c r="F156" s="20"/>
      <c r="G156" s="28"/>
      <c r="H156" s="15"/>
      <c r="Q156" s="45"/>
      <c r="R156" s="45"/>
      <c r="S156" s="69"/>
      <c r="T156" s="43"/>
      <c r="U156" s="45"/>
      <c r="V156" s="45"/>
      <c r="W156" s="69"/>
      <c r="X156" s="43"/>
    </row>
    <row r="157" spans="4:24" x14ac:dyDescent="0.2">
      <c r="D157" s="15"/>
      <c r="E157" s="21"/>
      <c r="F157" s="20"/>
      <c r="G157" s="28"/>
      <c r="H157" s="15"/>
      <c r="Q157" s="45"/>
      <c r="R157" s="45"/>
      <c r="S157" s="69"/>
      <c r="T157" s="43"/>
      <c r="U157" s="45"/>
      <c r="V157" s="45"/>
      <c r="W157" s="69"/>
      <c r="X157" s="43"/>
    </row>
    <row r="158" spans="4:24" x14ac:dyDescent="0.2">
      <c r="D158" s="15"/>
      <c r="E158" s="21"/>
      <c r="F158" s="20"/>
      <c r="G158" s="28"/>
      <c r="H158" s="15"/>
      <c r="Q158" s="45"/>
      <c r="R158" s="45"/>
      <c r="S158" s="69"/>
      <c r="T158" s="43"/>
      <c r="U158" s="45"/>
      <c r="V158" s="45"/>
      <c r="W158" s="69"/>
      <c r="X158" s="43"/>
    </row>
    <row r="159" spans="4:24" x14ac:dyDescent="0.2">
      <c r="D159" s="15"/>
      <c r="E159" s="21"/>
      <c r="F159" s="20"/>
      <c r="G159" s="28"/>
      <c r="H159" s="15"/>
      <c r="Q159" s="45"/>
      <c r="R159" s="45"/>
      <c r="S159" s="69"/>
      <c r="T159" s="43"/>
      <c r="U159" s="45"/>
      <c r="V159" s="45"/>
      <c r="W159" s="69"/>
      <c r="X159" s="43"/>
    </row>
    <row r="160" spans="4:24" x14ac:dyDescent="0.2">
      <c r="D160" s="15"/>
      <c r="E160" s="21"/>
      <c r="F160" s="20"/>
      <c r="G160" s="28"/>
      <c r="H160" s="15"/>
      <c r="Q160" s="45"/>
      <c r="R160" s="45"/>
      <c r="S160" s="69"/>
      <c r="T160" s="43"/>
      <c r="U160" s="45"/>
      <c r="V160" s="45"/>
      <c r="W160" s="69"/>
      <c r="X160" s="43"/>
    </row>
    <row r="161" spans="4:24" x14ac:dyDescent="0.2">
      <c r="D161" s="15"/>
      <c r="E161" s="20"/>
      <c r="F161" s="20"/>
      <c r="G161" s="28"/>
      <c r="H161" s="15"/>
      <c r="Q161" s="45"/>
      <c r="R161" s="45"/>
      <c r="S161" s="69"/>
      <c r="T161" s="43"/>
      <c r="U161" s="45"/>
      <c r="V161" s="45"/>
      <c r="W161" s="69"/>
      <c r="X161" s="43"/>
    </row>
    <row r="162" spans="4:24" x14ac:dyDescent="0.2">
      <c r="D162" s="15"/>
      <c r="E162" s="21"/>
      <c r="F162" s="20"/>
      <c r="G162" s="28"/>
      <c r="H162" s="15"/>
      <c r="Q162" s="45"/>
      <c r="R162" s="45"/>
      <c r="S162" s="69"/>
      <c r="T162" s="43"/>
      <c r="U162" s="45"/>
      <c r="V162" s="45"/>
      <c r="W162" s="69"/>
      <c r="X162" s="43"/>
    </row>
    <row r="163" spans="4:24" x14ac:dyDescent="0.2">
      <c r="D163" s="15"/>
      <c r="E163" s="21"/>
      <c r="F163" s="20"/>
      <c r="G163" s="28"/>
      <c r="H163" s="15"/>
      <c r="Q163" s="45"/>
      <c r="R163" s="45"/>
      <c r="S163" s="69"/>
      <c r="T163" s="43"/>
      <c r="U163" s="45"/>
      <c r="V163" s="45"/>
      <c r="W163" s="69"/>
      <c r="X163" s="43"/>
    </row>
    <row r="164" spans="4:24" x14ac:dyDescent="0.2">
      <c r="D164" s="15"/>
      <c r="E164" s="21"/>
      <c r="F164" s="20"/>
      <c r="G164" s="28"/>
      <c r="H164" s="15"/>
      <c r="Q164" s="45"/>
      <c r="R164" s="45"/>
      <c r="S164" s="69"/>
      <c r="T164" s="43"/>
      <c r="U164" s="45"/>
      <c r="V164" s="45"/>
      <c r="W164" s="69"/>
      <c r="X164" s="43"/>
    </row>
    <row r="165" spans="4:24" x14ac:dyDescent="0.2">
      <c r="D165" s="15"/>
      <c r="E165" s="21"/>
      <c r="F165" s="20"/>
      <c r="G165" s="28"/>
      <c r="H165" s="15"/>
      <c r="Q165" s="45"/>
      <c r="R165" s="45"/>
      <c r="S165" s="69"/>
      <c r="T165" s="43"/>
      <c r="U165" s="45"/>
      <c r="V165" s="45"/>
      <c r="W165" s="69"/>
      <c r="X165" s="43"/>
    </row>
    <row r="166" spans="4:24" x14ac:dyDescent="0.2">
      <c r="D166" s="15"/>
      <c r="E166" s="21"/>
      <c r="F166" s="20"/>
      <c r="G166" s="28"/>
      <c r="H166" s="15"/>
      <c r="Q166" s="45"/>
      <c r="R166" s="45"/>
      <c r="S166" s="69"/>
      <c r="T166" s="43"/>
      <c r="U166" s="45"/>
      <c r="V166" s="45"/>
      <c r="W166" s="69"/>
      <c r="X166" s="43"/>
    </row>
    <row r="167" spans="4:24" x14ac:dyDescent="0.2">
      <c r="D167" s="15"/>
      <c r="E167" s="20"/>
      <c r="F167" s="20"/>
      <c r="G167" s="28"/>
      <c r="H167" s="15"/>
      <c r="Q167" s="45"/>
      <c r="R167" s="45"/>
      <c r="S167" s="69"/>
      <c r="T167" s="43"/>
      <c r="U167" s="45"/>
      <c r="V167" s="45"/>
      <c r="W167" s="69"/>
      <c r="X167" s="43"/>
    </row>
    <row r="168" spans="4:24" x14ac:dyDescent="0.2">
      <c r="D168" s="15"/>
      <c r="E168" s="21"/>
      <c r="F168" s="20"/>
      <c r="G168" s="28"/>
      <c r="H168" s="15"/>
      <c r="Q168" s="45"/>
      <c r="R168" s="45"/>
      <c r="S168" s="69"/>
      <c r="T168" s="43"/>
      <c r="U168" s="45"/>
      <c r="V168" s="45"/>
      <c r="W168" s="69"/>
      <c r="X168" s="43"/>
    </row>
    <row r="169" spans="4:24" x14ac:dyDescent="0.2">
      <c r="D169" s="15"/>
      <c r="E169" s="21"/>
      <c r="F169" s="20"/>
      <c r="G169" s="28"/>
      <c r="H169" s="15"/>
      <c r="Q169" s="45"/>
      <c r="R169" s="45"/>
      <c r="S169" s="69"/>
      <c r="T169" s="43"/>
      <c r="U169" s="45"/>
      <c r="V169" s="45"/>
      <c r="W169" s="69"/>
      <c r="X169" s="43"/>
    </row>
    <row r="170" spans="4:24" x14ac:dyDescent="0.2">
      <c r="D170" s="15"/>
      <c r="E170" s="21"/>
      <c r="F170" s="20"/>
      <c r="G170" s="28"/>
      <c r="H170" s="15"/>
      <c r="Q170" s="45"/>
      <c r="R170" s="45"/>
      <c r="S170" s="69"/>
      <c r="T170" s="43"/>
      <c r="U170" s="45"/>
      <c r="V170" s="45"/>
      <c r="W170" s="69"/>
      <c r="X170" s="43"/>
    </row>
    <row r="171" spans="4:24" x14ac:dyDescent="0.2">
      <c r="D171" s="15"/>
      <c r="E171" s="21"/>
      <c r="F171" s="20"/>
      <c r="G171" s="28"/>
      <c r="H171" s="15"/>
      <c r="Q171" s="45"/>
      <c r="R171" s="45"/>
      <c r="S171" s="69"/>
      <c r="T171" s="43"/>
      <c r="U171" s="45"/>
      <c r="V171" s="45"/>
      <c r="W171" s="69"/>
      <c r="X171" s="43"/>
    </row>
    <row r="172" spans="4:24" x14ac:dyDescent="0.2">
      <c r="D172" s="15"/>
      <c r="E172" s="20"/>
      <c r="F172" s="20"/>
      <c r="G172" s="28"/>
      <c r="H172" s="15"/>
      <c r="Q172" s="45"/>
      <c r="R172" s="45"/>
      <c r="S172" s="69"/>
      <c r="T172" s="43"/>
      <c r="U172" s="45"/>
      <c r="V172" s="45"/>
      <c r="W172" s="69"/>
      <c r="X172" s="43"/>
    </row>
    <row r="173" spans="4:24" x14ac:dyDescent="0.2">
      <c r="D173" s="15"/>
      <c r="E173" s="20"/>
      <c r="F173" s="20"/>
      <c r="G173" s="28"/>
      <c r="H173" s="15"/>
      <c r="Q173" s="45"/>
      <c r="R173" s="45"/>
      <c r="S173" s="69"/>
      <c r="T173" s="43"/>
      <c r="U173" s="45"/>
      <c r="V173" s="45"/>
      <c r="W173" s="69"/>
      <c r="X173" s="43"/>
    </row>
    <row r="174" spans="4:24" x14ac:dyDescent="0.2">
      <c r="D174" s="15"/>
      <c r="E174" s="20"/>
      <c r="F174" s="20"/>
      <c r="G174" s="28"/>
      <c r="H174" s="15"/>
      <c r="Q174" s="45"/>
      <c r="R174" s="45"/>
      <c r="S174" s="69"/>
      <c r="T174" s="43"/>
      <c r="U174" s="45"/>
      <c r="V174" s="45"/>
      <c r="W174" s="69"/>
      <c r="X174" s="43"/>
    </row>
    <row r="175" spans="4:24" x14ac:dyDescent="0.2">
      <c r="D175" s="15"/>
      <c r="E175" s="20"/>
      <c r="F175" s="20"/>
      <c r="G175" s="28"/>
      <c r="H175" s="15"/>
      <c r="Q175" s="45"/>
      <c r="R175" s="45"/>
      <c r="S175" s="69"/>
      <c r="T175" s="43"/>
      <c r="U175" s="45"/>
      <c r="V175" s="45"/>
      <c r="W175" s="69"/>
      <c r="X175" s="43"/>
    </row>
    <row r="176" spans="4:24" x14ac:dyDescent="0.2">
      <c r="E176" s="20"/>
      <c r="F176" s="20"/>
      <c r="G176" s="28"/>
      <c r="Q176" s="45"/>
      <c r="R176" s="45"/>
      <c r="S176" s="69"/>
      <c r="T176" s="43"/>
      <c r="U176" s="45"/>
      <c r="V176" s="45"/>
      <c r="W176" s="69"/>
      <c r="X176" s="43"/>
    </row>
    <row r="177" spans="5:24" x14ac:dyDescent="0.2">
      <c r="E177" s="20"/>
      <c r="F177" s="20"/>
      <c r="G177" s="28"/>
      <c r="Q177" s="45"/>
      <c r="R177" s="45"/>
      <c r="S177" s="69"/>
      <c r="T177" s="43"/>
      <c r="U177" s="45"/>
      <c r="V177" s="45"/>
      <c r="W177" s="69"/>
      <c r="X177" s="43"/>
    </row>
    <row r="178" spans="5:24" x14ac:dyDescent="0.2">
      <c r="E178" s="20"/>
      <c r="F178" s="20"/>
      <c r="G178" s="28"/>
      <c r="Q178" s="45"/>
      <c r="R178" s="45"/>
      <c r="S178" s="69"/>
      <c r="T178" s="43"/>
      <c r="U178" s="45"/>
      <c r="V178" s="45"/>
      <c r="W178" s="69"/>
      <c r="X178" s="43"/>
    </row>
    <row r="179" spans="5:24" x14ac:dyDescent="0.2">
      <c r="E179" s="20"/>
      <c r="F179" s="20"/>
      <c r="G179" s="28"/>
      <c r="Q179" s="45"/>
      <c r="R179" s="45"/>
      <c r="S179" s="69"/>
      <c r="T179" s="43"/>
      <c r="U179" s="45"/>
      <c r="V179" s="45"/>
      <c r="W179" s="69"/>
      <c r="X179" s="43"/>
    </row>
    <row r="180" spans="5:24" x14ac:dyDescent="0.2">
      <c r="E180" s="20"/>
      <c r="F180" s="20"/>
      <c r="G180" s="28"/>
      <c r="Q180" s="45"/>
      <c r="R180" s="45"/>
      <c r="S180" s="69"/>
      <c r="T180" s="43"/>
      <c r="U180" s="45"/>
      <c r="V180" s="45"/>
      <c r="W180" s="69"/>
      <c r="X180" s="43"/>
    </row>
    <row r="181" spans="5:24" x14ac:dyDescent="0.2">
      <c r="E181" s="20"/>
      <c r="F181" s="20"/>
      <c r="G181" s="28"/>
      <c r="Q181" s="45"/>
      <c r="R181" s="45"/>
      <c r="S181" s="69"/>
      <c r="T181" s="43"/>
      <c r="U181" s="45"/>
      <c r="V181" s="45"/>
      <c r="W181" s="69"/>
      <c r="X181" s="43"/>
    </row>
    <row r="182" spans="5:24" x14ac:dyDescent="0.2">
      <c r="E182" s="20"/>
      <c r="F182" s="20"/>
      <c r="G182" s="28"/>
      <c r="Q182" s="45"/>
      <c r="R182" s="45"/>
      <c r="S182" s="69"/>
      <c r="T182" s="43"/>
      <c r="U182" s="45"/>
      <c r="V182" s="45"/>
      <c r="W182" s="69"/>
      <c r="X182" s="43"/>
    </row>
    <row r="183" spans="5:24" x14ac:dyDescent="0.2">
      <c r="E183" s="20"/>
      <c r="F183" s="20"/>
      <c r="G183" s="28"/>
      <c r="Q183" s="45"/>
      <c r="R183" s="45"/>
      <c r="S183" s="69"/>
      <c r="T183" s="43"/>
      <c r="U183" s="45"/>
      <c r="V183" s="45"/>
      <c r="W183" s="69"/>
      <c r="X183" s="43"/>
    </row>
    <row r="184" spans="5:24" x14ac:dyDescent="0.2">
      <c r="E184" s="20"/>
      <c r="F184" s="20"/>
      <c r="G184" s="28"/>
      <c r="Q184" s="45"/>
      <c r="R184" s="45"/>
      <c r="S184" s="69"/>
      <c r="T184" s="43"/>
      <c r="U184" s="45"/>
      <c r="V184" s="45"/>
      <c r="W184" s="69"/>
      <c r="X184" s="43"/>
    </row>
    <row r="185" spans="5:24" x14ac:dyDescent="0.2">
      <c r="E185" s="20"/>
      <c r="F185" s="20"/>
      <c r="G185" s="28"/>
      <c r="Q185" s="45"/>
      <c r="R185" s="45"/>
      <c r="S185" s="69"/>
      <c r="T185" s="43"/>
      <c r="U185" s="45"/>
      <c r="V185" s="45"/>
      <c r="W185" s="69"/>
      <c r="X185" s="43"/>
    </row>
    <row r="186" spans="5:24" x14ac:dyDescent="0.2">
      <c r="E186" s="20"/>
      <c r="F186" s="20"/>
      <c r="G186" s="28"/>
      <c r="Q186" s="45"/>
      <c r="R186" s="45"/>
      <c r="S186" s="69"/>
      <c r="T186" s="43"/>
      <c r="U186" s="45"/>
      <c r="V186" s="45"/>
      <c r="W186" s="69"/>
      <c r="X186" s="43"/>
    </row>
    <row r="187" spans="5:24" x14ac:dyDescent="0.2">
      <c r="E187" s="20"/>
      <c r="F187" s="20"/>
      <c r="G187" s="28"/>
      <c r="Q187" s="45"/>
      <c r="R187" s="45"/>
      <c r="S187" s="69"/>
      <c r="T187" s="43"/>
      <c r="U187" s="45"/>
      <c r="V187" s="45"/>
      <c r="W187" s="69"/>
      <c r="X187" s="43"/>
    </row>
    <row r="188" spans="5:24" x14ac:dyDescent="0.2">
      <c r="E188" s="20"/>
      <c r="F188" s="20"/>
      <c r="G188" s="28"/>
      <c r="Q188" s="45"/>
      <c r="R188" s="45"/>
      <c r="S188" s="69"/>
      <c r="T188" s="43"/>
      <c r="U188" s="45"/>
      <c r="V188" s="45"/>
      <c r="W188" s="69"/>
      <c r="X188" s="43"/>
    </row>
    <row r="189" spans="5:24" x14ac:dyDescent="0.2">
      <c r="E189" s="20"/>
      <c r="F189" s="20"/>
      <c r="G189" s="28"/>
      <c r="Q189" s="45"/>
      <c r="R189" s="45"/>
      <c r="S189" s="69"/>
      <c r="T189" s="43"/>
      <c r="U189" s="45"/>
      <c r="V189" s="45"/>
      <c r="W189" s="69"/>
      <c r="X189" s="43"/>
    </row>
    <row r="190" spans="5:24" x14ac:dyDescent="0.2">
      <c r="E190" s="20"/>
      <c r="F190" s="20"/>
      <c r="G190" s="28"/>
      <c r="Q190" s="45"/>
      <c r="R190" s="45"/>
      <c r="S190" s="69"/>
      <c r="T190" s="43"/>
      <c r="U190" s="45"/>
      <c r="V190" s="45"/>
      <c r="W190" s="69"/>
      <c r="X190" s="43"/>
    </row>
    <row r="191" spans="5:24" x14ac:dyDescent="0.2">
      <c r="E191" s="20"/>
      <c r="F191" s="20"/>
      <c r="G191" s="28"/>
      <c r="Q191" s="45"/>
      <c r="R191" s="45"/>
      <c r="S191" s="69"/>
      <c r="T191" s="43"/>
      <c r="U191" s="45"/>
      <c r="V191" s="45"/>
      <c r="W191" s="69"/>
      <c r="X191" s="43"/>
    </row>
    <row r="192" spans="5:24" x14ac:dyDescent="0.2">
      <c r="E192" s="20"/>
      <c r="F192" s="20"/>
      <c r="G192" s="28"/>
      <c r="Q192" s="45"/>
      <c r="R192" s="45"/>
      <c r="S192" s="69"/>
      <c r="T192" s="43"/>
      <c r="U192" s="45"/>
      <c r="V192" s="45"/>
      <c r="W192" s="69"/>
      <c r="X192" s="43"/>
    </row>
    <row r="193" spans="5:24" x14ac:dyDescent="0.2">
      <c r="E193" s="20"/>
      <c r="F193" s="20"/>
      <c r="G193" s="28"/>
      <c r="Q193" s="45"/>
      <c r="R193" s="45"/>
      <c r="S193" s="69"/>
      <c r="T193" s="43"/>
      <c r="U193" s="45"/>
      <c r="V193" s="45"/>
      <c r="W193" s="69"/>
      <c r="X193" s="43"/>
    </row>
    <row r="194" spans="5:24" x14ac:dyDescent="0.2">
      <c r="E194" s="20"/>
      <c r="F194" s="20"/>
      <c r="G194" s="28"/>
      <c r="Q194" s="45"/>
      <c r="R194" s="45"/>
      <c r="S194" s="69"/>
      <c r="T194" s="43"/>
      <c r="U194" s="45"/>
      <c r="V194" s="45"/>
      <c r="W194" s="69"/>
      <c r="X194" s="43"/>
    </row>
    <row r="195" spans="5:24" x14ac:dyDescent="0.2">
      <c r="E195" s="18"/>
      <c r="F195" s="18"/>
      <c r="G195" s="19"/>
      <c r="Q195" s="45"/>
      <c r="R195" s="45"/>
      <c r="S195" s="69"/>
      <c r="T195" s="43"/>
      <c r="U195" s="45"/>
      <c r="V195" s="45"/>
      <c r="W195" s="69"/>
      <c r="X195" s="43"/>
    </row>
    <row r="196" spans="5:24" x14ac:dyDescent="0.2">
      <c r="E196" s="18"/>
      <c r="F196" s="18"/>
      <c r="G196" s="19"/>
      <c r="Q196" s="45"/>
      <c r="R196" s="45"/>
      <c r="S196" s="69"/>
      <c r="T196" s="43"/>
      <c r="U196" s="45"/>
      <c r="V196" s="45"/>
      <c r="W196" s="69"/>
      <c r="X196" s="43"/>
    </row>
    <row r="197" spans="5:24" x14ac:dyDescent="0.2">
      <c r="E197" s="18"/>
      <c r="F197" s="18"/>
      <c r="G197" s="19"/>
      <c r="Q197" s="45"/>
      <c r="R197" s="45"/>
      <c r="S197" s="69"/>
      <c r="T197" s="43"/>
      <c r="U197" s="45"/>
      <c r="V197" s="45"/>
      <c r="W197" s="69"/>
      <c r="X197" s="43"/>
    </row>
    <row r="198" spans="5:24" x14ac:dyDescent="0.2">
      <c r="E198" s="18"/>
      <c r="F198" s="18"/>
      <c r="G198" s="19"/>
      <c r="Q198" s="45"/>
      <c r="R198" s="45"/>
      <c r="S198" s="69"/>
      <c r="T198" s="43"/>
      <c r="U198" s="45"/>
      <c r="V198" s="45"/>
      <c r="W198" s="69"/>
      <c r="X198" s="4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D1F2-E096-FA43-9ACE-794A32C65849}">
  <sheetPr codeName="Sheet31"/>
  <dimension ref="A1:X198"/>
  <sheetViews>
    <sheetView workbookViewId="0">
      <selection activeCell="B2" sqref="A2:B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115.6640625" customWidth="1"/>
  </cols>
  <sheetData>
    <row r="1" spans="1:24" x14ac:dyDescent="0.2">
      <c r="A1" s="8" t="s">
        <v>29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268</v>
      </c>
      <c r="R3" s="60" t="s">
        <v>64</v>
      </c>
      <c r="S3" s="61" t="s">
        <v>77</v>
      </c>
      <c r="T3" s="43"/>
      <c r="U3" s="62" t="s">
        <v>220</v>
      </c>
      <c r="V3" s="63" t="s">
        <v>64</v>
      </c>
      <c r="W3" s="64" t="s">
        <v>77</v>
      </c>
      <c r="X3" s="43"/>
    </row>
    <row r="4" spans="1:24" x14ac:dyDescent="0.2">
      <c r="A4" s="1" t="s">
        <v>66</v>
      </c>
      <c r="B4" s="112">
        <v>5370</v>
      </c>
      <c r="C4" s="10">
        <f>B4/B7</f>
        <v>0.96305595408895261</v>
      </c>
      <c r="E4" s="3" t="s">
        <v>104</v>
      </c>
      <c r="F4" s="112">
        <v>3527</v>
      </c>
      <c r="G4" s="10">
        <f>F4/F6</f>
        <v>0.74237002736266045</v>
      </c>
      <c r="I4" s="17" t="s">
        <v>139</v>
      </c>
      <c r="J4" s="112">
        <v>1114</v>
      </c>
      <c r="K4" s="10">
        <f>J4/J6</f>
        <v>0.32968333826575907</v>
      </c>
      <c r="M4" s="22" t="s">
        <v>170</v>
      </c>
      <c r="N4" s="112">
        <v>757</v>
      </c>
      <c r="O4" s="24">
        <f>N4/N8</f>
        <v>0.25496800269450992</v>
      </c>
      <c r="Q4" s="46" t="s">
        <v>269</v>
      </c>
      <c r="R4" s="112">
        <v>892</v>
      </c>
      <c r="S4" s="24">
        <f>R4/R7</f>
        <v>0.29605044805841352</v>
      </c>
      <c r="T4" s="43"/>
      <c r="U4" s="66" t="s">
        <v>468</v>
      </c>
      <c r="V4" s="112">
        <v>1873</v>
      </c>
      <c r="W4" s="68">
        <f>V4/V6</f>
        <v>0.38404757022759894</v>
      </c>
      <c r="X4" s="43"/>
    </row>
    <row r="5" spans="1:24" x14ac:dyDescent="0.2">
      <c r="A5" s="1" t="s">
        <v>67</v>
      </c>
      <c r="B5" s="112">
        <v>78</v>
      </c>
      <c r="C5" s="10">
        <f>B5/B7</f>
        <v>1.3988522238163558E-2</v>
      </c>
      <c r="E5" s="3" t="s">
        <v>105</v>
      </c>
      <c r="F5" s="112">
        <v>1224</v>
      </c>
      <c r="G5" s="10">
        <f>F5/F6</f>
        <v>0.2576299726373395</v>
      </c>
      <c r="I5" s="17" t="s">
        <v>88</v>
      </c>
      <c r="J5" s="112">
        <v>2265</v>
      </c>
      <c r="K5" s="10">
        <f>J5/J6</f>
        <v>0.67031666173424087</v>
      </c>
      <c r="L5" s="15"/>
      <c r="M5" s="22" t="s">
        <v>171</v>
      </c>
      <c r="N5" s="112">
        <v>373</v>
      </c>
      <c r="O5" s="24">
        <f>N5/N8</f>
        <v>0.12563152576625125</v>
      </c>
      <c r="Q5" s="46" t="s">
        <v>270</v>
      </c>
      <c r="R5" s="112">
        <v>580</v>
      </c>
      <c r="S5" s="24">
        <f>R5/R7</f>
        <v>0.19249917026219715</v>
      </c>
      <c r="T5" s="43"/>
      <c r="U5" s="66" t="s">
        <v>467</v>
      </c>
      <c r="V5" s="112">
        <v>3004</v>
      </c>
      <c r="W5" s="68">
        <f>V5/V6</f>
        <v>0.61595242977240106</v>
      </c>
      <c r="X5" s="43"/>
    </row>
    <row r="6" spans="1:24" x14ac:dyDescent="0.2">
      <c r="A6" s="2" t="s">
        <v>68</v>
      </c>
      <c r="B6" s="112">
        <v>128</v>
      </c>
      <c r="C6" s="11">
        <f>B6/B7</f>
        <v>2.2955523672883789E-2</v>
      </c>
      <c r="E6" s="3" t="s">
        <v>107</v>
      </c>
      <c r="F6" s="1">
        <f>F4+F5</f>
        <v>4751</v>
      </c>
      <c r="G6" s="10">
        <f>G4+G5</f>
        <v>1</v>
      </c>
      <c r="I6" s="17" t="s">
        <v>69</v>
      </c>
      <c r="J6" s="1">
        <f>J4+J5</f>
        <v>3379</v>
      </c>
      <c r="K6" s="10">
        <f>K4+K5</f>
        <v>1</v>
      </c>
      <c r="L6" s="15"/>
      <c r="M6" s="22" t="s">
        <v>172</v>
      </c>
      <c r="N6" s="112">
        <v>1256</v>
      </c>
      <c r="O6" s="24">
        <f>N6/N8</f>
        <v>0.4230380599528461</v>
      </c>
      <c r="Q6" s="46" t="s">
        <v>271</v>
      </c>
      <c r="R6" s="112">
        <v>1541</v>
      </c>
      <c r="S6" s="24">
        <f>R6/R7</f>
        <v>0.51145038167938928</v>
      </c>
      <c r="T6" s="43"/>
      <c r="U6" s="66" t="s">
        <v>69</v>
      </c>
      <c r="V6" s="67">
        <f>SUM(V4:V5)</f>
        <v>4877</v>
      </c>
      <c r="W6" s="68">
        <f>W4+W5</f>
        <v>1</v>
      </c>
      <c r="X6" s="43"/>
    </row>
    <row r="7" spans="1:24" x14ac:dyDescent="0.2">
      <c r="A7" s="3" t="s">
        <v>69</v>
      </c>
      <c r="B7" s="1">
        <f>B4+B5+B6</f>
        <v>5576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583</v>
      </c>
      <c r="O7" s="24">
        <f>N7/N8</f>
        <v>0.19636241158639273</v>
      </c>
      <c r="Q7" s="46" t="s">
        <v>69</v>
      </c>
      <c r="R7" s="23">
        <f>R4+R5+R6</f>
        <v>3013</v>
      </c>
      <c r="S7" s="24">
        <f>S4+S5+S6</f>
        <v>1</v>
      </c>
      <c r="T7" s="43"/>
      <c r="U7" s="43"/>
      <c r="V7" s="43"/>
      <c r="W7" s="44"/>
      <c r="X7" s="4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2969</v>
      </c>
      <c r="O8" s="24">
        <f>O4+O5+O6+O7</f>
        <v>1</v>
      </c>
      <c r="Q8" s="43"/>
      <c r="R8" s="43"/>
      <c r="S8" s="44"/>
      <c r="T8" s="43"/>
      <c r="U8" s="62" t="s">
        <v>357</v>
      </c>
      <c r="V8" s="63" t="s">
        <v>64</v>
      </c>
      <c r="W8" s="64" t="s">
        <v>77</v>
      </c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22</v>
      </c>
      <c r="G9" s="10">
        <f>F9/F11</f>
        <v>0.34375</v>
      </c>
      <c r="I9" s="17" t="s">
        <v>671</v>
      </c>
      <c r="J9" s="112">
        <v>668</v>
      </c>
      <c r="K9" s="10">
        <f>J9/J12</f>
        <v>0.21233312142403052</v>
      </c>
      <c r="L9" s="15"/>
      <c r="M9" s="13"/>
      <c r="N9" s="13"/>
      <c r="O9" s="14"/>
      <c r="Q9" s="38" t="s">
        <v>272</v>
      </c>
      <c r="R9" s="60" t="s">
        <v>64</v>
      </c>
      <c r="S9" s="61" t="s">
        <v>77</v>
      </c>
      <c r="T9" s="43"/>
      <c r="U9" s="66" t="s">
        <v>466</v>
      </c>
      <c r="V9" s="112">
        <v>3333</v>
      </c>
      <c r="W9" s="68">
        <f>V9/V11</f>
        <v>0.65791551519936831</v>
      </c>
      <c r="X9" s="43"/>
    </row>
    <row r="10" spans="1:24" x14ac:dyDescent="0.2">
      <c r="A10" s="23" t="s">
        <v>70</v>
      </c>
      <c r="B10" s="112">
        <v>156</v>
      </c>
      <c r="C10" s="24">
        <f>B10/B17</f>
        <v>2.8602860286028604E-2</v>
      </c>
      <c r="E10" s="3" t="s">
        <v>109</v>
      </c>
      <c r="F10" s="112">
        <v>42</v>
      </c>
      <c r="G10" s="10">
        <f>F10/F11</f>
        <v>0.65625</v>
      </c>
      <c r="I10" s="17" t="s">
        <v>141</v>
      </c>
      <c r="J10" s="112">
        <v>1622</v>
      </c>
      <c r="K10" s="10">
        <f>J10/J12</f>
        <v>0.51557533375715192</v>
      </c>
      <c r="L10" s="15"/>
      <c r="M10" s="22" t="s">
        <v>174</v>
      </c>
      <c r="N10" s="23" t="s">
        <v>64</v>
      </c>
      <c r="O10" s="24" t="s">
        <v>77</v>
      </c>
      <c r="Q10" s="46" t="s">
        <v>273</v>
      </c>
      <c r="R10" s="112">
        <v>660</v>
      </c>
      <c r="S10" s="24">
        <f>R10/R14</f>
        <v>0.19492025989367986</v>
      </c>
      <c r="T10" s="43"/>
      <c r="U10" s="66" t="s">
        <v>469</v>
      </c>
      <c r="V10" s="112">
        <v>1733</v>
      </c>
      <c r="W10" s="68">
        <f>V10/V11</f>
        <v>0.34208448480063164</v>
      </c>
      <c r="X10" s="43"/>
    </row>
    <row r="11" spans="1:24" x14ac:dyDescent="0.2">
      <c r="A11" s="23" t="s">
        <v>71</v>
      </c>
      <c r="B11" s="112">
        <v>773</v>
      </c>
      <c r="C11" s="24">
        <f>B11/B17</f>
        <v>0.14173083975064174</v>
      </c>
      <c r="E11" s="3" t="s">
        <v>107</v>
      </c>
      <c r="F11" s="1">
        <f>F9+F10</f>
        <v>64</v>
      </c>
      <c r="G11" s="10">
        <f>G9+G10</f>
        <v>1</v>
      </c>
      <c r="I11" s="17" t="s">
        <v>142</v>
      </c>
      <c r="J11" s="112">
        <v>856</v>
      </c>
      <c r="K11" s="10">
        <f>J11/J12</f>
        <v>0.27209154481881753</v>
      </c>
      <c r="L11" s="15"/>
      <c r="M11" s="22" t="s">
        <v>176</v>
      </c>
      <c r="N11" s="112">
        <v>1117</v>
      </c>
      <c r="O11" s="24">
        <f>N11/N13</f>
        <v>0.38057921635434411</v>
      </c>
      <c r="Q11" s="46" t="s">
        <v>274</v>
      </c>
      <c r="R11" s="112">
        <v>192</v>
      </c>
      <c r="S11" s="24">
        <f>R11/R14</f>
        <v>5.670407560543414E-2</v>
      </c>
      <c r="T11" s="43"/>
      <c r="U11" s="62" t="s">
        <v>69</v>
      </c>
      <c r="V11" s="67">
        <f>SUM(V9:V10)</f>
        <v>5066</v>
      </c>
      <c r="W11" s="70">
        <f>W9+W10</f>
        <v>1</v>
      </c>
      <c r="X11" s="43"/>
    </row>
    <row r="12" spans="1:24" x14ac:dyDescent="0.2">
      <c r="A12" s="23" t="s">
        <v>72</v>
      </c>
      <c r="B12" s="112">
        <v>31</v>
      </c>
      <c r="C12" s="24">
        <f>B12/B17</f>
        <v>5.6839017235056841E-3</v>
      </c>
      <c r="E12" s="13"/>
      <c r="F12" s="13"/>
      <c r="G12" s="14"/>
      <c r="I12" s="17" t="s">
        <v>69</v>
      </c>
      <c r="J12" s="1">
        <f>J9+J10+J11</f>
        <v>3146</v>
      </c>
      <c r="K12" s="10">
        <f>K9+K10+K11</f>
        <v>1</v>
      </c>
      <c r="L12" s="15"/>
      <c r="M12" s="22" t="s">
        <v>175</v>
      </c>
      <c r="N12" s="112">
        <v>1818</v>
      </c>
      <c r="O12" s="24">
        <f>N12/N13</f>
        <v>0.61942078364565589</v>
      </c>
      <c r="Q12" s="46" t="s">
        <v>275</v>
      </c>
      <c r="R12" s="112">
        <v>1935</v>
      </c>
      <c r="S12" s="24">
        <f>R12/R14</f>
        <v>0.57147076196101598</v>
      </c>
      <c r="T12" s="43"/>
      <c r="U12" s="56"/>
      <c r="V12" s="56"/>
      <c r="W12" s="73"/>
      <c r="X12" s="43"/>
    </row>
    <row r="13" spans="1:24" x14ac:dyDescent="0.2">
      <c r="A13" s="23" t="s">
        <v>73</v>
      </c>
      <c r="B13" s="112">
        <v>666</v>
      </c>
      <c r="C13" s="24">
        <f>B13/B17</f>
        <v>0.12211221122112212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2935</v>
      </c>
      <c r="O13" s="24">
        <f>O11+O12</f>
        <v>1</v>
      </c>
      <c r="Q13" s="46" t="s">
        <v>276</v>
      </c>
      <c r="R13" s="112">
        <v>599</v>
      </c>
      <c r="S13" s="24">
        <f>R13/R14</f>
        <v>0.17690490253987004</v>
      </c>
      <c r="T13" s="43"/>
      <c r="U13" s="62" t="s">
        <v>227</v>
      </c>
      <c r="V13" s="63" t="s">
        <v>64</v>
      </c>
      <c r="W13" s="64" t="s">
        <v>77</v>
      </c>
      <c r="X13" s="43"/>
    </row>
    <row r="14" spans="1:24" x14ac:dyDescent="0.2">
      <c r="A14" s="23" t="s">
        <v>74</v>
      </c>
      <c r="B14" s="112">
        <v>57</v>
      </c>
      <c r="C14" s="24">
        <f>B14/B17</f>
        <v>1.0451045104510451E-2</v>
      </c>
      <c r="E14" s="6" t="s">
        <v>111</v>
      </c>
      <c r="F14" s="112">
        <v>1957</v>
      </c>
      <c r="G14" s="27">
        <f>F14/F16</f>
        <v>0.5772861356932153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6" t="s">
        <v>69</v>
      </c>
      <c r="R14" s="23">
        <f>R10+R11+R12+R13</f>
        <v>3386</v>
      </c>
      <c r="S14" s="24">
        <f>S10+S11+S12+S13</f>
        <v>1</v>
      </c>
      <c r="T14" s="43"/>
      <c r="U14" s="66" t="s">
        <v>470</v>
      </c>
      <c r="V14" s="112">
        <v>3482</v>
      </c>
      <c r="W14" s="68">
        <f>V14/V16</f>
        <v>0.67835573738554455</v>
      </c>
      <c r="X14" s="43"/>
    </row>
    <row r="15" spans="1:24" x14ac:dyDescent="0.2">
      <c r="A15" s="23" t="s">
        <v>75</v>
      </c>
      <c r="B15" s="112">
        <v>1641</v>
      </c>
      <c r="C15" s="24">
        <f>B15/B17</f>
        <v>0.30088008800880089</v>
      </c>
      <c r="E15" s="6" t="s">
        <v>112</v>
      </c>
      <c r="F15" s="112">
        <v>1433</v>
      </c>
      <c r="G15" s="27">
        <f>F15/F16</f>
        <v>0.42271386430678465</v>
      </c>
      <c r="I15" s="17" t="s">
        <v>144</v>
      </c>
      <c r="J15" s="112">
        <v>816</v>
      </c>
      <c r="K15" s="10">
        <f>J15/J19</f>
        <v>0.26314092228313446</v>
      </c>
      <c r="L15" s="15"/>
      <c r="M15" s="22" t="s">
        <v>177</v>
      </c>
      <c r="N15" s="23" t="s">
        <v>64</v>
      </c>
      <c r="O15" s="24" t="s">
        <v>77</v>
      </c>
      <c r="Q15" s="43"/>
      <c r="R15" s="43"/>
      <c r="S15" s="44"/>
      <c r="T15" s="43"/>
      <c r="U15" s="66" t="s">
        <v>471</v>
      </c>
      <c r="V15" s="112">
        <v>1651</v>
      </c>
      <c r="W15" s="68">
        <f>V15/V16</f>
        <v>0.3216442626144555</v>
      </c>
      <c r="X15" s="43"/>
    </row>
    <row r="16" spans="1:24" x14ac:dyDescent="0.2">
      <c r="A16" s="23" t="s">
        <v>76</v>
      </c>
      <c r="B16" s="112">
        <v>2130</v>
      </c>
      <c r="C16" s="24">
        <f>B16/B17</f>
        <v>0.39053905390539057</v>
      </c>
      <c r="E16" s="6" t="s">
        <v>107</v>
      </c>
      <c r="F16" s="7">
        <f>F14+F15</f>
        <v>3390</v>
      </c>
      <c r="G16" s="27">
        <f>G14+G15</f>
        <v>1</v>
      </c>
      <c r="I16" s="17" t="s">
        <v>145</v>
      </c>
      <c r="J16" s="112">
        <v>520</v>
      </c>
      <c r="K16" s="10">
        <f>J16/J19</f>
        <v>0.16768784263140923</v>
      </c>
      <c r="L16" s="15"/>
      <c r="M16" s="22" t="s">
        <v>178</v>
      </c>
      <c r="N16" s="112">
        <v>1253</v>
      </c>
      <c r="O16" s="24">
        <f>N16/N18</f>
        <v>0.42431425668811379</v>
      </c>
      <c r="Q16" s="38" t="s">
        <v>277</v>
      </c>
      <c r="R16" s="60" t="s">
        <v>64</v>
      </c>
      <c r="S16" s="61" t="s">
        <v>77</v>
      </c>
      <c r="T16" s="43"/>
      <c r="U16" s="62" t="s">
        <v>69</v>
      </c>
      <c r="V16" s="67">
        <f>SUM(V14:V15)</f>
        <v>5133</v>
      </c>
      <c r="W16" s="70">
        <f>W14+W15</f>
        <v>1</v>
      </c>
      <c r="X16" s="43"/>
    </row>
    <row r="17" spans="1:24" x14ac:dyDescent="0.2">
      <c r="A17" s="23" t="s">
        <v>69</v>
      </c>
      <c r="B17" s="23">
        <f>B10+B11+B12+B13+B14+B15+B16</f>
        <v>5454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754</v>
      </c>
      <c r="K17" s="10">
        <f>J17/J19</f>
        <v>0.24314737181554338</v>
      </c>
      <c r="L17" s="15"/>
      <c r="M17" s="22" t="s">
        <v>179</v>
      </c>
      <c r="N17" s="112">
        <v>1700</v>
      </c>
      <c r="O17" s="24">
        <f>N17/N18</f>
        <v>0.57568574331188627</v>
      </c>
      <c r="Q17" s="46" t="s">
        <v>278</v>
      </c>
      <c r="R17" s="112">
        <v>970</v>
      </c>
      <c r="S17" s="24">
        <f>R17/R20</f>
        <v>0.32097948378557245</v>
      </c>
      <c r="T17" s="43"/>
      <c r="U17" s="56"/>
      <c r="V17" s="56"/>
      <c r="W17" s="73"/>
      <c r="X17" s="43"/>
    </row>
    <row r="18" spans="1:24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1011</v>
      </c>
      <c r="K18" s="127">
        <f>J18/J19</f>
        <v>0.32602386326991295</v>
      </c>
      <c r="L18" s="15"/>
      <c r="M18" s="22" t="s">
        <v>69</v>
      </c>
      <c r="N18" s="23">
        <f>N16+N17</f>
        <v>2953</v>
      </c>
      <c r="O18" s="24">
        <f>O16+O17</f>
        <v>1</v>
      </c>
      <c r="Q18" s="46" t="s">
        <v>279</v>
      </c>
      <c r="R18" s="112">
        <v>391</v>
      </c>
      <c r="S18" s="24">
        <f>R18/R20</f>
        <v>0.12938451356717406</v>
      </c>
      <c r="T18" s="43"/>
      <c r="U18" s="62" t="s">
        <v>286</v>
      </c>
      <c r="V18" s="63" t="s">
        <v>64</v>
      </c>
      <c r="W18" s="64" t="s">
        <v>77</v>
      </c>
      <c r="X18" s="43"/>
    </row>
    <row r="19" spans="1:24" x14ac:dyDescent="0.2">
      <c r="A19" s="43"/>
      <c r="B19" s="43"/>
      <c r="C19" s="44"/>
      <c r="E19" s="17" t="s">
        <v>114</v>
      </c>
      <c r="F19" s="112">
        <v>317</v>
      </c>
      <c r="G19" s="10">
        <f>F19/F22</f>
        <v>9.1249280368451355E-2</v>
      </c>
      <c r="I19" s="17" t="s">
        <v>69</v>
      </c>
      <c r="J19" s="1">
        <f>J15+J16+J17+J18</f>
        <v>3101</v>
      </c>
      <c r="K19" s="10">
        <f>K15+K16+K17+K18</f>
        <v>1</v>
      </c>
      <c r="L19" s="15"/>
      <c r="M19" s="13"/>
      <c r="N19" s="13"/>
      <c r="O19" s="14"/>
      <c r="Q19" s="46" t="s">
        <v>280</v>
      </c>
      <c r="R19" s="112">
        <v>1661</v>
      </c>
      <c r="S19" s="24">
        <f>R19/R20</f>
        <v>0.54963600264725343</v>
      </c>
      <c r="T19" s="43"/>
      <c r="U19" s="66" t="s">
        <v>472</v>
      </c>
      <c r="V19" s="112">
        <v>2731</v>
      </c>
      <c r="W19" s="68">
        <f>V19/V21</f>
        <v>0.55182865225298039</v>
      </c>
      <c r="X19" s="43"/>
    </row>
    <row r="20" spans="1:24" x14ac:dyDescent="0.2">
      <c r="A20" s="43"/>
      <c r="B20" s="43"/>
      <c r="C20" s="44"/>
      <c r="E20" s="17" t="s">
        <v>674</v>
      </c>
      <c r="F20" s="112">
        <v>1239</v>
      </c>
      <c r="G20" s="10">
        <f>F20/F22</f>
        <v>0.35664939550949915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6" t="s">
        <v>107</v>
      </c>
      <c r="R20" s="23">
        <f>R17+R18+R19</f>
        <v>3022</v>
      </c>
      <c r="S20" s="24">
        <f>S17+S18+S19</f>
        <v>1</v>
      </c>
      <c r="T20" s="43"/>
      <c r="U20" s="66" t="s">
        <v>473</v>
      </c>
      <c r="V20" s="112">
        <v>2218</v>
      </c>
      <c r="W20" s="68">
        <f>V20/V21</f>
        <v>0.44817134774701961</v>
      </c>
      <c r="X20" s="43"/>
    </row>
    <row r="21" spans="1:24" x14ac:dyDescent="0.2">
      <c r="A21" s="43"/>
      <c r="B21" s="43"/>
      <c r="C21" s="44"/>
      <c r="E21" s="17" t="s">
        <v>115</v>
      </c>
      <c r="F21" s="112">
        <v>1918</v>
      </c>
      <c r="G21" s="10">
        <f>F21/F22</f>
        <v>0.55210132412204949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1222</v>
      </c>
      <c r="O21" s="24">
        <f>N21/N25</f>
        <v>0.41621253405994552</v>
      </c>
      <c r="Q21" s="43"/>
      <c r="R21" s="43"/>
      <c r="S21" s="44"/>
      <c r="T21" s="43"/>
      <c r="U21" s="62" t="s">
        <v>69</v>
      </c>
      <c r="V21" s="67">
        <f>SUM(V19:V20)</f>
        <v>4949</v>
      </c>
      <c r="W21" s="70">
        <f>W19+W20</f>
        <v>1</v>
      </c>
      <c r="X21" s="43"/>
    </row>
    <row r="22" spans="1:24" x14ac:dyDescent="0.2">
      <c r="A22" s="43"/>
      <c r="B22" s="43"/>
      <c r="C22" s="44"/>
      <c r="E22" s="17" t="s">
        <v>107</v>
      </c>
      <c r="F22" s="1">
        <f>F19+F20+F21</f>
        <v>3474</v>
      </c>
      <c r="G22" s="10">
        <f>G19+G20+G21</f>
        <v>1</v>
      </c>
      <c r="I22" s="17" t="s">
        <v>148</v>
      </c>
      <c r="J22" s="112">
        <v>876</v>
      </c>
      <c r="K22" s="10">
        <f>J22/J25</f>
        <v>0.28149100257069409</v>
      </c>
      <c r="L22" s="15"/>
      <c r="M22" s="22" t="s">
        <v>182</v>
      </c>
      <c r="N22" s="112">
        <v>669</v>
      </c>
      <c r="O22" s="24">
        <f>N22/N25</f>
        <v>0.22786103542234332</v>
      </c>
      <c r="Q22" s="43"/>
      <c r="R22" s="43"/>
      <c r="S22" s="44"/>
      <c r="T22" s="43"/>
      <c r="U22" s="56"/>
      <c r="V22" s="56"/>
      <c r="W22" s="73"/>
      <c r="X22" s="43"/>
    </row>
    <row r="23" spans="1:24" x14ac:dyDescent="0.2">
      <c r="A23" s="43"/>
      <c r="B23" s="43"/>
      <c r="C23" s="44"/>
      <c r="E23" s="13"/>
      <c r="F23" s="13"/>
      <c r="G23" s="14"/>
      <c r="I23" s="17" t="s">
        <v>149</v>
      </c>
      <c r="J23" s="112">
        <v>390</v>
      </c>
      <c r="K23" s="10">
        <f>J23/J25</f>
        <v>0.12532133676092544</v>
      </c>
      <c r="L23" s="15"/>
      <c r="M23" s="22" t="s">
        <v>183</v>
      </c>
      <c r="N23" s="112">
        <v>743</v>
      </c>
      <c r="O23" s="24">
        <f>N23/N25</f>
        <v>0.25306539509536785</v>
      </c>
      <c r="Q23" s="43"/>
      <c r="R23" s="43"/>
      <c r="S23" s="44"/>
      <c r="T23" s="43"/>
      <c r="U23" s="38" t="s">
        <v>289</v>
      </c>
      <c r="V23" s="60" t="s">
        <v>64</v>
      </c>
      <c r="W23" s="61" t="s">
        <v>77</v>
      </c>
      <c r="X23" s="43"/>
    </row>
    <row r="24" spans="1:24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1846</v>
      </c>
      <c r="K24" s="10">
        <f>J24/J25</f>
        <v>0.59318766066838047</v>
      </c>
      <c r="L24" s="15"/>
      <c r="M24" s="22" t="s">
        <v>184</v>
      </c>
      <c r="N24" s="112">
        <v>302</v>
      </c>
      <c r="O24" s="24">
        <f>N24/N25</f>
        <v>0.10286103542234333</v>
      </c>
      <c r="Q24" s="43"/>
      <c r="R24" s="43"/>
      <c r="S24" s="44"/>
      <c r="T24" s="43"/>
      <c r="U24" s="46" t="s">
        <v>474</v>
      </c>
      <c r="V24" s="112">
        <v>2417</v>
      </c>
      <c r="W24" s="24">
        <f>V24/V27</f>
        <v>0.78961123815746492</v>
      </c>
      <c r="X24" s="43"/>
    </row>
    <row r="25" spans="1:24" x14ac:dyDescent="0.2">
      <c r="A25" s="43"/>
      <c r="B25" s="43"/>
      <c r="C25" s="44"/>
      <c r="E25" s="17" t="s">
        <v>117</v>
      </c>
      <c r="F25" s="112">
        <v>1099</v>
      </c>
      <c r="G25" s="10">
        <f>F25/F30</f>
        <v>0.33092442035531466</v>
      </c>
      <c r="I25" s="17" t="s">
        <v>69</v>
      </c>
      <c r="J25" s="1">
        <f>J22+J23+J24</f>
        <v>3112</v>
      </c>
      <c r="K25" s="10">
        <f>K22+K23+K24</f>
        <v>1</v>
      </c>
      <c r="L25" s="15"/>
      <c r="M25" s="22" t="s">
        <v>69</v>
      </c>
      <c r="N25" s="23">
        <f>N21+N22+N23+N24</f>
        <v>2936</v>
      </c>
      <c r="O25" s="24">
        <f>O21+O22+O23+O24</f>
        <v>1</v>
      </c>
      <c r="Q25" s="43"/>
      <c r="R25" s="43"/>
      <c r="S25" s="44"/>
      <c r="T25" s="43"/>
      <c r="U25" s="46" t="s">
        <v>475</v>
      </c>
      <c r="V25" s="112">
        <v>616</v>
      </c>
      <c r="W25" s="24">
        <f>V25/V27</f>
        <v>0.20124142437112055</v>
      </c>
      <c r="X25" s="43"/>
    </row>
    <row r="26" spans="1:24" x14ac:dyDescent="0.2">
      <c r="A26" s="13"/>
      <c r="B26" s="13"/>
      <c r="C26" s="14"/>
      <c r="E26" s="17" t="s">
        <v>118</v>
      </c>
      <c r="F26" s="112">
        <v>402</v>
      </c>
      <c r="G26" s="10">
        <f>F26/F30</f>
        <v>0.12104787714543812</v>
      </c>
      <c r="I26" s="13"/>
      <c r="J26" s="13"/>
      <c r="K26" s="14"/>
      <c r="L26" s="15"/>
      <c r="M26" s="13"/>
      <c r="N26" s="13"/>
      <c r="O26" s="14"/>
      <c r="Q26" s="43"/>
      <c r="R26" s="43"/>
      <c r="S26" s="44"/>
      <c r="T26" s="43"/>
      <c r="U26" s="46" t="s">
        <v>476</v>
      </c>
      <c r="V26" s="112">
        <v>2445</v>
      </c>
      <c r="W26" s="24">
        <f>V26/V27</f>
        <v>0.79875857562887942</v>
      </c>
      <c r="X26" s="43"/>
    </row>
    <row r="27" spans="1:24" x14ac:dyDescent="0.2">
      <c r="A27" s="43"/>
      <c r="B27" s="43"/>
      <c r="C27" s="44"/>
      <c r="E27" s="17" t="s">
        <v>119</v>
      </c>
      <c r="F27" s="112">
        <v>351</v>
      </c>
      <c r="G27" s="10">
        <f>F27/F30</f>
        <v>0.10569105691056911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46" t="s">
        <v>107</v>
      </c>
      <c r="V27" s="67">
        <f>SUM(V25:V26)</f>
        <v>3061</v>
      </c>
      <c r="W27" s="24">
        <f>W24+W25+W26</f>
        <v>1.7896112381574649</v>
      </c>
      <c r="X27" s="43"/>
    </row>
    <row r="28" spans="1:24" x14ac:dyDescent="0.2">
      <c r="A28" s="43"/>
      <c r="B28" s="43"/>
      <c r="C28" s="44"/>
      <c r="E28" s="17" t="s">
        <v>120</v>
      </c>
      <c r="F28" s="112">
        <v>184</v>
      </c>
      <c r="G28" s="10">
        <f>F28/F30</f>
        <v>5.540499849442939E-2</v>
      </c>
      <c r="I28" s="17" t="s">
        <v>644</v>
      </c>
      <c r="J28" s="112">
        <v>610</v>
      </c>
      <c r="K28" s="10">
        <f>J28/J33</f>
        <v>0.20059191055573825</v>
      </c>
      <c r="L28" s="15"/>
      <c r="M28" s="22" t="s">
        <v>186</v>
      </c>
      <c r="N28" s="112">
        <v>846</v>
      </c>
      <c r="O28" s="24">
        <f>N28/N31</f>
        <v>0.29436325678496866</v>
      </c>
      <c r="Q28" s="43"/>
      <c r="R28" s="43"/>
      <c r="S28" s="44"/>
      <c r="T28" s="43"/>
      <c r="U28" s="56"/>
      <c r="V28" s="56"/>
      <c r="W28" s="73"/>
      <c r="X28" s="43"/>
    </row>
    <row r="29" spans="1:24" x14ac:dyDescent="0.2">
      <c r="A29" s="43"/>
      <c r="B29" s="43"/>
      <c r="C29" s="44"/>
      <c r="E29" s="17" t="s">
        <v>99</v>
      </c>
      <c r="F29" s="112">
        <v>1285</v>
      </c>
      <c r="G29" s="10">
        <f>F29/F30</f>
        <v>0.38693164709424871</v>
      </c>
      <c r="I29" s="17" t="s">
        <v>151</v>
      </c>
      <c r="J29" s="112">
        <v>1422</v>
      </c>
      <c r="K29" s="10">
        <f>J29/J33</f>
        <v>0.46760933903321278</v>
      </c>
      <c r="L29" s="15"/>
      <c r="M29" s="22" t="s">
        <v>682</v>
      </c>
      <c r="N29" s="112">
        <v>1091</v>
      </c>
      <c r="O29" s="24">
        <f>N29/N31</f>
        <v>0.37961029923451634</v>
      </c>
      <c r="Q29" s="43"/>
      <c r="R29" s="43"/>
      <c r="S29" s="44"/>
      <c r="T29" s="43"/>
      <c r="U29" s="56"/>
      <c r="V29" s="56"/>
      <c r="W29" s="73"/>
      <c r="X29" s="43"/>
    </row>
    <row r="30" spans="1:24" x14ac:dyDescent="0.2">
      <c r="A30" s="43"/>
      <c r="B30" s="43"/>
      <c r="C30" s="44"/>
      <c r="E30" s="17" t="s">
        <v>69</v>
      </c>
      <c r="F30" s="1">
        <f>F25+F26+F27+F28+F29</f>
        <v>3321</v>
      </c>
      <c r="G30" s="10">
        <f>G25+G26+G27+G28+G29</f>
        <v>1</v>
      </c>
      <c r="I30" s="17" t="s">
        <v>152</v>
      </c>
      <c r="J30" s="112">
        <v>215</v>
      </c>
      <c r="K30" s="10">
        <f>J30/J33</f>
        <v>7.0700427490956924E-2</v>
      </c>
      <c r="L30" s="15"/>
      <c r="M30" s="22" t="s">
        <v>187</v>
      </c>
      <c r="N30" s="112">
        <v>937</v>
      </c>
      <c r="O30" s="24">
        <f>N30/N31</f>
        <v>0.32602644398051495</v>
      </c>
      <c r="Q30" s="43"/>
      <c r="R30" s="43"/>
      <c r="S30" s="44"/>
      <c r="T30" s="43"/>
      <c r="U30" s="56"/>
      <c r="V30" s="56"/>
      <c r="W30" s="73"/>
      <c r="X30" s="43"/>
    </row>
    <row r="31" spans="1:24" x14ac:dyDescent="0.2">
      <c r="A31" s="43"/>
      <c r="B31" s="43"/>
      <c r="C31" s="44"/>
      <c r="E31" s="13"/>
      <c r="F31" s="13"/>
      <c r="G31" s="14"/>
      <c r="I31" s="17" t="s">
        <v>153</v>
      </c>
      <c r="J31" s="112">
        <v>226</v>
      </c>
      <c r="K31" s="10">
        <f>J31/J33</f>
        <v>7.4317658664912856E-2</v>
      </c>
      <c r="L31" s="15"/>
      <c r="M31" s="22" t="s">
        <v>69</v>
      </c>
      <c r="N31" s="23">
        <f>N28+N29+N30</f>
        <v>2874</v>
      </c>
      <c r="O31" s="24">
        <f>O28+O29+O30</f>
        <v>1</v>
      </c>
      <c r="Q31" s="43"/>
      <c r="R31" s="43"/>
      <c r="S31" s="44"/>
      <c r="T31" s="43"/>
      <c r="U31" s="56"/>
      <c r="V31" s="56"/>
      <c r="W31" s="73"/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568</v>
      </c>
      <c r="K32" s="10">
        <f>J32/J33</f>
        <v>0.18678066425517922</v>
      </c>
      <c r="L32" s="15"/>
      <c r="M32" s="13"/>
      <c r="N32" s="13"/>
      <c r="O32" s="14"/>
      <c r="Q32" s="43"/>
      <c r="R32" s="43"/>
      <c r="S32" s="44"/>
      <c r="T32" s="43"/>
      <c r="U32" s="56"/>
      <c r="V32" s="56"/>
      <c r="W32" s="73"/>
      <c r="X32" s="43"/>
    </row>
    <row r="33" spans="1:24" x14ac:dyDescent="0.2">
      <c r="A33" s="43"/>
      <c r="B33" s="43"/>
      <c r="C33" s="44"/>
      <c r="E33" s="6" t="s">
        <v>112</v>
      </c>
      <c r="F33" s="112">
        <v>2226</v>
      </c>
      <c r="G33" s="27">
        <f>F33/F35</f>
        <v>0.68555589775177084</v>
      </c>
      <c r="I33" s="17" t="s">
        <v>69</v>
      </c>
      <c r="J33" s="1">
        <f>J28+J29+J30+J31+J32</f>
        <v>3041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56"/>
      <c r="V33" s="56"/>
      <c r="W33" s="73"/>
      <c r="X33" s="43"/>
    </row>
    <row r="34" spans="1:24" x14ac:dyDescent="0.2">
      <c r="A34" s="13"/>
      <c r="B34" s="13"/>
      <c r="C34" s="14"/>
      <c r="E34" s="6" t="s">
        <v>122</v>
      </c>
      <c r="F34" s="112">
        <v>1021</v>
      </c>
      <c r="G34" s="27">
        <f>F34/F35</f>
        <v>0.31444410224822911</v>
      </c>
      <c r="I34" s="13"/>
      <c r="J34" s="13"/>
      <c r="K34" s="14"/>
      <c r="L34" s="15"/>
      <c r="M34" s="22" t="s">
        <v>189</v>
      </c>
      <c r="N34" s="112">
        <v>1033</v>
      </c>
      <c r="O34" s="24">
        <f>N34/N38</f>
        <v>0.35292107960368979</v>
      </c>
      <c r="Q34" s="43"/>
      <c r="R34" s="43"/>
      <c r="S34" s="44"/>
      <c r="T34" s="43"/>
      <c r="U34" s="56"/>
      <c r="V34" s="56"/>
      <c r="W34" s="73"/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3247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908</v>
      </c>
      <c r="O35" s="24">
        <f>N35/N38</f>
        <v>0.31021523744448243</v>
      </c>
      <c r="Q35" s="43"/>
      <c r="R35" s="43"/>
      <c r="S35" s="44"/>
      <c r="T35" s="43"/>
      <c r="U35" s="56"/>
      <c r="V35" s="56"/>
      <c r="W35" s="73"/>
      <c r="X35" s="43"/>
    </row>
    <row r="36" spans="1:24" x14ac:dyDescent="0.2">
      <c r="A36" s="43"/>
      <c r="B36" s="43"/>
      <c r="C36" s="44"/>
      <c r="E36" s="13"/>
      <c r="F36" s="13"/>
      <c r="G36" s="14"/>
      <c r="I36" s="22" t="s">
        <v>156</v>
      </c>
      <c r="J36" s="112">
        <v>1254</v>
      </c>
      <c r="K36" s="24">
        <f>J36/J38</f>
        <v>0.41578249336870027</v>
      </c>
      <c r="L36" s="15"/>
      <c r="M36" s="22" t="s">
        <v>191</v>
      </c>
      <c r="N36" s="112">
        <v>389</v>
      </c>
      <c r="O36" s="24">
        <f>N36/N38</f>
        <v>0.13290058079945336</v>
      </c>
      <c r="Q36" s="43"/>
      <c r="R36" s="43"/>
      <c r="S36" s="44"/>
      <c r="T36" s="43"/>
      <c r="U36" s="43"/>
      <c r="V36" s="43"/>
      <c r="W36" s="44"/>
      <c r="X36" s="43"/>
    </row>
    <row r="37" spans="1:24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1762</v>
      </c>
      <c r="K37" s="24">
        <f>J37/J38</f>
        <v>0.58421750663129979</v>
      </c>
      <c r="L37" s="15"/>
      <c r="M37" s="22" t="s">
        <v>192</v>
      </c>
      <c r="N37" s="112">
        <v>597</v>
      </c>
      <c r="O37" s="24">
        <f>N37/N38</f>
        <v>0.20396310215237445</v>
      </c>
      <c r="Q37" s="43"/>
      <c r="R37" s="43"/>
      <c r="S37" s="44"/>
      <c r="T37" s="43"/>
      <c r="U37" s="43"/>
      <c r="V37" s="43"/>
      <c r="W37" s="44"/>
      <c r="X37" s="43"/>
    </row>
    <row r="38" spans="1:24" x14ac:dyDescent="0.2">
      <c r="A38" s="43"/>
      <c r="B38" s="43"/>
      <c r="C38" s="44"/>
      <c r="E38" s="6" t="s">
        <v>124</v>
      </c>
      <c r="F38" s="112">
        <v>13</v>
      </c>
      <c r="G38" s="27">
        <f>F38/F40</f>
        <v>0.37142857142857144</v>
      </c>
      <c r="I38" s="22" t="s">
        <v>69</v>
      </c>
      <c r="J38" s="23">
        <f>J36+J37</f>
        <v>3016</v>
      </c>
      <c r="K38" s="24">
        <f>K36+K37</f>
        <v>1</v>
      </c>
      <c r="L38" s="15"/>
      <c r="M38" s="22" t="s">
        <v>107</v>
      </c>
      <c r="N38" s="23">
        <f>N34+N35+N36+N37</f>
        <v>2927</v>
      </c>
      <c r="O38" s="24">
        <f>O34+O35+O36+O37</f>
        <v>1</v>
      </c>
      <c r="Q38" s="43"/>
      <c r="R38" s="43"/>
      <c r="S38" s="44"/>
      <c r="T38" s="43"/>
      <c r="U38" s="43"/>
      <c r="V38" s="43"/>
      <c r="W38" s="44"/>
      <c r="X38" s="43"/>
    </row>
    <row r="39" spans="1:24" x14ac:dyDescent="0.2">
      <c r="A39" s="43"/>
      <c r="B39" s="43"/>
      <c r="C39" s="44"/>
      <c r="E39" s="6" t="s">
        <v>125</v>
      </c>
      <c r="F39" s="112">
        <v>22</v>
      </c>
      <c r="G39" s="27">
        <f>F39/F40</f>
        <v>0.62857142857142856</v>
      </c>
      <c r="I39" s="13"/>
      <c r="J39" s="13"/>
      <c r="K39" s="14"/>
      <c r="L39" s="15"/>
      <c r="M39" s="13"/>
      <c r="N39" s="13"/>
      <c r="O39" s="14"/>
      <c r="Q39" s="43"/>
      <c r="R39" s="43"/>
      <c r="S39" s="44"/>
      <c r="T39" s="43"/>
      <c r="U39" s="43"/>
      <c r="V39" s="43"/>
      <c r="W39" s="44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35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43"/>
      <c r="V40" s="43"/>
      <c r="W40" s="44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341</v>
      </c>
      <c r="K41" s="24">
        <f>J41/J45</f>
        <v>0.11374249499666444</v>
      </c>
      <c r="L41" s="15"/>
      <c r="M41" s="22" t="s">
        <v>194</v>
      </c>
      <c r="N41" s="112">
        <v>575</v>
      </c>
      <c r="O41" s="24">
        <f>N41/N45</f>
        <v>0.19624573378839591</v>
      </c>
      <c r="Q41" s="43"/>
      <c r="R41" s="43"/>
      <c r="S41" s="44"/>
      <c r="T41" s="43"/>
      <c r="U41" s="43"/>
      <c r="V41" s="43"/>
      <c r="W41" s="44"/>
      <c r="X41" s="43"/>
    </row>
    <row r="42" spans="1:24" x14ac:dyDescent="0.2">
      <c r="A42" s="1" t="s">
        <v>87</v>
      </c>
      <c r="B42" s="112">
        <v>2716</v>
      </c>
      <c r="C42" s="10">
        <f>B42/B44</f>
        <v>0.62725173210161667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831</v>
      </c>
      <c r="K42" s="24">
        <f>J42/J45</f>
        <v>0.27718478985990658</v>
      </c>
      <c r="L42" s="15"/>
      <c r="M42" s="22" t="s">
        <v>195</v>
      </c>
      <c r="N42" s="112">
        <v>924</v>
      </c>
      <c r="O42" s="24">
        <f>N42/N45</f>
        <v>0.31535836177474402</v>
      </c>
      <c r="Q42" s="43"/>
      <c r="R42" s="43"/>
      <c r="S42" s="44"/>
      <c r="T42" s="43"/>
      <c r="U42" s="43"/>
      <c r="V42" s="43"/>
      <c r="W42" s="44"/>
      <c r="X42" s="43"/>
    </row>
    <row r="43" spans="1:24" x14ac:dyDescent="0.2">
      <c r="A43" s="1" t="s">
        <v>88</v>
      </c>
      <c r="B43" s="112">
        <v>1614</v>
      </c>
      <c r="C43" s="10">
        <f>B43/B44</f>
        <v>0.37274826789838339</v>
      </c>
      <c r="E43" s="124" t="s">
        <v>127</v>
      </c>
      <c r="F43" s="125">
        <v>615</v>
      </c>
      <c r="G43" s="127">
        <f>F43/F49</f>
        <v>0.19705222685036847</v>
      </c>
      <c r="I43" s="22" t="s">
        <v>159</v>
      </c>
      <c r="J43" s="112">
        <v>807</v>
      </c>
      <c r="K43" s="24">
        <f>J43/J45</f>
        <v>0.26917945296864576</v>
      </c>
      <c r="L43" s="15"/>
      <c r="M43" s="22" t="s">
        <v>196</v>
      </c>
      <c r="N43" s="112">
        <v>904</v>
      </c>
      <c r="O43" s="24">
        <f>N43/N45</f>
        <v>0.30853242320819113</v>
      </c>
      <c r="Q43" s="43"/>
      <c r="R43" s="43"/>
      <c r="S43" s="44"/>
      <c r="T43" s="43"/>
      <c r="U43" s="43"/>
      <c r="V43" s="43"/>
      <c r="W43" s="44"/>
      <c r="X43" s="43"/>
    </row>
    <row r="44" spans="1:24" x14ac:dyDescent="0.2">
      <c r="A44" s="1" t="s">
        <v>69</v>
      </c>
      <c r="B44" s="1">
        <f>B42+B43</f>
        <v>4330</v>
      </c>
      <c r="C44" s="10">
        <f>C42+C43</f>
        <v>1</v>
      </c>
      <c r="E44" s="17" t="s">
        <v>128</v>
      </c>
      <c r="F44" s="112">
        <v>447</v>
      </c>
      <c r="G44" s="10">
        <f>F44/F49</f>
        <v>0.14322332585709707</v>
      </c>
      <c r="I44" s="22" t="s">
        <v>160</v>
      </c>
      <c r="J44" s="112">
        <v>1019</v>
      </c>
      <c r="K44" s="24">
        <f>J44/J45</f>
        <v>0.33989326217478316</v>
      </c>
      <c r="L44" s="15"/>
      <c r="M44" s="22" t="s">
        <v>197</v>
      </c>
      <c r="N44" s="112">
        <v>527</v>
      </c>
      <c r="O44" s="24">
        <f>N44/N45</f>
        <v>0.17986348122866894</v>
      </c>
      <c r="Q44" s="43"/>
      <c r="R44" s="43"/>
      <c r="S44" s="44"/>
      <c r="T44" s="43"/>
      <c r="U44" s="43"/>
      <c r="V44" s="43"/>
      <c r="W44" s="44"/>
      <c r="X44" s="43"/>
    </row>
    <row r="45" spans="1:24" x14ac:dyDescent="0.2">
      <c r="A45" s="13"/>
      <c r="B45" s="13"/>
      <c r="C45" s="14"/>
      <c r="E45" s="17" t="s">
        <v>129</v>
      </c>
      <c r="F45" s="112">
        <v>982</v>
      </c>
      <c r="G45" s="10">
        <f>F45/F49</f>
        <v>0.31464274271066967</v>
      </c>
      <c r="I45" s="22" t="s">
        <v>69</v>
      </c>
      <c r="J45" s="23">
        <f>J41+J42+J43+J44</f>
        <v>2998</v>
      </c>
      <c r="K45" s="24">
        <f>K41+K42+K43+K44</f>
        <v>1</v>
      </c>
      <c r="L45" s="15"/>
      <c r="M45" s="22" t="s">
        <v>69</v>
      </c>
      <c r="N45" s="23">
        <f>N41+N42+N43+N44</f>
        <v>2930</v>
      </c>
      <c r="O45" s="24">
        <f>O41+O42+O43+O44</f>
        <v>0.99999999999999989</v>
      </c>
      <c r="Q45" s="43"/>
      <c r="R45" s="43"/>
      <c r="S45" s="44"/>
      <c r="T45" s="43"/>
      <c r="U45" s="43"/>
      <c r="V45" s="43"/>
      <c r="W45" s="44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561</v>
      </c>
      <c r="G46" s="10">
        <f>F46/F49</f>
        <v>0.17975008010253124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43"/>
      <c r="U46" s="43"/>
      <c r="V46" s="43"/>
      <c r="W46" s="44"/>
      <c r="X46" s="43"/>
    </row>
    <row r="47" spans="1:24" x14ac:dyDescent="0.2">
      <c r="A47" s="1" t="s">
        <v>90</v>
      </c>
      <c r="B47" s="112">
        <v>1318</v>
      </c>
      <c r="C47" s="10">
        <f>B47/B49</f>
        <v>0.37032874402922167</v>
      </c>
      <c r="E47" s="17" t="s">
        <v>131</v>
      </c>
      <c r="F47" s="112">
        <v>444</v>
      </c>
      <c r="G47" s="10">
        <f>F47/F49</f>
        <v>0.14226209548221724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  <c r="X47" s="43"/>
    </row>
    <row r="48" spans="1:24" x14ac:dyDescent="0.2">
      <c r="A48" s="1" t="s">
        <v>91</v>
      </c>
      <c r="B48" s="112">
        <v>2241</v>
      </c>
      <c r="C48" s="10">
        <f>B48/B49</f>
        <v>0.62967125597077833</v>
      </c>
      <c r="E48" s="17" t="s">
        <v>673</v>
      </c>
      <c r="F48" s="112">
        <v>72</v>
      </c>
      <c r="G48" s="10">
        <f>F48/F49</f>
        <v>2.3069528997116309E-2</v>
      </c>
      <c r="I48" s="22" t="s">
        <v>162</v>
      </c>
      <c r="J48" s="112">
        <v>1333</v>
      </c>
      <c r="K48" s="24">
        <f>J48/J51</f>
        <v>0.44957841483979766</v>
      </c>
      <c r="M48" s="22" t="s">
        <v>199</v>
      </c>
      <c r="N48" s="112">
        <v>776</v>
      </c>
      <c r="O48" s="24">
        <f>N48/N51</f>
        <v>0.26832641770401106</v>
      </c>
      <c r="Q48" s="43"/>
      <c r="R48" s="43"/>
      <c r="S48" s="44"/>
      <c r="T48" s="43"/>
      <c r="U48" s="43"/>
      <c r="V48" s="43"/>
      <c r="W48" s="44"/>
      <c r="X48" s="43"/>
    </row>
    <row r="49" spans="1:24" x14ac:dyDescent="0.2">
      <c r="A49" s="1" t="s">
        <v>69</v>
      </c>
      <c r="B49" s="1">
        <f>B47+B48</f>
        <v>3559</v>
      </c>
      <c r="C49" s="10">
        <f>C47+C48</f>
        <v>1</v>
      </c>
      <c r="E49" s="17" t="s">
        <v>69</v>
      </c>
      <c r="F49" s="1">
        <f>F43+F44+F45+F46+F47+F48</f>
        <v>3121</v>
      </c>
      <c r="G49" s="10">
        <f>G43+G44+G45+G46+G47+G48</f>
        <v>1</v>
      </c>
      <c r="I49" s="22" t="s">
        <v>163</v>
      </c>
      <c r="J49" s="112">
        <v>1058</v>
      </c>
      <c r="K49" s="24">
        <f>J49/J51</f>
        <v>0.35682967959527823</v>
      </c>
      <c r="M49" s="22" t="s">
        <v>200</v>
      </c>
      <c r="N49" s="112">
        <v>1075</v>
      </c>
      <c r="O49" s="24">
        <f>N49/N51</f>
        <v>0.37171507607192256</v>
      </c>
      <c r="Q49" s="43"/>
      <c r="R49" s="43"/>
      <c r="S49" s="44"/>
      <c r="T49" s="43"/>
      <c r="U49" s="43"/>
      <c r="V49" s="43"/>
      <c r="W49" s="44"/>
      <c r="X49" s="43"/>
    </row>
    <row r="50" spans="1:24" x14ac:dyDescent="0.2">
      <c r="A50" s="13"/>
      <c r="B50" s="13"/>
      <c r="C50" s="14"/>
      <c r="E50" s="13"/>
      <c r="F50" s="13"/>
      <c r="G50" s="14"/>
      <c r="I50" s="22" t="s">
        <v>164</v>
      </c>
      <c r="J50" s="112">
        <v>574</v>
      </c>
      <c r="K50" s="24">
        <f>J50/J51</f>
        <v>0.19359190556492412</v>
      </c>
      <c r="M50" s="22" t="s">
        <v>201</v>
      </c>
      <c r="N50" s="112">
        <v>1041</v>
      </c>
      <c r="O50" s="24">
        <f>N50/N51</f>
        <v>0.35995850622406639</v>
      </c>
      <c r="Q50" s="43"/>
      <c r="R50" s="43"/>
      <c r="S50" s="44"/>
      <c r="T50" s="43"/>
      <c r="U50" s="43"/>
      <c r="V50" s="43"/>
      <c r="W50" s="44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2965</v>
      </c>
      <c r="K51" s="24">
        <f>K48+K49+K50</f>
        <v>1</v>
      </c>
      <c r="M51" s="22" t="s">
        <v>69</v>
      </c>
      <c r="N51" s="23">
        <f>N48+N49+N50</f>
        <v>2892</v>
      </c>
      <c r="O51" s="24">
        <f>O48+O49+O50</f>
        <v>1</v>
      </c>
      <c r="Q51" s="43"/>
      <c r="R51" s="43"/>
      <c r="S51" s="44"/>
      <c r="T51" s="43"/>
      <c r="U51" s="43"/>
      <c r="V51" s="43"/>
      <c r="W51" s="44"/>
      <c r="X51" s="43"/>
    </row>
    <row r="52" spans="1:24" x14ac:dyDescent="0.2">
      <c r="A52" s="1" t="s">
        <v>92</v>
      </c>
      <c r="B52" s="112">
        <v>1637</v>
      </c>
      <c r="C52" s="10">
        <f>B52/B54</f>
        <v>0.42332557538143262</v>
      </c>
      <c r="E52" s="17" t="s">
        <v>133</v>
      </c>
      <c r="F52" s="112">
        <v>1610</v>
      </c>
      <c r="G52" s="10">
        <f>F52/F55</f>
        <v>0.51552993916106304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  <c r="X52" s="43"/>
    </row>
    <row r="53" spans="1:24" x14ac:dyDescent="0.2">
      <c r="A53" s="1" t="s">
        <v>93</v>
      </c>
      <c r="B53" s="112">
        <v>2230</v>
      </c>
      <c r="C53" s="10">
        <f>B53/B54</f>
        <v>0.57667442461856733</v>
      </c>
      <c r="E53" s="17" t="s">
        <v>134</v>
      </c>
      <c r="F53" s="112">
        <v>1177</v>
      </c>
      <c r="G53" s="10">
        <f>F53/F55</f>
        <v>0.37688120397054115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  <c r="X53" s="43"/>
    </row>
    <row r="54" spans="1:24" x14ac:dyDescent="0.2">
      <c r="A54" s="1" t="s">
        <v>69</v>
      </c>
      <c r="B54" s="1">
        <f>B52+B53</f>
        <v>3867</v>
      </c>
      <c r="C54" s="10">
        <f>C52+C53</f>
        <v>1</v>
      </c>
      <c r="E54" s="17" t="s">
        <v>135</v>
      </c>
      <c r="F54" s="112">
        <v>336</v>
      </c>
      <c r="G54" s="10">
        <f>F54/F55</f>
        <v>0.10758885686839577</v>
      </c>
      <c r="I54" s="22" t="s">
        <v>166</v>
      </c>
      <c r="J54" s="112">
        <v>1182</v>
      </c>
      <c r="K54" s="24">
        <f>J54/J57</f>
        <v>0.39811384304479625</v>
      </c>
      <c r="M54" s="22" t="s">
        <v>203</v>
      </c>
      <c r="N54" s="112">
        <v>1919</v>
      </c>
      <c r="O54" s="24">
        <f>N54/N56</f>
        <v>0.65405589638718475</v>
      </c>
      <c r="Q54" s="43"/>
      <c r="R54" s="43"/>
      <c r="S54" s="44"/>
      <c r="T54" s="43"/>
      <c r="U54" s="43"/>
      <c r="V54" s="43"/>
      <c r="W54" s="44"/>
      <c r="X54" s="43"/>
    </row>
    <row r="55" spans="1:24" x14ac:dyDescent="0.2">
      <c r="A55" s="13"/>
      <c r="B55" s="13"/>
      <c r="C55" s="14"/>
      <c r="E55" s="17" t="s">
        <v>69</v>
      </c>
      <c r="F55" s="1">
        <f>F52+F53+F54</f>
        <v>3123</v>
      </c>
      <c r="G55" s="10">
        <f>G52+G53+G54</f>
        <v>1</v>
      </c>
      <c r="I55" s="22" t="s">
        <v>167</v>
      </c>
      <c r="J55" s="112">
        <v>1259</v>
      </c>
      <c r="K55" s="24">
        <f>J55/J57</f>
        <v>0.42404850117884807</v>
      </c>
      <c r="M55" s="22" t="s">
        <v>204</v>
      </c>
      <c r="N55" s="112">
        <v>1015</v>
      </c>
      <c r="O55" s="24">
        <f>N55/N56</f>
        <v>0.34594410361281525</v>
      </c>
      <c r="Q55" s="43"/>
      <c r="R55" s="43"/>
      <c r="S55" s="44"/>
      <c r="T55" s="43"/>
      <c r="U55" s="43"/>
      <c r="V55" s="43"/>
      <c r="W55" s="44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528</v>
      </c>
      <c r="K56" s="24">
        <f>J56/J57</f>
        <v>0.17783765577635569</v>
      </c>
      <c r="M56" s="22" t="s">
        <v>69</v>
      </c>
      <c r="N56" s="23">
        <f>N54+N55</f>
        <v>2934</v>
      </c>
      <c r="O56" s="24">
        <f>O54+O55</f>
        <v>1</v>
      </c>
      <c r="Q56" s="43"/>
      <c r="R56" s="43"/>
      <c r="S56" s="44"/>
      <c r="T56" s="43"/>
      <c r="U56" s="43"/>
      <c r="V56" s="43"/>
      <c r="W56" s="44"/>
      <c r="X56" s="43"/>
    </row>
    <row r="57" spans="1:24" x14ac:dyDescent="0.2">
      <c r="A57" s="1" t="s">
        <v>97</v>
      </c>
      <c r="B57" s="112">
        <v>517</v>
      </c>
      <c r="C57" s="10">
        <f>B57/B60</f>
        <v>0.14285714285714285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2969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  <c r="X57" s="43"/>
    </row>
    <row r="58" spans="1:24" x14ac:dyDescent="0.2">
      <c r="A58" s="1" t="s">
        <v>98</v>
      </c>
      <c r="B58" s="112">
        <v>1205</v>
      </c>
      <c r="C58" s="10">
        <f>B58/B60</f>
        <v>0.33296490743299256</v>
      </c>
      <c r="E58" s="17" t="s">
        <v>137</v>
      </c>
      <c r="F58" s="112">
        <v>1618</v>
      </c>
      <c r="G58" s="10">
        <f>F58/F60</f>
        <v>0.51643791892754554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  <c r="X58" s="43"/>
    </row>
    <row r="59" spans="1:24" x14ac:dyDescent="0.2">
      <c r="A59" s="1" t="s">
        <v>99</v>
      </c>
      <c r="B59" s="112">
        <v>1897</v>
      </c>
      <c r="C59" s="10">
        <f>B59/B60</f>
        <v>0.52417794970986464</v>
      </c>
      <c r="E59" s="29" t="s">
        <v>72</v>
      </c>
      <c r="F59" s="112">
        <v>1515</v>
      </c>
      <c r="G59" s="31">
        <f>F59/F60</f>
        <v>0.48356208107245452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  <c r="X59" s="43"/>
    </row>
    <row r="60" spans="1:24" x14ac:dyDescent="0.2">
      <c r="A60" s="1" t="s">
        <v>69</v>
      </c>
      <c r="B60" s="1">
        <f>B57+B58+B59</f>
        <v>3619</v>
      </c>
      <c r="C60" s="10">
        <f>C57+C58+C59</f>
        <v>1</v>
      </c>
      <c r="E60" s="22" t="s">
        <v>69</v>
      </c>
      <c r="F60" s="23">
        <f>F58+F59</f>
        <v>3133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  <c r="X62" s="43"/>
    </row>
    <row r="63" spans="1:24" x14ac:dyDescent="0.2">
      <c r="A63" s="1" t="s">
        <v>101</v>
      </c>
      <c r="B63" s="112">
        <v>2976</v>
      </c>
      <c r="C63" s="10">
        <f>B63/B65</f>
        <v>0.68872946077296926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  <c r="X63" s="43"/>
    </row>
    <row r="64" spans="1:24" x14ac:dyDescent="0.2">
      <c r="A64" s="1" t="s">
        <v>102</v>
      </c>
      <c r="B64" s="112">
        <v>1345</v>
      </c>
      <c r="C64" s="10">
        <f>B64/B65</f>
        <v>0.3112705392270308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  <c r="X64" s="43"/>
    </row>
    <row r="65" spans="1:24" x14ac:dyDescent="0.2">
      <c r="A65" s="3" t="s">
        <v>69</v>
      </c>
      <c r="B65" s="1">
        <f>B63+B64</f>
        <v>4321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  <c r="X65" s="43"/>
    </row>
    <row r="66" spans="1:24" s="13" customFormat="1" x14ac:dyDescent="0.2">
      <c r="C66" s="14"/>
      <c r="G66" s="14"/>
      <c r="I66" s="30"/>
      <c r="J66" s="15"/>
      <c r="K66" s="16"/>
      <c r="Q66" s="43"/>
      <c r="R66" s="43"/>
      <c r="S66" s="44"/>
      <c r="T66" s="43"/>
      <c r="U66" s="43"/>
      <c r="V66" s="43"/>
      <c r="W66" s="44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43"/>
      <c r="U67" s="43"/>
      <c r="V67" s="43"/>
      <c r="W67" s="44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43"/>
      <c r="U68" s="43"/>
      <c r="V68" s="43"/>
      <c r="W68" s="44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43"/>
      <c r="U69" s="43"/>
      <c r="V69" s="43"/>
      <c r="W69" s="44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43"/>
      <c r="U70" s="43"/>
      <c r="V70" s="43"/>
      <c r="W70" s="44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43"/>
      <c r="U71" s="43"/>
      <c r="V71" s="43"/>
      <c r="W71" s="44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43"/>
      <c r="U72" s="43"/>
      <c r="V72" s="43"/>
      <c r="W72" s="44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43"/>
      <c r="U73" s="43"/>
      <c r="V73" s="43"/>
      <c r="W73" s="44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43"/>
      <c r="U74" s="43"/>
      <c r="V74" s="43"/>
      <c r="W74" s="44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43"/>
      <c r="U75" s="43"/>
      <c r="V75" s="43"/>
      <c r="W75" s="44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43"/>
      <c r="U76" s="43"/>
      <c r="V76" s="43"/>
      <c r="W76" s="44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43"/>
      <c r="U77" s="43"/>
      <c r="V77" s="43"/>
      <c r="W77" s="44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43"/>
      <c r="U78" s="43"/>
      <c r="V78" s="43"/>
      <c r="W78" s="44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43"/>
      <c r="U79" s="43"/>
      <c r="V79" s="43"/>
      <c r="W79" s="44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43"/>
      <c r="U80" s="43"/>
      <c r="V80" s="43"/>
      <c r="W80" s="44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43"/>
      <c r="U81" s="43"/>
      <c r="V81" s="43"/>
      <c r="W81" s="44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43"/>
      <c r="U82" s="43"/>
      <c r="V82" s="43"/>
      <c r="W82" s="44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43"/>
      <c r="U83" s="43"/>
      <c r="V83" s="43"/>
      <c r="W83" s="44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43"/>
      <c r="U84" s="43"/>
      <c r="V84" s="43"/>
      <c r="W84" s="44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43"/>
      <c r="U85" s="43"/>
      <c r="V85" s="43"/>
      <c r="W85" s="44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43"/>
      <c r="U86" s="43"/>
      <c r="V86" s="43"/>
      <c r="W86" s="44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43"/>
      <c r="U87" s="43"/>
      <c r="V87" s="43"/>
      <c r="W87" s="44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43"/>
      <c r="U88" s="43"/>
      <c r="V88" s="43"/>
      <c r="W88" s="44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43"/>
      <c r="U89" s="43"/>
      <c r="V89" s="43"/>
      <c r="W89" s="44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43"/>
      <c r="U90" s="43"/>
      <c r="V90" s="43"/>
      <c r="W90" s="44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43"/>
      <c r="U91" s="43"/>
      <c r="V91" s="43"/>
      <c r="W91" s="44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43"/>
      <c r="U92" s="43"/>
      <c r="V92" s="43"/>
      <c r="W92" s="44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  <c r="U93" s="43"/>
      <c r="V93" s="43"/>
      <c r="W93" s="44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  <c r="U94" s="43"/>
      <c r="V94" s="43"/>
      <c r="W94" s="44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  <c r="U95" s="43"/>
      <c r="V95" s="43"/>
      <c r="W95" s="44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  <c r="U96" s="43"/>
      <c r="V96" s="43"/>
      <c r="W96" s="44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  <c r="U97" s="43"/>
      <c r="V97" s="43"/>
      <c r="W97" s="44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  <c r="U98" s="43"/>
      <c r="V98" s="43"/>
      <c r="W98" s="44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  <c r="U99" s="43"/>
      <c r="V99" s="43"/>
      <c r="W99" s="44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  <c r="U101" s="45"/>
      <c r="V101" s="45"/>
      <c r="W101" s="69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  <c r="U102" s="45"/>
      <c r="V102" s="45"/>
      <c r="W102" s="69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  <c r="U103" s="45"/>
      <c r="V103" s="45"/>
      <c r="W103" s="69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  <c r="U104" s="45"/>
      <c r="V104" s="45"/>
      <c r="W104" s="69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  <c r="U105" s="45"/>
      <c r="V105" s="45"/>
      <c r="W105" s="69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  <c r="U106" s="45"/>
      <c r="V106" s="45"/>
      <c r="W106" s="69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  <c r="U107" s="45"/>
      <c r="V107" s="45"/>
      <c r="W107" s="69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  <c r="U108" s="45"/>
      <c r="V108" s="45"/>
      <c r="W108" s="69"/>
      <c r="X108" s="43"/>
    </row>
    <row r="109" spans="3:24" x14ac:dyDescent="0.2">
      <c r="D109" s="15"/>
      <c r="E109" s="21"/>
      <c r="F109" s="20"/>
      <c r="G109" s="28"/>
      <c r="H109" s="15"/>
      <c r="Q109" s="45"/>
      <c r="R109" s="45"/>
      <c r="S109" s="69"/>
      <c r="T109" s="43"/>
      <c r="U109" s="45"/>
      <c r="V109" s="45"/>
      <c r="W109" s="69"/>
      <c r="X109" s="43"/>
    </row>
    <row r="110" spans="3:24" x14ac:dyDescent="0.2">
      <c r="D110" s="15"/>
      <c r="E110" s="21"/>
      <c r="F110" s="20"/>
      <c r="G110" s="28"/>
      <c r="H110" s="15"/>
      <c r="Q110" s="45"/>
      <c r="R110" s="45"/>
      <c r="S110" s="69"/>
      <c r="T110" s="43"/>
      <c r="U110" s="45"/>
      <c r="V110" s="45"/>
      <c r="W110" s="69"/>
      <c r="X110" s="43"/>
    </row>
    <row r="111" spans="3:24" x14ac:dyDescent="0.2">
      <c r="D111" s="15"/>
      <c r="E111" s="20"/>
      <c r="F111" s="20"/>
      <c r="G111" s="28"/>
      <c r="H111" s="15"/>
      <c r="Q111" s="45"/>
      <c r="R111" s="45"/>
      <c r="S111" s="69"/>
      <c r="T111" s="43"/>
      <c r="U111" s="45"/>
      <c r="V111" s="45"/>
      <c r="W111" s="69"/>
      <c r="X111" s="43"/>
    </row>
    <row r="112" spans="3:24" x14ac:dyDescent="0.2">
      <c r="D112" s="15"/>
      <c r="E112" s="21"/>
      <c r="F112" s="20"/>
      <c r="G112" s="28"/>
      <c r="H112" s="15"/>
      <c r="Q112" s="45"/>
      <c r="R112" s="45"/>
      <c r="S112" s="69"/>
      <c r="T112" s="43"/>
      <c r="U112" s="45"/>
      <c r="V112" s="45"/>
      <c r="W112" s="69"/>
      <c r="X112" s="43"/>
    </row>
    <row r="113" spans="4:24" x14ac:dyDescent="0.2">
      <c r="D113" s="15"/>
      <c r="E113" s="21"/>
      <c r="F113" s="20"/>
      <c r="G113" s="28"/>
      <c r="H113" s="15"/>
      <c r="Q113" s="45"/>
      <c r="R113" s="45"/>
      <c r="S113" s="69"/>
      <c r="T113" s="43"/>
      <c r="U113" s="45"/>
      <c r="V113" s="45"/>
      <c r="W113" s="69"/>
      <c r="X113" s="43"/>
    </row>
    <row r="114" spans="4:24" x14ac:dyDescent="0.2">
      <c r="D114" s="15"/>
      <c r="E114" s="21"/>
      <c r="F114" s="20"/>
      <c r="G114" s="28"/>
      <c r="H114" s="15"/>
      <c r="Q114" s="45"/>
      <c r="R114" s="45"/>
      <c r="S114" s="69"/>
      <c r="T114" s="43"/>
      <c r="U114" s="45"/>
      <c r="V114" s="45"/>
      <c r="W114" s="69"/>
      <c r="X114" s="43"/>
    </row>
    <row r="115" spans="4:24" x14ac:dyDescent="0.2">
      <c r="D115" s="15"/>
      <c r="E115" s="21"/>
      <c r="F115" s="20"/>
      <c r="G115" s="28"/>
      <c r="H115" s="15"/>
      <c r="Q115" s="45"/>
      <c r="R115" s="45"/>
      <c r="S115" s="69"/>
      <c r="T115" s="43"/>
      <c r="U115" s="45"/>
      <c r="V115" s="45"/>
      <c r="W115" s="69"/>
      <c r="X115" s="43"/>
    </row>
    <row r="116" spans="4:24" x14ac:dyDescent="0.2">
      <c r="D116" s="15"/>
      <c r="E116" s="21"/>
      <c r="F116" s="20"/>
      <c r="G116" s="28"/>
      <c r="H116" s="15"/>
      <c r="Q116" s="45"/>
      <c r="R116" s="45"/>
      <c r="S116" s="69"/>
      <c r="T116" s="43"/>
      <c r="U116" s="45"/>
      <c r="V116" s="45"/>
      <c r="W116" s="69"/>
      <c r="X116" s="43"/>
    </row>
    <row r="117" spans="4:24" x14ac:dyDescent="0.2">
      <c r="D117" s="15"/>
      <c r="E117" s="20"/>
      <c r="F117" s="20"/>
      <c r="G117" s="28"/>
      <c r="H117" s="15"/>
      <c r="Q117" s="45"/>
      <c r="R117" s="45"/>
      <c r="S117" s="69"/>
      <c r="T117" s="43"/>
      <c r="U117" s="45"/>
      <c r="V117" s="45"/>
      <c r="W117" s="69"/>
      <c r="X117" s="43"/>
    </row>
    <row r="118" spans="4:24" x14ac:dyDescent="0.2">
      <c r="D118" s="15"/>
      <c r="E118" s="21"/>
      <c r="F118" s="20"/>
      <c r="G118" s="28"/>
      <c r="H118" s="15"/>
      <c r="Q118" s="45"/>
      <c r="R118" s="45"/>
      <c r="S118" s="69"/>
      <c r="T118" s="43"/>
      <c r="U118" s="45"/>
      <c r="V118" s="45"/>
      <c r="W118" s="69"/>
      <c r="X118" s="43"/>
    </row>
    <row r="119" spans="4:24" x14ac:dyDescent="0.2">
      <c r="D119" s="15"/>
      <c r="E119" s="21"/>
      <c r="F119" s="20"/>
      <c r="G119" s="28"/>
      <c r="H119" s="15"/>
      <c r="Q119" s="45"/>
      <c r="R119" s="45"/>
      <c r="S119" s="69"/>
      <c r="T119" s="43"/>
      <c r="U119" s="45"/>
      <c r="V119" s="45"/>
      <c r="W119" s="69"/>
      <c r="X119" s="43"/>
    </row>
    <row r="120" spans="4:24" x14ac:dyDescent="0.2">
      <c r="D120" s="15"/>
      <c r="E120" s="21"/>
      <c r="F120" s="20"/>
      <c r="G120" s="28"/>
      <c r="H120" s="15"/>
      <c r="Q120" s="45"/>
      <c r="R120" s="45"/>
      <c r="S120" s="69"/>
      <c r="T120" s="43"/>
      <c r="U120" s="45"/>
      <c r="V120" s="45"/>
      <c r="W120" s="69"/>
      <c r="X120" s="43"/>
    </row>
    <row r="121" spans="4:24" x14ac:dyDescent="0.2">
      <c r="D121" s="15"/>
      <c r="E121" s="21"/>
      <c r="F121" s="20"/>
      <c r="G121" s="28"/>
      <c r="H121" s="15"/>
      <c r="Q121" s="45"/>
      <c r="R121" s="45"/>
      <c r="S121" s="69"/>
      <c r="T121" s="43"/>
      <c r="U121" s="45"/>
      <c r="V121" s="45"/>
      <c r="W121" s="69"/>
      <c r="X121" s="43"/>
    </row>
    <row r="122" spans="4:24" x14ac:dyDescent="0.2">
      <c r="D122" s="15"/>
      <c r="E122" s="21"/>
      <c r="F122" s="20"/>
      <c r="G122" s="28"/>
      <c r="H122" s="15"/>
      <c r="Q122" s="45"/>
      <c r="R122" s="45"/>
      <c r="S122" s="69"/>
      <c r="T122" s="43"/>
      <c r="U122" s="45"/>
      <c r="V122" s="45"/>
      <c r="W122" s="69"/>
      <c r="X122" s="43"/>
    </row>
    <row r="123" spans="4:24" x14ac:dyDescent="0.2">
      <c r="D123" s="15"/>
      <c r="E123" s="21"/>
      <c r="F123" s="20"/>
      <c r="G123" s="28"/>
      <c r="H123" s="15"/>
      <c r="Q123" s="45"/>
      <c r="R123" s="45"/>
      <c r="S123" s="69"/>
      <c r="T123" s="43"/>
      <c r="U123" s="45"/>
      <c r="V123" s="45"/>
      <c r="W123" s="69"/>
      <c r="X123" s="43"/>
    </row>
    <row r="124" spans="4:24" x14ac:dyDescent="0.2">
      <c r="D124" s="15"/>
      <c r="E124" s="20"/>
      <c r="F124" s="20"/>
      <c r="G124" s="28"/>
      <c r="H124" s="15"/>
      <c r="Q124" s="45"/>
      <c r="R124" s="45"/>
      <c r="S124" s="69"/>
      <c r="T124" s="43"/>
      <c r="U124" s="45"/>
      <c r="V124" s="45"/>
      <c r="W124" s="69"/>
      <c r="X124" s="43"/>
    </row>
    <row r="125" spans="4:24" x14ac:dyDescent="0.2">
      <c r="D125" s="15"/>
      <c r="E125" s="21"/>
      <c r="F125" s="20"/>
      <c r="G125" s="28"/>
      <c r="H125" s="15"/>
      <c r="Q125" s="45"/>
      <c r="R125" s="45"/>
      <c r="S125" s="69"/>
      <c r="T125" s="43"/>
      <c r="U125" s="45"/>
      <c r="V125" s="45"/>
      <c r="W125" s="69"/>
      <c r="X125" s="43"/>
    </row>
    <row r="126" spans="4:24" x14ac:dyDescent="0.2">
      <c r="D126" s="15"/>
      <c r="E126" s="21"/>
      <c r="F126" s="20"/>
      <c r="G126" s="28"/>
      <c r="H126" s="15"/>
      <c r="Q126" s="45"/>
      <c r="R126" s="45"/>
      <c r="S126" s="69"/>
      <c r="T126" s="43"/>
      <c r="U126" s="45"/>
      <c r="V126" s="45"/>
      <c r="W126" s="69"/>
      <c r="X126" s="43"/>
    </row>
    <row r="127" spans="4:24" x14ac:dyDescent="0.2">
      <c r="D127" s="15"/>
      <c r="E127" s="21"/>
      <c r="F127" s="20"/>
      <c r="G127" s="28"/>
      <c r="H127" s="15"/>
      <c r="Q127" s="45"/>
      <c r="R127" s="45"/>
      <c r="S127" s="69"/>
      <c r="T127" s="43"/>
      <c r="U127" s="45"/>
      <c r="V127" s="45"/>
      <c r="W127" s="69"/>
      <c r="X127" s="43"/>
    </row>
    <row r="128" spans="4:24" x14ac:dyDescent="0.2">
      <c r="D128" s="15"/>
      <c r="E128" s="21"/>
      <c r="F128" s="20"/>
      <c r="G128" s="28"/>
      <c r="H128" s="15"/>
      <c r="Q128" s="45"/>
      <c r="R128" s="45"/>
      <c r="S128" s="69"/>
      <c r="T128" s="43"/>
      <c r="U128" s="45"/>
      <c r="V128" s="45"/>
      <c r="W128" s="69"/>
      <c r="X128" s="43"/>
    </row>
    <row r="129" spans="4:24" x14ac:dyDescent="0.2">
      <c r="D129" s="15"/>
      <c r="E129" s="20"/>
      <c r="F129" s="20"/>
      <c r="G129" s="28"/>
      <c r="H129" s="15"/>
      <c r="Q129" s="45"/>
      <c r="R129" s="45"/>
      <c r="S129" s="69"/>
      <c r="T129" s="43"/>
      <c r="U129" s="45"/>
      <c r="V129" s="45"/>
      <c r="W129" s="69"/>
      <c r="X129" s="43"/>
    </row>
    <row r="130" spans="4:24" x14ac:dyDescent="0.2">
      <c r="D130" s="15"/>
      <c r="E130" s="21"/>
      <c r="F130" s="20"/>
      <c r="G130" s="28"/>
      <c r="H130" s="15"/>
      <c r="Q130" s="45"/>
      <c r="R130" s="45"/>
      <c r="S130" s="69"/>
      <c r="T130" s="43"/>
      <c r="U130" s="45"/>
      <c r="V130" s="45"/>
      <c r="W130" s="69"/>
      <c r="X130" s="43"/>
    </row>
    <row r="131" spans="4:24" x14ac:dyDescent="0.2">
      <c r="D131" s="15"/>
      <c r="E131" s="21"/>
      <c r="F131" s="20"/>
      <c r="G131" s="28"/>
      <c r="H131" s="15"/>
      <c r="Q131" s="45"/>
      <c r="R131" s="45"/>
      <c r="S131" s="69"/>
      <c r="T131" s="43"/>
      <c r="U131" s="45"/>
      <c r="V131" s="45"/>
      <c r="W131" s="69"/>
      <c r="X131" s="43"/>
    </row>
    <row r="132" spans="4:24" x14ac:dyDescent="0.2">
      <c r="D132" s="15"/>
      <c r="E132" s="21"/>
      <c r="F132" s="20"/>
      <c r="G132" s="28"/>
      <c r="H132" s="15"/>
      <c r="Q132" s="45"/>
      <c r="R132" s="45"/>
      <c r="S132" s="69"/>
      <c r="T132" s="43"/>
      <c r="U132" s="45"/>
      <c r="V132" s="45"/>
      <c r="W132" s="69"/>
      <c r="X132" s="43"/>
    </row>
    <row r="133" spans="4:24" x14ac:dyDescent="0.2">
      <c r="D133" s="15"/>
      <c r="E133" s="21"/>
      <c r="F133" s="20"/>
      <c r="G133" s="28"/>
      <c r="H133" s="15"/>
      <c r="Q133" s="45"/>
      <c r="R133" s="45"/>
      <c r="S133" s="69"/>
      <c r="T133" s="43"/>
      <c r="U133" s="45"/>
      <c r="V133" s="45"/>
      <c r="W133" s="69"/>
      <c r="X133" s="43"/>
    </row>
    <row r="134" spans="4:24" x14ac:dyDescent="0.2">
      <c r="D134" s="15"/>
      <c r="E134" s="20"/>
      <c r="F134" s="20"/>
      <c r="G134" s="28"/>
      <c r="H134" s="15"/>
      <c r="Q134" s="45"/>
      <c r="R134" s="45"/>
      <c r="S134" s="69"/>
      <c r="T134" s="43"/>
      <c r="U134" s="45"/>
      <c r="V134" s="45"/>
      <c r="W134" s="69"/>
      <c r="X134" s="43"/>
    </row>
    <row r="135" spans="4:24" x14ac:dyDescent="0.2">
      <c r="D135" s="15"/>
      <c r="E135" s="21"/>
      <c r="F135" s="20"/>
      <c r="G135" s="28"/>
      <c r="H135" s="15"/>
      <c r="Q135" s="45"/>
      <c r="R135" s="45"/>
      <c r="S135" s="69"/>
      <c r="T135" s="43"/>
      <c r="U135" s="45"/>
      <c r="V135" s="45"/>
      <c r="W135" s="69"/>
      <c r="X135" s="43"/>
    </row>
    <row r="136" spans="4:24" x14ac:dyDescent="0.2">
      <c r="D136" s="15"/>
      <c r="E136" s="21"/>
      <c r="F136" s="20"/>
      <c r="G136" s="28"/>
      <c r="H136" s="15"/>
      <c r="Q136" s="45"/>
      <c r="R136" s="45"/>
      <c r="S136" s="69"/>
      <c r="T136" s="43"/>
      <c r="U136" s="45"/>
      <c r="V136" s="45"/>
      <c r="W136" s="69"/>
      <c r="X136" s="43"/>
    </row>
    <row r="137" spans="4:24" x14ac:dyDescent="0.2">
      <c r="D137" s="15"/>
      <c r="E137" s="21"/>
      <c r="F137" s="20"/>
      <c r="G137" s="28"/>
      <c r="H137" s="15"/>
      <c r="Q137" s="45"/>
      <c r="R137" s="45"/>
      <c r="S137" s="69"/>
      <c r="T137" s="43"/>
      <c r="U137" s="45"/>
      <c r="V137" s="45"/>
      <c r="W137" s="69"/>
      <c r="X137" s="43"/>
    </row>
    <row r="138" spans="4:24" x14ac:dyDescent="0.2">
      <c r="D138" s="15"/>
      <c r="E138" s="21"/>
      <c r="F138" s="20"/>
      <c r="G138" s="28"/>
      <c r="H138" s="15"/>
      <c r="Q138" s="45"/>
      <c r="R138" s="45"/>
      <c r="S138" s="69"/>
      <c r="T138" s="43"/>
      <c r="U138" s="45"/>
      <c r="V138" s="45"/>
      <c r="W138" s="69"/>
      <c r="X138" s="43"/>
    </row>
    <row r="139" spans="4:24" x14ac:dyDescent="0.2">
      <c r="D139" s="15"/>
      <c r="E139" s="21"/>
      <c r="F139" s="20"/>
      <c r="G139" s="28"/>
      <c r="H139" s="15"/>
      <c r="Q139" s="45"/>
      <c r="R139" s="45"/>
      <c r="S139" s="69"/>
      <c r="T139" s="43"/>
      <c r="U139" s="45"/>
      <c r="V139" s="45"/>
      <c r="W139" s="69"/>
      <c r="X139" s="43"/>
    </row>
    <row r="140" spans="4:24" x14ac:dyDescent="0.2">
      <c r="D140" s="15"/>
      <c r="E140" s="21"/>
      <c r="F140" s="20"/>
      <c r="G140" s="28"/>
      <c r="H140" s="15"/>
      <c r="Q140" s="45"/>
      <c r="R140" s="45"/>
      <c r="S140" s="69"/>
      <c r="T140" s="43"/>
      <c r="U140" s="45"/>
      <c r="V140" s="45"/>
      <c r="W140" s="69"/>
      <c r="X140" s="43"/>
    </row>
    <row r="141" spans="4:24" x14ac:dyDescent="0.2">
      <c r="D141" s="15"/>
      <c r="E141" s="20"/>
      <c r="F141" s="20"/>
      <c r="G141" s="28"/>
      <c r="H141" s="15"/>
      <c r="Q141" s="45"/>
      <c r="R141" s="45"/>
      <c r="S141" s="69"/>
      <c r="T141" s="43"/>
      <c r="U141" s="45"/>
      <c r="V141" s="45"/>
      <c r="W141" s="69"/>
      <c r="X141" s="43"/>
    </row>
    <row r="142" spans="4:24" x14ac:dyDescent="0.2">
      <c r="D142" s="15"/>
      <c r="E142" s="21"/>
      <c r="F142" s="20"/>
      <c r="G142" s="28"/>
      <c r="H142" s="15"/>
      <c r="Q142" s="45"/>
      <c r="R142" s="45"/>
      <c r="S142" s="69"/>
      <c r="T142" s="43"/>
      <c r="U142" s="45"/>
      <c r="V142" s="45"/>
      <c r="W142" s="69"/>
      <c r="X142" s="43"/>
    </row>
    <row r="143" spans="4:24" x14ac:dyDescent="0.2">
      <c r="D143" s="15"/>
      <c r="E143" s="21"/>
      <c r="F143" s="20"/>
      <c r="G143" s="28"/>
      <c r="H143" s="15"/>
      <c r="Q143" s="45"/>
      <c r="R143" s="45"/>
      <c r="S143" s="69"/>
      <c r="T143" s="43"/>
      <c r="U143" s="45"/>
      <c r="V143" s="45"/>
      <c r="W143" s="69"/>
      <c r="X143" s="43"/>
    </row>
    <row r="144" spans="4:24" x14ac:dyDescent="0.2">
      <c r="D144" s="15"/>
      <c r="E144" s="21"/>
      <c r="F144" s="20"/>
      <c r="G144" s="28"/>
      <c r="H144" s="15"/>
      <c r="Q144" s="45"/>
      <c r="R144" s="45"/>
      <c r="S144" s="69"/>
      <c r="T144" s="43"/>
      <c r="U144" s="45"/>
      <c r="V144" s="45"/>
      <c r="W144" s="69"/>
      <c r="X144" s="43"/>
    </row>
    <row r="145" spans="4:24" x14ac:dyDescent="0.2">
      <c r="D145" s="15"/>
      <c r="E145" s="21"/>
      <c r="F145" s="20"/>
      <c r="G145" s="28"/>
      <c r="H145" s="15"/>
      <c r="Q145" s="45"/>
      <c r="R145" s="45"/>
      <c r="S145" s="69"/>
      <c r="T145" s="43"/>
      <c r="U145" s="45"/>
      <c r="V145" s="45"/>
      <c r="W145" s="69"/>
      <c r="X145" s="43"/>
    </row>
    <row r="146" spans="4:24" x14ac:dyDescent="0.2">
      <c r="D146" s="15"/>
      <c r="E146" s="21"/>
      <c r="F146" s="20"/>
      <c r="G146" s="28"/>
      <c r="H146" s="15"/>
      <c r="Q146" s="45"/>
      <c r="R146" s="45"/>
      <c r="S146" s="69"/>
      <c r="T146" s="43"/>
      <c r="U146" s="45"/>
      <c r="V146" s="45"/>
      <c r="W146" s="69"/>
      <c r="X146" s="43"/>
    </row>
    <row r="147" spans="4:24" x14ac:dyDescent="0.2">
      <c r="D147" s="15"/>
      <c r="E147" s="20"/>
      <c r="F147" s="20"/>
      <c r="G147" s="28"/>
      <c r="H147" s="15"/>
      <c r="Q147" s="45"/>
      <c r="R147" s="45"/>
      <c r="S147" s="69"/>
      <c r="T147" s="43"/>
      <c r="U147" s="45"/>
      <c r="V147" s="45"/>
      <c r="W147" s="69"/>
      <c r="X147" s="43"/>
    </row>
    <row r="148" spans="4:24" x14ac:dyDescent="0.2">
      <c r="D148" s="15"/>
      <c r="E148" s="21"/>
      <c r="F148" s="20"/>
      <c r="G148" s="28"/>
      <c r="H148" s="15"/>
      <c r="Q148" s="45"/>
      <c r="R148" s="45"/>
      <c r="S148" s="69"/>
      <c r="T148" s="43"/>
      <c r="U148" s="45"/>
      <c r="V148" s="45"/>
      <c r="W148" s="69"/>
      <c r="X148" s="43"/>
    </row>
    <row r="149" spans="4:24" x14ac:dyDescent="0.2">
      <c r="D149" s="15"/>
      <c r="E149" s="21"/>
      <c r="F149" s="20"/>
      <c r="G149" s="28"/>
      <c r="H149" s="15"/>
      <c r="Q149" s="45"/>
      <c r="R149" s="45"/>
      <c r="S149" s="69"/>
      <c r="T149" s="43"/>
      <c r="U149" s="45"/>
      <c r="V149" s="45"/>
      <c r="W149" s="69"/>
      <c r="X149" s="43"/>
    </row>
    <row r="150" spans="4:24" x14ac:dyDescent="0.2">
      <c r="D150" s="15"/>
      <c r="E150" s="21"/>
      <c r="F150" s="20"/>
      <c r="G150" s="28"/>
      <c r="H150" s="15"/>
      <c r="Q150" s="45"/>
      <c r="R150" s="45"/>
      <c r="S150" s="69"/>
      <c r="T150" s="43"/>
      <c r="U150" s="45"/>
      <c r="V150" s="45"/>
      <c r="W150" s="69"/>
      <c r="X150" s="43"/>
    </row>
    <row r="151" spans="4:24" x14ac:dyDescent="0.2">
      <c r="D151" s="15"/>
      <c r="E151" s="21"/>
      <c r="F151" s="20"/>
      <c r="G151" s="28"/>
      <c r="H151" s="15"/>
      <c r="Q151" s="45"/>
      <c r="R151" s="45"/>
      <c r="S151" s="69"/>
      <c r="T151" s="43"/>
      <c r="U151" s="45"/>
      <c r="V151" s="45"/>
      <c r="W151" s="69"/>
      <c r="X151" s="43"/>
    </row>
    <row r="152" spans="4:24" x14ac:dyDescent="0.2">
      <c r="D152" s="15"/>
      <c r="E152" s="21"/>
      <c r="F152" s="20"/>
      <c r="G152" s="28"/>
      <c r="H152" s="15"/>
      <c r="Q152" s="45"/>
      <c r="R152" s="45"/>
      <c r="S152" s="69"/>
      <c r="T152" s="43"/>
      <c r="U152" s="45"/>
      <c r="V152" s="45"/>
      <c r="W152" s="69"/>
      <c r="X152" s="43"/>
    </row>
    <row r="153" spans="4:24" x14ac:dyDescent="0.2">
      <c r="D153" s="15"/>
      <c r="E153" s="21"/>
      <c r="F153" s="20"/>
      <c r="G153" s="28"/>
      <c r="H153" s="15"/>
      <c r="Q153" s="45"/>
      <c r="R153" s="45"/>
      <c r="S153" s="69"/>
      <c r="T153" s="43"/>
      <c r="U153" s="45"/>
      <c r="V153" s="45"/>
      <c r="W153" s="69"/>
      <c r="X153" s="43"/>
    </row>
    <row r="154" spans="4:24" x14ac:dyDescent="0.2">
      <c r="D154" s="15"/>
      <c r="E154" s="20"/>
      <c r="F154" s="20"/>
      <c r="G154" s="28"/>
      <c r="H154" s="15"/>
      <c r="Q154" s="45"/>
      <c r="R154" s="45"/>
      <c r="S154" s="69"/>
      <c r="T154" s="43"/>
      <c r="U154" s="45"/>
      <c r="V154" s="45"/>
      <c r="W154" s="69"/>
      <c r="X154" s="43"/>
    </row>
    <row r="155" spans="4:24" x14ac:dyDescent="0.2">
      <c r="D155" s="15"/>
      <c r="E155" s="21"/>
      <c r="F155" s="20"/>
      <c r="G155" s="28"/>
      <c r="H155" s="15"/>
      <c r="Q155" s="45"/>
      <c r="R155" s="45"/>
      <c r="S155" s="69"/>
      <c r="T155" s="43"/>
      <c r="U155" s="45"/>
      <c r="V155" s="45"/>
      <c r="W155" s="69"/>
      <c r="X155" s="43"/>
    </row>
    <row r="156" spans="4:24" x14ac:dyDescent="0.2">
      <c r="D156" s="15"/>
      <c r="E156" s="21"/>
      <c r="F156" s="20"/>
      <c r="G156" s="28"/>
      <c r="H156" s="15"/>
      <c r="Q156" s="45"/>
      <c r="R156" s="45"/>
      <c r="S156" s="69"/>
      <c r="T156" s="43"/>
      <c r="U156" s="45"/>
      <c r="V156" s="45"/>
      <c r="W156" s="69"/>
      <c r="X156" s="43"/>
    </row>
    <row r="157" spans="4:24" x14ac:dyDescent="0.2">
      <c r="D157" s="15"/>
      <c r="E157" s="21"/>
      <c r="F157" s="20"/>
      <c r="G157" s="28"/>
      <c r="H157" s="15"/>
      <c r="Q157" s="45"/>
      <c r="R157" s="45"/>
      <c r="S157" s="69"/>
      <c r="T157" s="43"/>
      <c r="U157" s="45"/>
      <c r="V157" s="45"/>
      <c r="W157" s="69"/>
      <c r="X157" s="43"/>
    </row>
    <row r="158" spans="4:24" x14ac:dyDescent="0.2">
      <c r="D158" s="15"/>
      <c r="E158" s="21"/>
      <c r="F158" s="20"/>
      <c r="G158" s="28"/>
      <c r="H158" s="15"/>
      <c r="Q158" s="45"/>
      <c r="R158" s="45"/>
      <c r="S158" s="69"/>
      <c r="T158" s="43"/>
      <c r="U158" s="45"/>
      <c r="V158" s="45"/>
      <c r="W158" s="69"/>
      <c r="X158" s="43"/>
    </row>
    <row r="159" spans="4:24" x14ac:dyDescent="0.2">
      <c r="D159" s="15"/>
      <c r="E159" s="21"/>
      <c r="F159" s="20"/>
      <c r="G159" s="28"/>
      <c r="H159" s="15"/>
      <c r="Q159" s="45"/>
      <c r="R159" s="45"/>
      <c r="S159" s="69"/>
      <c r="T159" s="43"/>
      <c r="U159" s="45"/>
      <c r="V159" s="45"/>
      <c r="W159" s="69"/>
      <c r="X159" s="43"/>
    </row>
    <row r="160" spans="4:24" x14ac:dyDescent="0.2">
      <c r="D160" s="15"/>
      <c r="E160" s="21"/>
      <c r="F160" s="20"/>
      <c r="G160" s="28"/>
      <c r="H160" s="15"/>
      <c r="Q160" s="45"/>
      <c r="R160" s="45"/>
      <c r="S160" s="69"/>
      <c r="T160" s="43"/>
      <c r="U160" s="45"/>
      <c r="V160" s="45"/>
      <c r="W160" s="69"/>
      <c r="X160" s="43"/>
    </row>
    <row r="161" spans="4:24" x14ac:dyDescent="0.2">
      <c r="D161" s="15"/>
      <c r="E161" s="20"/>
      <c r="F161" s="20"/>
      <c r="G161" s="28"/>
      <c r="H161" s="15"/>
      <c r="Q161" s="45"/>
      <c r="R161" s="45"/>
      <c r="S161" s="69"/>
      <c r="T161" s="43"/>
      <c r="U161" s="45"/>
      <c r="V161" s="45"/>
      <c r="W161" s="69"/>
      <c r="X161" s="43"/>
    </row>
    <row r="162" spans="4:24" x14ac:dyDescent="0.2">
      <c r="D162" s="15"/>
      <c r="E162" s="21"/>
      <c r="F162" s="20"/>
      <c r="G162" s="28"/>
      <c r="H162" s="15"/>
      <c r="Q162" s="45"/>
      <c r="R162" s="45"/>
      <c r="S162" s="69"/>
      <c r="T162" s="43"/>
      <c r="U162" s="45"/>
      <c r="V162" s="45"/>
      <c r="W162" s="69"/>
      <c r="X162" s="43"/>
    </row>
    <row r="163" spans="4:24" x14ac:dyDescent="0.2">
      <c r="D163" s="15"/>
      <c r="E163" s="21"/>
      <c r="F163" s="20"/>
      <c r="G163" s="28"/>
      <c r="H163" s="15"/>
      <c r="Q163" s="45"/>
      <c r="R163" s="45"/>
      <c r="S163" s="69"/>
      <c r="T163" s="43"/>
      <c r="U163" s="45"/>
      <c r="V163" s="45"/>
      <c r="W163" s="69"/>
      <c r="X163" s="43"/>
    </row>
    <row r="164" spans="4:24" x14ac:dyDescent="0.2">
      <c r="D164" s="15"/>
      <c r="E164" s="21"/>
      <c r="F164" s="20"/>
      <c r="G164" s="28"/>
      <c r="H164" s="15"/>
      <c r="Q164" s="45"/>
      <c r="R164" s="45"/>
      <c r="S164" s="69"/>
      <c r="T164" s="43"/>
      <c r="U164" s="45"/>
      <c r="V164" s="45"/>
      <c r="W164" s="69"/>
      <c r="X164" s="43"/>
    </row>
    <row r="165" spans="4:24" x14ac:dyDescent="0.2">
      <c r="D165" s="15"/>
      <c r="E165" s="21"/>
      <c r="F165" s="20"/>
      <c r="G165" s="28"/>
      <c r="H165" s="15"/>
      <c r="Q165" s="45"/>
      <c r="R165" s="45"/>
      <c r="S165" s="69"/>
      <c r="T165" s="43"/>
      <c r="U165" s="45"/>
      <c r="V165" s="45"/>
      <c r="W165" s="69"/>
      <c r="X165" s="43"/>
    </row>
    <row r="166" spans="4:24" x14ac:dyDescent="0.2">
      <c r="D166" s="15"/>
      <c r="E166" s="21"/>
      <c r="F166" s="20"/>
      <c r="G166" s="28"/>
      <c r="H166" s="15"/>
      <c r="Q166" s="45"/>
      <c r="R166" s="45"/>
      <c r="S166" s="69"/>
      <c r="T166" s="43"/>
      <c r="U166" s="45"/>
      <c r="V166" s="45"/>
      <c r="W166" s="69"/>
      <c r="X166" s="43"/>
    </row>
    <row r="167" spans="4:24" x14ac:dyDescent="0.2">
      <c r="D167" s="15"/>
      <c r="E167" s="20"/>
      <c r="F167" s="20"/>
      <c r="G167" s="28"/>
      <c r="H167" s="15"/>
      <c r="Q167" s="45"/>
      <c r="R167" s="45"/>
      <c r="S167" s="69"/>
      <c r="T167" s="43"/>
      <c r="U167" s="45"/>
      <c r="V167" s="45"/>
      <c r="W167" s="69"/>
      <c r="X167" s="43"/>
    </row>
    <row r="168" spans="4:24" x14ac:dyDescent="0.2">
      <c r="D168" s="15"/>
      <c r="E168" s="21"/>
      <c r="F168" s="20"/>
      <c r="G168" s="28"/>
      <c r="H168" s="15"/>
      <c r="Q168" s="45"/>
      <c r="R168" s="45"/>
      <c r="S168" s="69"/>
      <c r="T168" s="43"/>
      <c r="U168" s="45"/>
      <c r="V168" s="45"/>
      <c r="W168" s="69"/>
      <c r="X168" s="43"/>
    </row>
    <row r="169" spans="4:24" x14ac:dyDescent="0.2">
      <c r="D169" s="15"/>
      <c r="E169" s="21"/>
      <c r="F169" s="20"/>
      <c r="G169" s="28"/>
      <c r="H169" s="15"/>
      <c r="Q169" s="45"/>
      <c r="R169" s="45"/>
      <c r="S169" s="69"/>
      <c r="T169" s="43"/>
      <c r="U169" s="45"/>
      <c r="V169" s="45"/>
      <c r="W169" s="69"/>
      <c r="X169" s="43"/>
    </row>
    <row r="170" spans="4:24" x14ac:dyDescent="0.2">
      <c r="D170" s="15"/>
      <c r="E170" s="21"/>
      <c r="F170" s="20"/>
      <c r="G170" s="28"/>
      <c r="H170" s="15"/>
      <c r="Q170" s="45"/>
      <c r="R170" s="45"/>
      <c r="S170" s="69"/>
      <c r="T170" s="43"/>
      <c r="U170" s="45"/>
      <c r="V170" s="45"/>
      <c r="W170" s="69"/>
      <c r="X170" s="43"/>
    </row>
    <row r="171" spans="4:24" x14ac:dyDescent="0.2">
      <c r="D171" s="15"/>
      <c r="E171" s="21"/>
      <c r="F171" s="20"/>
      <c r="G171" s="28"/>
      <c r="H171" s="15"/>
      <c r="Q171" s="45"/>
      <c r="R171" s="45"/>
      <c r="S171" s="69"/>
      <c r="T171" s="43"/>
      <c r="U171" s="45"/>
      <c r="V171" s="45"/>
      <c r="W171" s="69"/>
      <c r="X171" s="43"/>
    </row>
    <row r="172" spans="4:24" x14ac:dyDescent="0.2">
      <c r="D172" s="15"/>
      <c r="E172" s="20"/>
      <c r="F172" s="20"/>
      <c r="G172" s="28"/>
      <c r="H172" s="15"/>
      <c r="Q172" s="45"/>
      <c r="R172" s="45"/>
      <c r="S172" s="69"/>
      <c r="T172" s="43"/>
      <c r="U172" s="45"/>
      <c r="V172" s="45"/>
      <c r="W172" s="69"/>
      <c r="X172" s="43"/>
    </row>
    <row r="173" spans="4:24" x14ac:dyDescent="0.2">
      <c r="D173" s="15"/>
      <c r="E173" s="20"/>
      <c r="F173" s="20"/>
      <c r="G173" s="28"/>
      <c r="H173" s="15"/>
      <c r="Q173" s="45"/>
      <c r="R173" s="45"/>
      <c r="S173" s="69"/>
      <c r="T173" s="43"/>
      <c r="U173" s="45"/>
      <c r="V173" s="45"/>
      <c r="W173" s="69"/>
      <c r="X173" s="43"/>
    </row>
    <row r="174" spans="4:24" x14ac:dyDescent="0.2">
      <c r="D174" s="15"/>
      <c r="E174" s="20"/>
      <c r="F174" s="20"/>
      <c r="G174" s="28"/>
      <c r="H174" s="15"/>
      <c r="Q174" s="45"/>
      <c r="R174" s="45"/>
      <c r="S174" s="69"/>
      <c r="T174" s="43"/>
      <c r="U174" s="45"/>
      <c r="V174" s="45"/>
      <c r="W174" s="69"/>
      <c r="X174" s="43"/>
    </row>
    <row r="175" spans="4:24" x14ac:dyDescent="0.2">
      <c r="D175" s="15"/>
      <c r="E175" s="20"/>
      <c r="F175" s="20"/>
      <c r="G175" s="28"/>
      <c r="H175" s="15"/>
      <c r="Q175" s="45"/>
      <c r="R175" s="45"/>
      <c r="S175" s="69"/>
      <c r="T175" s="43"/>
      <c r="U175" s="45"/>
      <c r="V175" s="45"/>
      <c r="W175" s="69"/>
      <c r="X175" s="43"/>
    </row>
    <row r="176" spans="4:24" x14ac:dyDescent="0.2">
      <c r="E176" s="20"/>
      <c r="F176" s="20"/>
      <c r="G176" s="28"/>
      <c r="Q176" s="45"/>
      <c r="R176" s="45"/>
      <c r="S176" s="69"/>
      <c r="T176" s="43"/>
      <c r="U176" s="45"/>
      <c r="V176" s="45"/>
      <c r="W176" s="69"/>
      <c r="X176" s="43"/>
    </row>
    <row r="177" spans="5:24" x14ac:dyDescent="0.2">
      <c r="E177" s="20"/>
      <c r="F177" s="20"/>
      <c r="G177" s="28"/>
      <c r="Q177" s="45"/>
      <c r="R177" s="45"/>
      <c r="S177" s="69"/>
      <c r="T177" s="43"/>
      <c r="U177" s="45"/>
      <c r="V177" s="45"/>
      <c r="W177" s="69"/>
      <c r="X177" s="43"/>
    </row>
    <row r="178" spans="5:24" x14ac:dyDescent="0.2">
      <c r="E178" s="20"/>
      <c r="F178" s="20"/>
      <c r="G178" s="28"/>
      <c r="Q178" s="45"/>
      <c r="R178" s="45"/>
      <c r="S178" s="69"/>
      <c r="T178" s="43"/>
      <c r="U178" s="45"/>
      <c r="V178" s="45"/>
      <c r="W178" s="69"/>
      <c r="X178" s="43"/>
    </row>
    <row r="179" spans="5:24" x14ac:dyDescent="0.2">
      <c r="E179" s="20"/>
      <c r="F179" s="20"/>
      <c r="G179" s="28"/>
      <c r="Q179" s="45"/>
      <c r="R179" s="45"/>
      <c r="S179" s="69"/>
      <c r="T179" s="43"/>
      <c r="U179" s="45"/>
      <c r="V179" s="45"/>
      <c r="W179" s="69"/>
      <c r="X179" s="43"/>
    </row>
    <row r="180" spans="5:24" x14ac:dyDescent="0.2">
      <c r="E180" s="20"/>
      <c r="F180" s="20"/>
      <c r="G180" s="28"/>
      <c r="Q180" s="45"/>
      <c r="R180" s="45"/>
      <c r="S180" s="69"/>
      <c r="T180" s="43"/>
      <c r="U180" s="45"/>
      <c r="V180" s="45"/>
      <c r="W180" s="69"/>
      <c r="X180" s="43"/>
    </row>
    <row r="181" spans="5:24" x14ac:dyDescent="0.2">
      <c r="E181" s="20"/>
      <c r="F181" s="20"/>
      <c r="G181" s="28"/>
      <c r="Q181" s="45"/>
      <c r="R181" s="45"/>
      <c r="S181" s="69"/>
      <c r="T181" s="43"/>
      <c r="U181" s="45"/>
      <c r="V181" s="45"/>
      <c r="W181" s="69"/>
      <c r="X181" s="43"/>
    </row>
    <row r="182" spans="5:24" x14ac:dyDescent="0.2">
      <c r="E182" s="20"/>
      <c r="F182" s="20"/>
      <c r="G182" s="28"/>
      <c r="Q182" s="45"/>
      <c r="R182" s="45"/>
      <c r="S182" s="69"/>
      <c r="T182" s="43"/>
      <c r="U182" s="45"/>
      <c r="V182" s="45"/>
      <c r="W182" s="69"/>
      <c r="X182" s="43"/>
    </row>
    <row r="183" spans="5:24" x14ac:dyDescent="0.2">
      <c r="E183" s="20"/>
      <c r="F183" s="20"/>
      <c r="G183" s="28"/>
      <c r="Q183" s="45"/>
      <c r="R183" s="45"/>
      <c r="S183" s="69"/>
      <c r="T183" s="43"/>
      <c r="U183" s="45"/>
      <c r="V183" s="45"/>
      <c r="W183" s="69"/>
      <c r="X183" s="43"/>
    </row>
    <row r="184" spans="5:24" x14ac:dyDescent="0.2">
      <c r="E184" s="20"/>
      <c r="F184" s="20"/>
      <c r="G184" s="28"/>
      <c r="Q184" s="45"/>
      <c r="R184" s="45"/>
      <c r="S184" s="69"/>
      <c r="T184" s="43"/>
      <c r="U184" s="45"/>
      <c r="V184" s="45"/>
      <c r="W184" s="69"/>
      <c r="X184" s="43"/>
    </row>
    <row r="185" spans="5:24" x14ac:dyDescent="0.2">
      <c r="E185" s="20"/>
      <c r="F185" s="20"/>
      <c r="G185" s="28"/>
      <c r="Q185" s="45"/>
      <c r="R185" s="45"/>
      <c r="S185" s="69"/>
      <c r="T185" s="43"/>
      <c r="U185" s="45"/>
      <c r="V185" s="45"/>
      <c r="W185" s="69"/>
      <c r="X185" s="43"/>
    </row>
    <row r="186" spans="5:24" x14ac:dyDescent="0.2">
      <c r="E186" s="20"/>
      <c r="F186" s="20"/>
      <c r="G186" s="28"/>
      <c r="Q186" s="45"/>
      <c r="R186" s="45"/>
      <c r="S186" s="69"/>
      <c r="T186" s="43"/>
      <c r="U186" s="45"/>
      <c r="V186" s="45"/>
      <c r="W186" s="69"/>
      <c r="X186" s="43"/>
    </row>
    <row r="187" spans="5:24" x14ac:dyDescent="0.2">
      <c r="E187" s="20"/>
      <c r="F187" s="20"/>
      <c r="G187" s="28"/>
      <c r="Q187" s="45"/>
      <c r="R187" s="45"/>
      <c r="S187" s="69"/>
      <c r="T187" s="43"/>
      <c r="U187" s="45"/>
      <c r="V187" s="45"/>
      <c r="W187" s="69"/>
      <c r="X187" s="43"/>
    </row>
    <row r="188" spans="5:24" x14ac:dyDescent="0.2">
      <c r="E188" s="20"/>
      <c r="F188" s="20"/>
      <c r="G188" s="28"/>
      <c r="Q188" s="45"/>
      <c r="R188" s="45"/>
      <c r="S188" s="69"/>
      <c r="T188" s="43"/>
      <c r="U188" s="45"/>
      <c r="V188" s="45"/>
      <c r="W188" s="69"/>
      <c r="X188" s="43"/>
    </row>
    <row r="189" spans="5:24" x14ac:dyDescent="0.2">
      <c r="E189" s="20"/>
      <c r="F189" s="20"/>
      <c r="G189" s="28"/>
      <c r="Q189" s="45"/>
      <c r="R189" s="45"/>
      <c r="S189" s="69"/>
      <c r="T189" s="43"/>
      <c r="U189" s="45"/>
      <c r="V189" s="45"/>
      <c r="W189" s="69"/>
      <c r="X189" s="43"/>
    </row>
    <row r="190" spans="5:24" x14ac:dyDescent="0.2">
      <c r="E190" s="20"/>
      <c r="F190" s="20"/>
      <c r="G190" s="28"/>
      <c r="Q190" s="45"/>
      <c r="R190" s="45"/>
      <c r="S190" s="69"/>
      <c r="T190" s="43"/>
      <c r="U190" s="45"/>
      <c r="V190" s="45"/>
      <c r="W190" s="69"/>
      <c r="X190" s="43"/>
    </row>
    <row r="191" spans="5:24" x14ac:dyDescent="0.2">
      <c r="E191" s="20"/>
      <c r="F191" s="20"/>
      <c r="G191" s="28"/>
      <c r="Q191" s="45"/>
      <c r="R191" s="45"/>
      <c r="S191" s="69"/>
      <c r="T191" s="43"/>
      <c r="U191" s="45"/>
      <c r="V191" s="45"/>
      <c r="W191" s="69"/>
      <c r="X191" s="43"/>
    </row>
    <row r="192" spans="5:24" x14ac:dyDescent="0.2">
      <c r="E192" s="20"/>
      <c r="F192" s="20"/>
      <c r="G192" s="28"/>
      <c r="Q192" s="45"/>
      <c r="R192" s="45"/>
      <c r="S192" s="69"/>
      <c r="T192" s="43"/>
      <c r="U192" s="45"/>
      <c r="V192" s="45"/>
      <c r="W192" s="69"/>
      <c r="X192" s="43"/>
    </row>
    <row r="193" spans="5:24" x14ac:dyDescent="0.2">
      <c r="E193" s="20"/>
      <c r="F193" s="20"/>
      <c r="G193" s="28"/>
      <c r="Q193" s="45"/>
      <c r="R193" s="45"/>
      <c r="S193" s="69"/>
      <c r="T193" s="43"/>
      <c r="U193" s="45"/>
      <c r="V193" s="45"/>
      <c r="W193" s="69"/>
      <c r="X193" s="43"/>
    </row>
    <row r="194" spans="5:24" x14ac:dyDescent="0.2">
      <c r="E194" s="20"/>
      <c r="F194" s="20"/>
      <c r="G194" s="28"/>
      <c r="Q194" s="45"/>
      <c r="R194" s="45"/>
      <c r="S194" s="69"/>
      <c r="T194" s="43"/>
      <c r="U194" s="45"/>
      <c r="V194" s="45"/>
      <c r="W194" s="69"/>
      <c r="X194" s="43"/>
    </row>
    <row r="195" spans="5:24" x14ac:dyDescent="0.2">
      <c r="E195" s="18"/>
      <c r="F195" s="18"/>
      <c r="G195" s="19"/>
      <c r="Q195" s="45"/>
      <c r="R195" s="45"/>
      <c r="S195" s="69"/>
      <c r="T195" s="43"/>
      <c r="U195" s="45"/>
      <c r="V195" s="45"/>
      <c r="W195" s="69"/>
      <c r="X195" s="43"/>
    </row>
    <row r="196" spans="5:24" x14ac:dyDescent="0.2">
      <c r="E196" s="18"/>
      <c r="F196" s="18"/>
      <c r="G196" s="19"/>
      <c r="Q196" s="45"/>
      <c r="R196" s="45"/>
      <c r="S196" s="69"/>
      <c r="T196" s="43"/>
      <c r="U196" s="45"/>
      <c r="V196" s="45"/>
      <c r="W196" s="69"/>
      <c r="X196" s="43"/>
    </row>
    <row r="197" spans="5:24" x14ac:dyDescent="0.2">
      <c r="E197" s="18"/>
      <c r="F197" s="18"/>
      <c r="G197" s="19"/>
      <c r="Q197" s="45"/>
      <c r="R197" s="45"/>
      <c r="S197" s="69"/>
      <c r="T197" s="43"/>
      <c r="U197" s="45"/>
      <c r="V197" s="45"/>
      <c r="W197" s="69"/>
      <c r="X197" s="43"/>
    </row>
    <row r="198" spans="5:24" x14ac:dyDescent="0.2">
      <c r="E198" s="18"/>
      <c r="F198" s="18"/>
      <c r="G198" s="19"/>
      <c r="Q198" s="45"/>
      <c r="R198" s="45"/>
      <c r="S198" s="69"/>
      <c r="T198" s="43"/>
      <c r="U198" s="45"/>
      <c r="V198" s="45"/>
      <c r="W198" s="69"/>
      <c r="X198" s="4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CD43-7970-254D-9C18-F77DD40A9776}">
  <sheetPr codeName="Sheet32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82.33203125" customWidth="1"/>
  </cols>
  <sheetData>
    <row r="1" spans="1:24" x14ac:dyDescent="0.2">
      <c r="A1" s="8" t="s">
        <v>30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632</v>
      </c>
      <c r="R3" s="60" t="s">
        <v>64</v>
      </c>
      <c r="S3" s="61" t="s">
        <v>77</v>
      </c>
      <c r="T3" s="43"/>
      <c r="U3" s="38" t="s">
        <v>480</v>
      </c>
      <c r="V3" s="23" t="s">
        <v>64</v>
      </c>
      <c r="W3" s="24" t="s">
        <v>77</v>
      </c>
      <c r="X3" s="43"/>
    </row>
    <row r="4" spans="1:24" x14ac:dyDescent="0.2">
      <c r="A4" s="1" t="s">
        <v>66</v>
      </c>
      <c r="B4" s="112">
        <v>6096</v>
      </c>
      <c r="C4" s="10">
        <f>B4/B7</f>
        <v>0.97536</v>
      </c>
      <c r="E4" s="3" t="s">
        <v>104</v>
      </c>
      <c r="F4" s="112">
        <v>4066</v>
      </c>
      <c r="G4" s="10">
        <f>F4/F6</f>
        <v>0.72932735426008966</v>
      </c>
      <c r="I4" s="17" t="s">
        <v>139</v>
      </c>
      <c r="J4" s="112">
        <v>1485</v>
      </c>
      <c r="K4" s="10">
        <f>J4/J6</f>
        <v>0.33453480513629197</v>
      </c>
      <c r="M4" s="22" t="s">
        <v>170</v>
      </c>
      <c r="N4" s="112">
        <v>1137</v>
      </c>
      <c r="O4" s="24">
        <f>N4/N8</f>
        <v>0.28850545546815531</v>
      </c>
      <c r="Q4" s="46" t="s">
        <v>233</v>
      </c>
      <c r="R4" s="112">
        <v>1754</v>
      </c>
      <c r="S4" s="24">
        <f>R4/R7</f>
        <v>0.44281747033577379</v>
      </c>
      <c r="T4" s="43"/>
      <c r="U4" s="46" t="s">
        <v>477</v>
      </c>
      <c r="V4" s="112">
        <v>599</v>
      </c>
      <c r="W4" s="49">
        <f>V4/V6</f>
        <v>0.55617455896007428</v>
      </c>
      <c r="X4" s="43"/>
    </row>
    <row r="5" spans="1:24" x14ac:dyDescent="0.2">
      <c r="A5" s="1" t="s">
        <v>67</v>
      </c>
      <c r="B5" s="112">
        <v>52</v>
      </c>
      <c r="C5" s="10">
        <f>B5/B7</f>
        <v>8.3199999999999993E-3</v>
      </c>
      <c r="E5" s="3" t="s">
        <v>105</v>
      </c>
      <c r="F5" s="112">
        <v>1509</v>
      </c>
      <c r="G5" s="10">
        <f>F5/F6</f>
        <v>0.27067264573991029</v>
      </c>
      <c r="I5" s="17" t="s">
        <v>88</v>
      </c>
      <c r="J5" s="112">
        <v>2954</v>
      </c>
      <c r="K5" s="10">
        <f>J5/J6</f>
        <v>0.66546519486370803</v>
      </c>
      <c r="L5" s="15"/>
      <c r="M5" s="22" t="s">
        <v>171</v>
      </c>
      <c r="N5" s="112">
        <v>552</v>
      </c>
      <c r="O5" s="24">
        <f>N5/N8</f>
        <v>0.14006597310327329</v>
      </c>
      <c r="Q5" s="46" t="s">
        <v>234</v>
      </c>
      <c r="R5" s="112">
        <v>903</v>
      </c>
      <c r="S5" s="24">
        <f>R5/R7</f>
        <v>0.2279727341580409</v>
      </c>
      <c r="T5" s="43"/>
      <c r="U5" s="46" t="s">
        <v>478</v>
      </c>
      <c r="V5" s="112">
        <v>478</v>
      </c>
      <c r="W5" s="49">
        <f>V5/V6</f>
        <v>0.44382544103992572</v>
      </c>
      <c r="X5" s="43"/>
    </row>
    <row r="6" spans="1:24" x14ac:dyDescent="0.2">
      <c r="A6" s="2" t="s">
        <v>68</v>
      </c>
      <c r="B6" s="112">
        <v>102</v>
      </c>
      <c r="C6" s="11">
        <f>B6/B7</f>
        <v>1.6320000000000001E-2</v>
      </c>
      <c r="E6" s="3" t="s">
        <v>107</v>
      </c>
      <c r="F6" s="1">
        <f>F4+F5</f>
        <v>5575</v>
      </c>
      <c r="G6" s="10">
        <f>G4+G5</f>
        <v>1</v>
      </c>
      <c r="I6" s="17" t="s">
        <v>69</v>
      </c>
      <c r="J6" s="1">
        <f>J4+J5</f>
        <v>4439</v>
      </c>
      <c r="K6" s="10">
        <f>K4+K5</f>
        <v>1</v>
      </c>
      <c r="L6" s="15"/>
      <c r="M6" s="22" t="s">
        <v>172</v>
      </c>
      <c r="N6" s="112">
        <v>1468</v>
      </c>
      <c r="O6" s="24">
        <f>N6/N8</f>
        <v>0.37249429078913981</v>
      </c>
      <c r="Q6" s="46" t="s">
        <v>235</v>
      </c>
      <c r="R6" s="112">
        <v>1304</v>
      </c>
      <c r="S6" s="24">
        <f>R6/R7</f>
        <v>0.32920979550618529</v>
      </c>
      <c r="T6" s="43"/>
      <c r="U6" s="46" t="s">
        <v>69</v>
      </c>
      <c r="V6" s="47">
        <f>V4+V5</f>
        <v>1077</v>
      </c>
      <c r="W6" s="49">
        <f>W4+W5</f>
        <v>1</v>
      </c>
      <c r="X6" s="43"/>
    </row>
    <row r="7" spans="1:24" x14ac:dyDescent="0.2">
      <c r="A7" s="3" t="s">
        <v>69</v>
      </c>
      <c r="B7" s="1">
        <f>B4+B5+B6</f>
        <v>6250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784</v>
      </c>
      <c r="O7" s="24">
        <f>N7/N8</f>
        <v>0.19893428063943161</v>
      </c>
      <c r="Q7" s="46" t="s">
        <v>69</v>
      </c>
      <c r="R7" s="23">
        <f>R4+R5+R6</f>
        <v>3961</v>
      </c>
      <c r="S7" s="24">
        <f>S4+S5+S6</f>
        <v>1</v>
      </c>
      <c r="T7" s="43"/>
      <c r="U7" s="43"/>
      <c r="V7" s="43"/>
      <c r="W7" s="44"/>
      <c r="X7" s="4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3941</v>
      </c>
      <c r="O8" s="24">
        <f>O4+O5+O6+O7</f>
        <v>1</v>
      </c>
      <c r="Q8" s="43"/>
      <c r="R8" s="43"/>
      <c r="S8" s="44"/>
      <c r="T8" s="43"/>
      <c r="U8" s="62" t="s">
        <v>479</v>
      </c>
      <c r="V8" s="23" t="s">
        <v>64</v>
      </c>
      <c r="W8" s="24" t="s">
        <v>77</v>
      </c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22</v>
      </c>
      <c r="G9" s="10">
        <f>F9/F11</f>
        <v>0.39285714285714285</v>
      </c>
      <c r="I9" s="17" t="s">
        <v>671</v>
      </c>
      <c r="J9" s="112">
        <v>929</v>
      </c>
      <c r="K9" s="10">
        <f>J9/J12</f>
        <v>0.21977762006150933</v>
      </c>
      <c r="L9" s="15"/>
      <c r="M9" s="13"/>
      <c r="N9" s="13"/>
      <c r="O9" s="14"/>
      <c r="Q9" s="38" t="s">
        <v>236</v>
      </c>
      <c r="R9" s="60" t="s">
        <v>64</v>
      </c>
      <c r="S9" s="61" t="s">
        <v>77</v>
      </c>
      <c r="T9" s="43"/>
      <c r="U9" s="66" t="s">
        <v>481</v>
      </c>
      <c r="V9" s="112">
        <v>599</v>
      </c>
      <c r="W9" s="49">
        <f>V9/V11</f>
        <v>0.57156488549618323</v>
      </c>
      <c r="X9" s="43"/>
    </row>
    <row r="10" spans="1:24" x14ac:dyDescent="0.2">
      <c r="A10" s="23" t="s">
        <v>70</v>
      </c>
      <c r="B10" s="112">
        <v>53</v>
      </c>
      <c r="C10" s="24">
        <f>B10/B17</f>
        <v>8.6516487104146261E-3</v>
      </c>
      <c r="E10" s="3" t="s">
        <v>109</v>
      </c>
      <c r="F10" s="112">
        <v>34</v>
      </c>
      <c r="G10" s="10">
        <f>F10/F11</f>
        <v>0.6071428571428571</v>
      </c>
      <c r="I10" s="17" t="s">
        <v>141</v>
      </c>
      <c r="J10" s="112">
        <v>2122</v>
      </c>
      <c r="K10" s="10">
        <f>J10/J12</f>
        <v>0.5020108824225219</v>
      </c>
      <c r="L10" s="15"/>
      <c r="M10" s="22" t="s">
        <v>174</v>
      </c>
      <c r="N10" s="23" t="s">
        <v>64</v>
      </c>
      <c r="O10" s="24" t="s">
        <v>77</v>
      </c>
      <c r="Q10" s="46" t="s">
        <v>237</v>
      </c>
      <c r="R10" s="112">
        <v>1476</v>
      </c>
      <c r="S10" s="24">
        <f>R10/R13</f>
        <v>0.38198757763975155</v>
      </c>
      <c r="T10" s="43"/>
      <c r="U10" s="66" t="s">
        <v>482</v>
      </c>
      <c r="V10" s="112">
        <v>449</v>
      </c>
      <c r="W10" s="49">
        <f>V10/V11</f>
        <v>0.42843511450381677</v>
      </c>
      <c r="X10" s="43"/>
    </row>
    <row r="11" spans="1:24" x14ac:dyDescent="0.2">
      <c r="A11" s="23" t="s">
        <v>71</v>
      </c>
      <c r="B11" s="112">
        <v>1158</v>
      </c>
      <c r="C11" s="24">
        <f>B11/B17</f>
        <v>0.18903036238981391</v>
      </c>
      <c r="E11" s="3" t="s">
        <v>107</v>
      </c>
      <c r="F11" s="1">
        <f>F9+F10</f>
        <v>56</v>
      </c>
      <c r="G11" s="10">
        <f>G9+G10</f>
        <v>1</v>
      </c>
      <c r="I11" s="17" t="s">
        <v>142</v>
      </c>
      <c r="J11" s="112">
        <v>1176</v>
      </c>
      <c r="K11" s="10">
        <f>J11/J12</f>
        <v>0.2782114975159688</v>
      </c>
      <c r="L11" s="15"/>
      <c r="M11" s="22" t="s">
        <v>176</v>
      </c>
      <c r="N11" s="112">
        <v>1615</v>
      </c>
      <c r="O11" s="24">
        <f>N11/N13</f>
        <v>0.41209492217402399</v>
      </c>
      <c r="Q11" s="46" t="s">
        <v>238</v>
      </c>
      <c r="R11" s="112">
        <v>1124</v>
      </c>
      <c r="S11" s="24">
        <f>R11/R13</f>
        <v>0.29089026915113869</v>
      </c>
      <c r="T11" s="43"/>
      <c r="U11" s="66" t="s">
        <v>69</v>
      </c>
      <c r="V11" s="47">
        <f>V9+V10</f>
        <v>1048</v>
      </c>
      <c r="W11" s="49">
        <f>W9+W10</f>
        <v>1</v>
      </c>
      <c r="X11" s="43"/>
    </row>
    <row r="12" spans="1:24" x14ac:dyDescent="0.2">
      <c r="A12" s="23" t="s">
        <v>72</v>
      </c>
      <c r="B12" s="112">
        <v>58</v>
      </c>
      <c r="C12" s="24">
        <f>B12/B17</f>
        <v>9.4678419849820433E-3</v>
      </c>
      <c r="E12" s="13"/>
      <c r="F12" s="13"/>
      <c r="G12" s="14"/>
      <c r="I12" s="17" t="s">
        <v>69</v>
      </c>
      <c r="J12" s="1">
        <f>J9+J10+J11</f>
        <v>4227</v>
      </c>
      <c r="K12" s="10">
        <f>K9+K10+K11</f>
        <v>1</v>
      </c>
      <c r="L12" s="15"/>
      <c r="M12" s="22" t="s">
        <v>175</v>
      </c>
      <c r="N12" s="112">
        <v>2304</v>
      </c>
      <c r="O12" s="24">
        <f>N12/N13</f>
        <v>0.58790507782597601</v>
      </c>
      <c r="Q12" s="46" t="s">
        <v>239</v>
      </c>
      <c r="R12" s="112">
        <v>1264</v>
      </c>
      <c r="S12" s="24">
        <f>R12/R13</f>
        <v>0.32712215320910976</v>
      </c>
      <c r="T12" s="43"/>
      <c r="U12" s="43"/>
      <c r="V12" s="43"/>
      <c r="W12" s="44"/>
      <c r="X12" s="43"/>
    </row>
    <row r="13" spans="1:24" x14ac:dyDescent="0.2">
      <c r="A13" s="23" t="s">
        <v>73</v>
      </c>
      <c r="B13" s="112">
        <v>1185</v>
      </c>
      <c r="C13" s="24">
        <f>B13/B17</f>
        <v>0.19343780607247796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3919</v>
      </c>
      <c r="O13" s="24">
        <f>O11+O12</f>
        <v>1</v>
      </c>
      <c r="Q13" s="46" t="s">
        <v>69</v>
      </c>
      <c r="R13" s="23">
        <f>R10+R11+R12</f>
        <v>3864</v>
      </c>
      <c r="S13" s="24">
        <f>S10+S11+S12</f>
        <v>1</v>
      </c>
      <c r="T13" s="43"/>
      <c r="U13" s="62" t="s">
        <v>286</v>
      </c>
      <c r="V13" s="23" t="s">
        <v>64</v>
      </c>
      <c r="W13" s="24" t="s">
        <v>77</v>
      </c>
      <c r="X13" s="56"/>
    </row>
    <row r="14" spans="1:24" x14ac:dyDescent="0.2">
      <c r="A14" s="23" t="s">
        <v>74</v>
      </c>
      <c r="B14" s="112">
        <v>131</v>
      </c>
      <c r="C14" s="24">
        <f>B14/B17</f>
        <v>2.1384263793666342E-2</v>
      </c>
      <c r="E14" s="6" t="s">
        <v>111</v>
      </c>
      <c r="F14" s="112">
        <v>2170</v>
      </c>
      <c r="G14" s="27">
        <f>F14/F16</f>
        <v>0.47818422212428385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3"/>
      <c r="R14" s="43"/>
      <c r="S14" s="44"/>
      <c r="T14" s="43"/>
      <c r="U14" s="66" t="s">
        <v>483</v>
      </c>
      <c r="V14" s="112">
        <v>813</v>
      </c>
      <c r="W14" s="49">
        <f>V14/V16</f>
        <v>0.5158629441624365</v>
      </c>
      <c r="X14" s="56"/>
    </row>
    <row r="15" spans="1:24" x14ac:dyDescent="0.2">
      <c r="A15" s="23" t="s">
        <v>75</v>
      </c>
      <c r="B15" s="112">
        <v>2010</v>
      </c>
      <c r="C15" s="24">
        <f>B15/B17</f>
        <v>0.32810969637610188</v>
      </c>
      <c r="E15" s="6" t="s">
        <v>112</v>
      </c>
      <c r="F15" s="112">
        <v>2368</v>
      </c>
      <c r="G15" s="27">
        <f>F15/F16</f>
        <v>0.5218157778757162</v>
      </c>
      <c r="I15" s="17" t="s">
        <v>144</v>
      </c>
      <c r="J15" s="112">
        <v>1034</v>
      </c>
      <c r="K15" s="10">
        <f>J15/J19</f>
        <v>0.25336927223719674</v>
      </c>
      <c r="L15" s="15"/>
      <c r="M15" s="22" t="s">
        <v>177</v>
      </c>
      <c r="N15" s="23" t="s">
        <v>64</v>
      </c>
      <c r="O15" s="24" t="s">
        <v>77</v>
      </c>
      <c r="Q15" s="38" t="s">
        <v>240</v>
      </c>
      <c r="R15" s="23" t="s">
        <v>64</v>
      </c>
      <c r="S15" s="24" t="s">
        <v>77</v>
      </c>
      <c r="T15" s="43"/>
      <c r="U15" s="66" t="s">
        <v>484</v>
      </c>
      <c r="V15" s="112">
        <v>763</v>
      </c>
      <c r="W15" s="49">
        <f>V15/V16</f>
        <v>0.48413705583756345</v>
      </c>
      <c r="X15" s="56"/>
    </row>
    <row r="16" spans="1:24" x14ac:dyDescent="0.2">
      <c r="A16" s="23" t="s">
        <v>76</v>
      </c>
      <c r="B16" s="112">
        <v>1531</v>
      </c>
      <c r="C16" s="24">
        <f>B16/B17</f>
        <v>0.24991838067254327</v>
      </c>
      <c r="E16" s="6" t="s">
        <v>107</v>
      </c>
      <c r="F16" s="7">
        <f>F14+F15</f>
        <v>4538</v>
      </c>
      <c r="G16" s="27">
        <f>G14+G15</f>
        <v>1</v>
      </c>
      <c r="I16" s="17" t="s">
        <v>145</v>
      </c>
      <c r="J16" s="112">
        <v>850</v>
      </c>
      <c r="K16" s="10">
        <f>J16/J19</f>
        <v>0.20828228375398186</v>
      </c>
      <c r="L16" s="15"/>
      <c r="M16" s="22" t="s">
        <v>178</v>
      </c>
      <c r="N16" s="112">
        <v>1687</v>
      </c>
      <c r="O16" s="24">
        <f>N16/N18</f>
        <v>0.43013768485466597</v>
      </c>
      <c r="Q16" s="46" t="s">
        <v>241</v>
      </c>
      <c r="R16" s="112">
        <v>1549</v>
      </c>
      <c r="S16" s="49">
        <f>R16/R18</f>
        <v>0.40656167979002622</v>
      </c>
      <c r="T16" s="43"/>
      <c r="U16" s="66" t="s">
        <v>69</v>
      </c>
      <c r="V16" s="47">
        <f>V14+V15</f>
        <v>1576</v>
      </c>
      <c r="W16" s="49">
        <f>W14+W15</f>
        <v>1</v>
      </c>
      <c r="X16" s="56"/>
    </row>
    <row r="17" spans="1:24" x14ac:dyDescent="0.2">
      <c r="A17" s="23" t="s">
        <v>69</v>
      </c>
      <c r="B17" s="23">
        <f>B10+B11+B12+B13+B14+B15+B16</f>
        <v>6126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978</v>
      </c>
      <c r="K17" s="10">
        <f>J17/J19</f>
        <v>0.23964714530752268</v>
      </c>
      <c r="L17" s="15"/>
      <c r="M17" s="22" t="s">
        <v>179</v>
      </c>
      <c r="N17" s="112">
        <v>2235</v>
      </c>
      <c r="O17" s="24">
        <f>N17/N18</f>
        <v>0.56986231514533403</v>
      </c>
      <c r="Q17" s="46" t="s">
        <v>242</v>
      </c>
      <c r="R17" s="112">
        <v>2261</v>
      </c>
      <c r="S17" s="49">
        <f>R17/R18</f>
        <v>0.59343832020997378</v>
      </c>
      <c r="T17" s="43"/>
      <c r="U17" s="56"/>
      <c r="V17" s="56"/>
      <c r="W17" s="73"/>
      <c r="X17" s="56"/>
    </row>
    <row r="18" spans="1:24" x14ac:dyDescent="0.2">
      <c r="A18" s="43"/>
      <c r="B18" s="43"/>
      <c r="C18" s="4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1219</v>
      </c>
      <c r="K18" s="127">
        <f>J18/J19</f>
        <v>0.29870129870129869</v>
      </c>
      <c r="L18" s="15"/>
      <c r="M18" s="22" t="s">
        <v>69</v>
      </c>
      <c r="N18" s="23">
        <f>N16+N17</f>
        <v>3922</v>
      </c>
      <c r="O18" s="24">
        <f>O16+O17</f>
        <v>1</v>
      </c>
      <c r="Q18" s="46" t="s">
        <v>107</v>
      </c>
      <c r="R18" s="47">
        <f>R16+R17</f>
        <v>3810</v>
      </c>
      <c r="S18" s="49">
        <f>S16+S17</f>
        <v>1</v>
      </c>
      <c r="T18" s="43"/>
      <c r="U18" s="56"/>
      <c r="V18" s="56"/>
      <c r="W18" s="73"/>
      <c r="X18" s="56"/>
    </row>
    <row r="19" spans="1:24" x14ac:dyDescent="0.2">
      <c r="A19" s="43"/>
      <c r="B19" s="43"/>
      <c r="C19" s="44"/>
      <c r="E19" s="17" t="s">
        <v>114</v>
      </c>
      <c r="F19" s="112">
        <v>406</v>
      </c>
      <c r="G19" s="10">
        <f>F19/F22</f>
        <v>9.0322580645161285E-2</v>
      </c>
      <c r="I19" s="17" t="s">
        <v>69</v>
      </c>
      <c r="J19" s="1">
        <f>J15+J16+J17+J18</f>
        <v>4081</v>
      </c>
      <c r="K19" s="10">
        <f>K15+K16+K17+K18</f>
        <v>1</v>
      </c>
      <c r="L19" s="15"/>
      <c r="M19" s="13"/>
      <c r="N19" s="13"/>
      <c r="O19" s="14"/>
      <c r="Q19" s="43"/>
      <c r="R19" s="43"/>
      <c r="S19" s="44"/>
      <c r="T19" s="43"/>
      <c r="U19" s="56"/>
      <c r="V19" s="56"/>
      <c r="W19" s="73"/>
      <c r="X19" s="56"/>
    </row>
    <row r="20" spans="1:24" x14ac:dyDescent="0.2">
      <c r="A20" s="43"/>
      <c r="B20" s="43"/>
      <c r="C20" s="44"/>
      <c r="E20" s="17" t="s">
        <v>674</v>
      </c>
      <c r="F20" s="112">
        <v>1681</v>
      </c>
      <c r="G20" s="10">
        <f>F20/F22</f>
        <v>0.37397107897664073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3"/>
      <c r="R20" s="43"/>
      <c r="S20" s="44"/>
      <c r="T20" s="43"/>
      <c r="U20" s="56"/>
      <c r="V20" s="56"/>
      <c r="W20" s="73"/>
      <c r="X20" s="56"/>
    </row>
    <row r="21" spans="1:24" x14ac:dyDescent="0.2">
      <c r="A21" s="43"/>
      <c r="B21" s="43"/>
      <c r="C21" s="44"/>
      <c r="E21" s="17" t="s">
        <v>115</v>
      </c>
      <c r="F21" s="112">
        <v>2408</v>
      </c>
      <c r="G21" s="10">
        <f>F21/F22</f>
        <v>0.53570634037819798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1578</v>
      </c>
      <c r="O21" s="24">
        <f>N21/N25</f>
        <v>0.40503080082135523</v>
      </c>
      <c r="Q21" s="43"/>
      <c r="R21" s="43"/>
      <c r="S21" s="44"/>
      <c r="T21" s="43"/>
      <c r="U21" s="56"/>
      <c r="V21" s="56"/>
      <c r="W21" s="73"/>
      <c r="X21" s="56"/>
    </row>
    <row r="22" spans="1:24" x14ac:dyDescent="0.2">
      <c r="A22" s="43"/>
      <c r="B22" s="43"/>
      <c r="C22" s="44"/>
      <c r="E22" s="17" t="s">
        <v>107</v>
      </c>
      <c r="F22" s="1">
        <f>F19+F20+F21</f>
        <v>4495</v>
      </c>
      <c r="G22" s="10">
        <f>G19+G20+G21</f>
        <v>1</v>
      </c>
      <c r="I22" s="17" t="s">
        <v>148</v>
      </c>
      <c r="J22" s="112">
        <v>1402</v>
      </c>
      <c r="K22" s="10">
        <f>J22/J25</f>
        <v>0.34287111763267303</v>
      </c>
      <c r="L22" s="15"/>
      <c r="M22" s="22" t="s">
        <v>182</v>
      </c>
      <c r="N22" s="112">
        <v>1065</v>
      </c>
      <c r="O22" s="24">
        <f>N22/N25</f>
        <v>0.27335728952772076</v>
      </c>
      <c r="Q22" s="43"/>
      <c r="R22" s="43"/>
      <c r="S22" s="44"/>
      <c r="T22" s="43"/>
      <c r="U22" s="56"/>
      <c r="V22" s="56"/>
      <c r="W22" s="73"/>
      <c r="X22" s="56"/>
    </row>
    <row r="23" spans="1:24" x14ac:dyDescent="0.2">
      <c r="A23" s="43"/>
      <c r="B23" s="43"/>
      <c r="C23" s="44"/>
      <c r="E23" s="13"/>
      <c r="F23" s="13"/>
      <c r="G23" s="14"/>
      <c r="I23" s="17" t="s">
        <v>149</v>
      </c>
      <c r="J23" s="112">
        <v>626</v>
      </c>
      <c r="K23" s="10">
        <f>J23/J25</f>
        <v>0.15309366593299095</v>
      </c>
      <c r="L23" s="15"/>
      <c r="M23" s="22" t="s">
        <v>183</v>
      </c>
      <c r="N23" s="112">
        <v>828</v>
      </c>
      <c r="O23" s="24">
        <f>N23/N25</f>
        <v>0.21252566735112938</v>
      </c>
      <c r="Q23" s="43"/>
      <c r="R23" s="43"/>
      <c r="S23" s="44"/>
      <c r="T23" s="43"/>
      <c r="U23" s="56"/>
      <c r="V23" s="56"/>
      <c r="W23" s="73"/>
      <c r="X23" s="56"/>
    </row>
    <row r="24" spans="1:24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2061</v>
      </c>
      <c r="K24" s="10">
        <f>J24/J25</f>
        <v>0.50403521643433602</v>
      </c>
      <c r="L24" s="15"/>
      <c r="M24" s="22" t="s">
        <v>184</v>
      </c>
      <c r="N24" s="112">
        <v>425</v>
      </c>
      <c r="O24" s="24">
        <f>N24/N25</f>
        <v>0.10908624229979466</v>
      </c>
      <c r="Q24" s="43"/>
      <c r="R24" s="43"/>
      <c r="S24" s="44"/>
      <c r="T24" s="43"/>
      <c r="U24" s="56"/>
      <c r="V24" s="56"/>
      <c r="W24" s="73"/>
      <c r="X24" s="56"/>
    </row>
    <row r="25" spans="1:24" x14ac:dyDescent="0.2">
      <c r="A25" s="43"/>
      <c r="B25" s="43"/>
      <c r="C25" s="44"/>
      <c r="E25" s="17" t="s">
        <v>117</v>
      </c>
      <c r="F25" s="112">
        <v>1529</v>
      </c>
      <c r="G25" s="10">
        <f>F25/F30</f>
        <v>0.34829157175398634</v>
      </c>
      <c r="I25" s="17" t="s">
        <v>69</v>
      </c>
      <c r="J25" s="1">
        <f>J22+J23+J24</f>
        <v>4089</v>
      </c>
      <c r="K25" s="10">
        <f>K22+K23+K24</f>
        <v>1</v>
      </c>
      <c r="L25" s="15"/>
      <c r="M25" s="22" t="s">
        <v>69</v>
      </c>
      <c r="N25" s="23">
        <f>N21+N22+N23+N24</f>
        <v>3896</v>
      </c>
      <c r="O25" s="24">
        <f>O21+O22+O23+O24</f>
        <v>1</v>
      </c>
      <c r="Q25" s="43"/>
      <c r="R25" s="43"/>
      <c r="S25" s="44"/>
      <c r="T25" s="43"/>
      <c r="U25" s="56"/>
      <c r="V25" s="56"/>
      <c r="W25" s="73"/>
      <c r="X25" s="56"/>
    </row>
    <row r="26" spans="1:24" x14ac:dyDescent="0.2">
      <c r="A26" s="13"/>
      <c r="B26" s="13"/>
      <c r="C26" s="14"/>
      <c r="E26" s="17" t="s">
        <v>118</v>
      </c>
      <c r="F26" s="112">
        <v>657</v>
      </c>
      <c r="G26" s="10">
        <f>F26/F30</f>
        <v>0.14965831435079727</v>
      </c>
      <c r="I26" s="13"/>
      <c r="J26" s="13"/>
      <c r="K26" s="14"/>
      <c r="L26" s="15"/>
      <c r="M26" s="13"/>
      <c r="N26" s="13"/>
      <c r="O26" s="14"/>
      <c r="Q26" s="43"/>
      <c r="R26" s="43"/>
      <c r="S26" s="44"/>
      <c r="T26" s="43"/>
      <c r="U26" s="56"/>
      <c r="V26" s="56"/>
      <c r="W26" s="73"/>
      <c r="X26" s="56"/>
    </row>
    <row r="27" spans="1:24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370</v>
      </c>
      <c r="G27" s="10">
        <f>F27/F30</f>
        <v>8.4282460136674259E-2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56"/>
      <c r="V27" s="56"/>
      <c r="W27" s="73"/>
      <c r="X27" s="56"/>
    </row>
    <row r="28" spans="1:24" x14ac:dyDescent="0.2">
      <c r="A28" s="1" t="s">
        <v>79</v>
      </c>
      <c r="B28" s="112">
        <v>93</v>
      </c>
      <c r="C28" s="10">
        <f>B28/B35</f>
        <v>1.513671875E-2</v>
      </c>
      <c r="E28" s="17" t="s">
        <v>120</v>
      </c>
      <c r="F28" s="112">
        <v>240</v>
      </c>
      <c r="G28" s="10">
        <f>F28/F30</f>
        <v>5.4669703872437359E-2</v>
      </c>
      <c r="I28" s="17" t="s">
        <v>644</v>
      </c>
      <c r="J28" s="112">
        <v>1093</v>
      </c>
      <c r="K28" s="10">
        <f>J28/J33</f>
        <v>0.27236481435335158</v>
      </c>
      <c r="L28" s="15"/>
      <c r="M28" s="22" t="s">
        <v>186</v>
      </c>
      <c r="N28" s="112">
        <v>881</v>
      </c>
      <c r="O28" s="24">
        <f>N28/N31</f>
        <v>0.22440142638818136</v>
      </c>
      <c r="Q28" s="43"/>
      <c r="R28" s="43"/>
      <c r="S28" s="44"/>
      <c r="T28" s="43"/>
      <c r="U28" s="56"/>
      <c r="V28" s="56"/>
      <c r="W28" s="73"/>
      <c r="X28" s="56"/>
    </row>
    <row r="29" spans="1:24" x14ac:dyDescent="0.2">
      <c r="A29" s="1" t="s">
        <v>80</v>
      </c>
      <c r="B29" s="112">
        <v>2347</v>
      </c>
      <c r="C29" s="10">
        <f>B29/B35</f>
        <v>0.38199869791666669</v>
      </c>
      <c r="E29" s="17" t="s">
        <v>99</v>
      </c>
      <c r="F29" s="112">
        <v>1594</v>
      </c>
      <c r="G29" s="10">
        <f>F29/F30</f>
        <v>0.36309794988610478</v>
      </c>
      <c r="I29" s="17" t="s">
        <v>151</v>
      </c>
      <c r="J29" s="112">
        <v>1442</v>
      </c>
      <c r="K29" s="10">
        <f>J29/J33</f>
        <v>0.35933217044605031</v>
      </c>
      <c r="L29" s="15"/>
      <c r="M29" s="22" t="s">
        <v>682</v>
      </c>
      <c r="N29" s="112">
        <v>1664</v>
      </c>
      <c r="O29" s="24">
        <f>N29/N31</f>
        <v>0.42384105960264901</v>
      </c>
      <c r="Q29" s="43"/>
      <c r="R29" s="43"/>
      <c r="S29" s="44"/>
      <c r="T29" s="43"/>
      <c r="U29" s="56"/>
      <c r="V29" s="56"/>
      <c r="W29" s="73"/>
      <c r="X29" s="56"/>
    </row>
    <row r="30" spans="1:24" x14ac:dyDescent="0.2">
      <c r="A30" s="1" t="s">
        <v>81</v>
      </c>
      <c r="B30" s="112">
        <v>75</v>
      </c>
      <c r="C30" s="10">
        <f>B30/B35</f>
        <v>1.220703125E-2</v>
      </c>
      <c r="E30" s="17" t="s">
        <v>69</v>
      </c>
      <c r="F30" s="1">
        <f>F25+F26+F27+F28+F29</f>
        <v>4390</v>
      </c>
      <c r="G30" s="10">
        <f>G25+G26+G27+G28+G29</f>
        <v>1</v>
      </c>
      <c r="I30" s="17" t="s">
        <v>152</v>
      </c>
      <c r="J30" s="112">
        <v>445</v>
      </c>
      <c r="K30" s="10">
        <f>J30/J33</f>
        <v>0.11088960877149265</v>
      </c>
      <c r="L30" s="15"/>
      <c r="M30" s="22" t="s">
        <v>187</v>
      </c>
      <c r="N30" s="112">
        <v>1381</v>
      </c>
      <c r="O30" s="24">
        <f>N30/N31</f>
        <v>0.35175751400916966</v>
      </c>
      <c r="Q30" s="43"/>
      <c r="R30" s="43"/>
      <c r="S30" s="44"/>
      <c r="T30" s="43"/>
      <c r="U30" s="56"/>
      <c r="V30" s="56"/>
      <c r="W30" s="73"/>
      <c r="X30" s="56"/>
    </row>
    <row r="31" spans="1:24" x14ac:dyDescent="0.2">
      <c r="A31" s="1" t="s">
        <v>82</v>
      </c>
      <c r="B31" s="112">
        <v>781</v>
      </c>
      <c r="C31" s="10">
        <f>B31/B35</f>
        <v>0.12711588541666666</v>
      </c>
      <c r="E31" s="13"/>
      <c r="F31" s="13"/>
      <c r="G31" s="14"/>
      <c r="I31" s="17" t="s">
        <v>153</v>
      </c>
      <c r="J31" s="112">
        <v>538</v>
      </c>
      <c r="K31" s="10">
        <f>J31/J33</f>
        <v>0.13406429105407425</v>
      </c>
      <c r="L31" s="15"/>
      <c r="M31" s="22" t="s">
        <v>69</v>
      </c>
      <c r="N31" s="23">
        <f>N28+N29+N30</f>
        <v>3926</v>
      </c>
      <c r="O31" s="24">
        <f>O28+O29+O30</f>
        <v>1</v>
      </c>
      <c r="Q31" s="43"/>
      <c r="R31" s="43"/>
      <c r="S31" s="44"/>
      <c r="T31" s="43"/>
      <c r="U31" s="56"/>
      <c r="V31" s="56"/>
      <c r="W31" s="73"/>
      <c r="X31" s="56"/>
    </row>
    <row r="32" spans="1:24" x14ac:dyDescent="0.2">
      <c r="A32" s="1" t="s">
        <v>83</v>
      </c>
      <c r="B32" s="112">
        <v>1948</v>
      </c>
      <c r="C32" s="10">
        <f>B32/B35</f>
        <v>0.31705729166666669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495</v>
      </c>
      <c r="K32" s="10">
        <f>J32/J33</f>
        <v>0.12334911537503115</v>
      </c>
      <c r="L32" s="15"/>
      <c r="M32" s="13"/>
      <c r="N32" s="13"/>
      <c r="O32" s="14"/>
      <c r="Q32" s="43"/>
      <c r="R32" s="43"/>
      <c r="S32" s="44"/>
      <c r="T32" s="43"/>
      <c r="U32" s="56"/>
      <c r="V32" s="56"/>
      <c r="W32" s="73"/>
      <c r="X32" s="56"/>
    </row>
    <row r="33" spans="1:24" x14ac:dyDescent="0.2">
      <c r="A33" s="1" t="s">
        <v>84</v>
      </c>
      <c r="B33" s="112">
        <v>31</v>
      </c>
      <c r="C33" s="10">
        <f>B33/B35</f>
        <v>5.045572916666667E-3</v>
      </c>
      <c r="E33" s="6" t="s">
        <v>112</v>
      </c>
      <c r="F33" s="112">
        <v>3189</v>
      </c>
      <c r="G33" s="27">
        <f>F33/F35</f>
        <v>0.73819444444444449</v>
      </c>
      <c r="I33" s="17" t="s">
        <v>69</v>
      </c>
      <c r="J33" s="1">
        <f>J28+J29+J30+J31+J32</f>
        <v>4013</v>
      </c>
      <c r="K33" s="10">
        <f>K28+K29+K30+K31+K32</f>
        <v>0.99999999999999989</v>
      </c>
      <c r="L33" s="15"/>
      <c r="M33" s="22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56"/>
      <c r="V33" s="56"/>
      <c r="W33" s="73"/>
      <c r="X33" s="56"/>
    </row>
    <row r="34" spans="1:24" x14ac:dyDescent="0.2">
      <c r="A34" s="1" t="s">
        <v>85</v>
      </c>
      <c r="B34" s="112">
        <v>869</v>
      </c>
      <c r="C34" s="10">
        <f>B34/B35</f>
        <v>0.14143880208333334</v>
      </c>
      <c r="E34" s="6" t="s">
        <v>122</v>
      </c>
      <c r="F34" s="112">
        <v>1131</v>
      </c>
      <c r="G34" s="27">
        <f>F34/F35</f>
        <v>0.26180555555555557</v>
      </c>
      <c r="I34" s="13"/>
      <c r="J34" s="13"/>
      <c r="K34" s="14"/>
      <c r="L34" s="15"/>
      <c r="M34" s="22" t="s">
        <v>189</v>
      </c>
      <c r="N34" s="112">
        <v>1516</v>
      </c>
      <c r="O34" s="24">
        <f>N34/N38</f>
        <v>0.38911704312114992</v>
      </c>
      <c r="Q34" s="43"/>
      <c r="R34" s="43"/>
      <c r="S34" s="44"/>
      <c r="T34" s="43"/>
      <c r="U34" s="56"/>
      <c r="V34" s="56"/>
      <c r="W34" s="73"/>
      <c r="X34" s="56"/>
    </row>
    <row r="35" spans="1:24" x14ac:dyDescent="0.2">
      <c r="A35" s="41" t="s">
        <v>69</v>
      </c>
      <c r="B35" s="23">
        <f>B28+B29+B30+B31+B32+B33+B34</f>
        <v>6144</v>
      </c>
      <c r="C35" s="84">
        <f>C28+C29+C30+C31+C32+C33+C34</f>
        <v>1</v>
      </c>
      <c r="E35" s="6" t="s">
        <v>107</v>
      </c>
      <c r="F35" s="7">
        <f>F33+F34</f>
        <v>4320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1240</v>
      </c>
      <c r="O35" s="24">
        <f>N35/N38</f>
        <v>0.31827515400410678</v>
      </c>
      <c r="Q35" s="43"/>
      <c r="R35" s="43"/>
      <c r="S35" s="44"/>
      <c r="T35" s="43"/>
      <c r="U35" s="56"/>
      <c r="V35" s="56"/>
      <c r="W35" s="73"/>
      <c r="X35" s="56"/>
    </row>
    <row r="36" spans="1:24" x14ac:dyDescent="0.2">
      <c r="A36" s="43"/>
      <c r="B36" s="43"/>
      <c r="C36" s="44"/>
      <c r="E36" s="13"/>
      <c r="F36" s="13"/>
      <c r="G36" s="14"/>
      <c r="I36" s="22" t="s">
        <v>156</v>
      </c>
      <c r="J36" s="112">
        <v>1955</v>
      </c>
      <c r="K36" s="24">
        <f>J36/J38</f>
        <v>0.48777445109780437</v>
      </c>
      <c r="L36" s="15"/>
      <c r="M36" s="22" t="s">
        <v>191</v>
      </c>
      <c r="N36" s="112">
        <v>552</v>
      </c>
      <c r="O36" s="24">
        <f>N36/N38</f>
        <v>0.14168377823408623</v>
      </c>
      <c r="Q36" s="43"/>
      <c r="R36" s="43"/>
      <c r="S36" s="44"/>
      <c r="T36" s="43"/>
      <c r="U36" s="43"/>
      <c r="V36" s="43"/>
      <c r="W36" s="44"/>
      <c r="X36" s="43"/>
    </row>
    <row r="37" spans="1:24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2053</v>
      </c>
      <c r="K37" s="24">
        <f>J37/J38</f>
        <v>0.51222554890219563</v>
      </c>
      <c r="L37" s="15"/>
      <c r="M37" s="22" t="s">
        <v>192</v>
      </c>
      <c r="N37" s="112">
        <v>588</v>
      </c>
      <c r="O37" s="24">
        <f>N37/N38</f>
        <v>0.15092402464065707</v>
      </c>
      <c r="Q37" s="43"/>
      <c r="R37" s="43"/>
      <c r="S37" s="44"/>
      <c r="T37" s="43"/>
      <c r="U37" s="43"/>
      <c r="V37" s="43"/>
      <c r="W37" s="44"/>
      <c r="X37" s="43"/>
    </row>
    <row r="38" spans="1:24" x14ac:dyDescent="0.2">
      <c r="A38" s="43"/>
      <c r="B38" s="43"/>
      <c r="C38" s="44"/>
      <c r="E38" s="6" t="s">
        <v>124</v>
      </c>
      <c r="F38" s="112">
        <v>13</v>
      </c>
      <c r="G38" s="27">
        <f>F38/F40</f>
        <v>0.44827586206896552</v>
      </c>
      <c r="I38" s="22" t="s">
        <v>69</v>
      </c>
      <c r="J38" s="23">
        <f>J36+J37</f>
        <v>4008</v>
      </c>
      <c r="K38" s="24">
        <f>K36+K37</f>
        <v>1</v>
      </c>
      <c r="L38" s="15"/>
      <c r="M38" s="22" t="s">
        <v>107</v>
      </c>
      <c r="N38" s="23">
        <f>N34+N35+N36+N37</f>
        <v>3896</v>
      </c>
      <c r="O38" s="24">
        <f>O34+O35+O36+O37</f>
        <v>1</v>
      </c>
      <c r="Q38" s="43"/>
      <c r="R38" s="43"/>
      <c r="S38" s="44"/>
      <c r="T38" s="43"/>
      <c r="U38" s="43"/>
      <c r="V38" s="43"/>
      <c r="W38" s="44"/>
      <c r="X38" s="43"/>
    </row>
    <row r="39" spans="1:24" x14ac:dyDescent="0.2">
      <c r="A39" s="43"/>
      <c r="B39" s="43"/>
      <c r="C39" s="44"/>
      <c r="E39" s="6" t="s">
        <v>125</v>
      </c>
      <c r="F39" s="112">
        <v>16</v>
      </c>
      <c r="G39" s="27">
        <f>F39/F40</f>
        <v>0.55172413793103448</v>
      </c>
      <c r="I39" s="13"/>
      <c r="J39" s="13"/>
      <c r="K39" s="14"/>
      <c r="L39" s="15"/>
      <c r="M39" s="13"/>
      <c r="N39" s="13"/>
      <c r="O39" s="14"/>
      <c r="Q39" s="43"/>
      <c r="R39" s="43"/>
      <c r="S39" s="44"/>
      <c r="T39" s="43"/>
      <c r="U39" s="43"/>
      <c r="V39" s="43"/>
      <c r="W39" s="44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29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43"/>
      <c r="V40" s="43"/>
      <c r="W40" s="44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460</v>
      </c>
      <c r="K41" s="24">
        <f>J41/J45</f>
        <v>0.11551983927674535</v>
      </c>
      <c r="L41" s="15"/>
      <c r="M41" s="22" t="s">
        <v>194</v>
      </c>
      <c r="N41" s="112">
        <v>895</v>
      </c>
      <c r="O41" s="24">
        <f>N41/N45</f>
        <v>0.23078906652913872</v>
      </c>
      <c r="Q41" s="43"/>
      <c r="R41" s="43"/>
      <c r="S41" s="44"/>
      <c r="T41" s="43"/>
      <c r="U41" s="43"/>
      <c r="V41" s="43"/>
      <c r="W41" s="44"/>
      <c r="X41" s="43"/>
    </row>
    <row r="42" spans="1:24" x14ac:dyDescent="0.2">
      <c r="A42" s="1" t="s">
        <v>87</v>
      </c>
      <c r="B42" s="112">
        <v>2266</v>
      </c>
      <c r="C42" s="10">
        <f>B42/B44</f>
        <v>0.44694280078895465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1148</v>
      </c>
      <c r="K42" s="24">
        <f>J42/J45</f>
        <v>0.28829733802109492</v>
      </c>
      <c r="L42" s="15"/>
      <c r="M42" s="22" t="s">
        <v>195</v>
      </c>
      <c r="N42" s="112">
        <v>1431</v>
      </c>
      <c r="O42" s="24">
        <f>N42/N45</f>
        <v>0.36900464156781848</v>
      </c>
      <c r="Q42" s="43"/>
      <c r="R42" s="43"/>
      <c r="S42" s="44"/>
      <c r="T42" s="43"/>
      <c r="U42" s="43"/>
      <c r="V42" s="43"/>
      <c r="W42" s="44"/>
      <c r="X42" s="43"/>
    </row>
    <row r="43" spans="1:24" x14ac:dyDescent="0.2">
      <c r="A43" s="1" t="s">
        <v>88</v>
      </c>
      <c r="B43" s="112">
        <v>2804</v>
      </c>
      <c r="C43" s="10">
        <f>B43/B44</f>
        <v>0.55305719921104535</v>
      </c>
      <c r="E43" s="124" t="s">
        <v>127</v>
      </c>
      <c r="F43" s="125">
        <v>865</v>
      </c>
      <c r="G43" s="127">
        <f>F43/F49</f>
        <v>0.20883631096088845</v>
      </c>
      <c r="I43" s="22" t="s">
        <v>159</v>
      </c>
      <c r="J43" s="112">
        <v>1345</v>
      </c>
      <c r="K43" s="24">
        <f>J43/J45</f>
        <v>0.33776996484178806</v>
      </c>
      <c r="L43" s="15"/>
      <c r="M43" s="22" t="s">
        <v>196</v>
      </c>
      <c r="N43" s="112">
        <v>757</v>
      </c>
      <c r="O43" s="24">
        <f>N43/N45</f>
        <v>0.19520371325425476</v>
      </c>
      <c r="Q43" s="43"/>
      <c r="R43" s="43"/>
      <c r="S43" s="44"/>
      <c r="T43" s="43"/>
      <c r="U43" s="43"/>
      <c r="V43" s="43"/>
      <c r="W43" s="44"/>
      <c r="X43" s="43"/>
    </row>
    <row r="44" spans="1:24" x14ac:dyDescent="0.2">
      <c r="A44" s="1" t="s">
        <v>69</v>
      </c>
      <c r="B44" s="1">
        <f>B42+B43</f>
        <v>5070</v>
      </c>
      <c r="C44" s="10">
        <f>C42+C43</f>
        <v>1</v>
      </c>
      <c r="E44" s="17" t="s">
        <v>128</v>
      </c>
      <c r="F44" s="112">
        <v>511</v>
      </c>
      <c r="G44" s="10">
        <f>F44/F49</f>
        <v>0.12337035248672139</v>
      </c>
      <c r="I44" s="22" t="s">
        <v>160</v>
      </c>
      <c r="J44" s="112">
        <v>1029</v>
      </c>
      <c r="K44" s="24">
        <f>J44/J45</f>
        <v>0.25841285786037166</v>
      </c>
      <c r="L44" s="15"/>
      <c r="M44" s="22" t="s">
        <v>197</v>
      </c>
      <c r="N44" s="112">
        <v>795</v>
      </c>
      <c r="O44" s="24">
        <f>N44/N45</f>
        <v>0.20500257864878804</v>
      </c>
      <c r="Q44" s="43"/>
      <c r="R44" s="43"/>
      <c r="S44" s="44"/>
      <c r="T44" s="43"/>
      <c r="U44" s="43"/>
      <c r="V44" s="43"/>
      <c r="W44" s="44"/>
      <c r="X44" s="43"/>
    </row>
    <row r="45" spans="1:24" x14ac:dyDescent="0.2">
      <c r="A45" s="13"/>
      <c r="B45" s="13"/>
      <c r="C45" s="14"/>
      <c r="E45" s="17" t="s">
        <v>129</v>
      </c>
      <c r="F45" s="112">
        <v>1109</v>
      </c>
      <c r="G45" s="10">
        <f>F45/F49</f>
        <v>0.26774505070014487</v>
      </c>
      <c r="I45" s="22" t="s">
        <v>69</v>
      </c>
      <c r="J45" s="23">
        <f>J41+J42+J43+J44</f>
        <v>3982</v>
      </c>
      <c r="K45" s="24">
        <f>K41+K42+K43+K44</f>
        <v>1</v>
      </c>
      <c r="L45" s="15"/>
      <c r="M45" s="22" t="s">
        <v>69</v>
      </c>
      <c r="N45" s="23">
        <f>N41+N42+N43+N44</f>
        <v>3878</v>
      </c>
      <c r="O45" s="24">
        <f>O41+O42+O43+O44</f>
        <v>1</v>
      </c>
      <c r="Q45" s="43"/>
      <c r="R45" s="43"/>
      <c r="S45" s="44"/>
      <c r="T45" s="43"/>
      <c r="U45" s="43"/>
      <c r="V45" s="43"/>
      <c r="W45" s="44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854</v>
      </c>
      <c r="G46" s="10">
        <f>F46/F49</f>
        <v>0.20618058908739739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43"/>
      <c r="U46" s="43"/>
      <c r="V46" s="43"/>
      <c r="W46" s="44"/>
      <c r="X46" s="43"/>
    </row>
    <row r="47" spans="1:24" x14ac:dyDescent="0.2">
      <c r="A47" s="1" t="s">
        <v>90</v>
      </c>
      <c r="B47" s="112">
        <v>1452</v>
      </c>
      <c r="C47" s="10">
        <f>B47/B49</f>
        <v>0.3313555454130534</v>
      </c>
      <c r="E47" s="17" t="s">
        <v>131</v>
      </c>
      <c r="F47" s="112">
        <v>721</v>
      </c>
      <c r="G47" s="10">
        <f>F47/F49</f>
        <v>0.17407049734427812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  <c r="X47" s="43"/>
    </row>
    <row r="48" spans="1:24" x14ac:dyDescent="0.2">
      <c r="A48" s="1" t="s">
        <v>91</v>
      </c>
      <c r="B48" s="112">
        <v>2930</v>
      </c>
      <c r="C48" s="10">
        <f>B48/B49</f>
        <v>0.66864445458694655</v>
      </c>
      <c r="E48" s="17" t="s">
        <v>673</v>
      </c>
      <c r="F48" s="112">
        <v>82</v>
      </c>
      <c r="G48" s="10">
        <f>F48/F49</f>
        <v>1.9797199420569771E-2</v>
      </c>
      <c r="I48" s="22" t="s">
        <v>162</v>
      </c>
      <c r="J48" s="112">
        <v>1411</v>
      </c>
      <c r="K48" s="24">
        <f>J48/J51</f>
        <v>0.3530147610708031</v>
      </c>
      <c r="M48" s="22" t="s">
        <v>199</v>
      </c>
      <c r="N48" s="112">
        <v>1542</v>
      </c>
      <c r="O48" s="24">
        <f>N48/N51</f>
        <v>0.39803820340733093</v>
      </c>
      <c r="Q48" s="43"/>
      <c r="R48" s="43"/>
      <c r="S48" s="44"/>
      <c r="T48" s="43"/>
      <c r="U48" s="43"/>
      <c r="V48" s="43"/>
      <c r="W48" s="44"/>
      <c r="X48" s="43"/>
    </row>
    <row r="49" spans="1:24" x14ac:dyDescent="0.2">
      <c r="A49" s="1" t="s">
        <v>69</v>
      </c>
      <c r="B49" s="1">
        <f>B47+B48</f>
        <v>4382</v>
      </c>
      <c r="C49" s="10">
        <f>C47+C48</f>
        <v>1</v>
      </c>
      <c r="E49" s="17" t="s">
        <v>69</v>
      </c>
      <c r="F49" s="1">
        <f>F43+F44+F45+F46+F47+F48</f>
        <v>4142</v>
      </c>
      <c r="G49" s="10">
        <f>G43+G44+G45+G46+G47+G48</f>
        <v>1</v>
      </c>
      <c r="I49" s="22" t="s">
        <v>163</v>
      </c>
      <c r="J49" s="112">
        <v>1851</v>
      </c>
      <c r="K49" s="24">
        <f>J49/J51</f>
        <v>0.46309732299224421</v>
      </c>
      <c r="M49" s="22" t="s">
        <v>200</v>
      </c>
      <c r="N49" s="112">
        <v>1320</v>
      </c>
      <c r="O49" s="24">
        <f>N49/N51</f>
        <v>0.34073309241094474</v>
      </c>
      <c r="Q49" s="43"/>
      <c r="R49" s="43"/>
      <c r="S49" s="44"/>
      <c r="T49" s="43"/>
      <c r="U49" s="43"/>
      <c r="V49" s="43"/>
      <c r="W49" s="44"/>
      <c r="X49" s="43"/>
    </row>
    <row r="50" spans="1:24" x14ac:dyDescent="0.2">
      <c r="A50" s="13"/>
      <c r="B50" s="13"/>
      <c r="C50" s="14"/>
      <c r="E50" s="13"/>
      <c r="F50" s="13"/>
      <c r="G50" s="14"/>
      <c r="I50" s="22" t="s">
        <v>164</v>
      </c>
      <c r="J50" s="112">
        <v>735</v>
      </c>
      <c r="K50" s="24">
        <f>J50/J51</f>
        <v>0.18388791593695272</v>
      </c>
      <c r="M50" s="22" t="s">
        <v>201</v>
      </c>
      <c r="N50" s="112">
        <v>1012</v>
      </c>
      <c r="O50" s="24">
        <f>N50/N51</f>
        <v>0.26122870418172434</v>
      </c>
      <c r="Q50" s="43"/>
      <c r="R50" s="43"/>
      <c r="S50" s="44"/>
      <c r="T50" s="43"/>
      <c r="U50" s="43"/>
      <c r="V50" s="43"/>
      <c r="W50" s="44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3997</v>
      </c>
      <c r="K51" s="24">
        <f>K48+K49+K50</f>
        <v>1</v>
      </c>
      <c r="M51" s="22" t="s">
        <v>69</v>
      </c>
      <c r="N51" s="23">
        <f>N48+N49+N50</f>
        <v>3874</v>
      </c>
      <c r="O51" s="24">
        <f>O48+O49+O50</f>
        <v>1</v>
      </c>
      <c r="Q51" s="43"/>
      <c r="R51" s="43"/>
      <c r="S51" s="44"/>
      <c r="T51" s="43"/>
      <c r="U51" s="43"/>
      <c r="V51" s="43"/>
      <c r="W51" s="44"/>
      <c r="X51" s="43"/>
    </row>
    <row r="52" spans="1:24" x14ac:dyDescent="0.2">
      <c r="A52" s="1" t="s">
        <v>92</v>
      </c>
      <c r="B52" s="112">
        <v>1175</v>
      </c>
      <c r="C52" s="10">
        <f>B52/B54</f>
        <v>0.23877260719365984</v>
      </c>
      <c r="E52" s="17" t="s">
        <v>133</v>
      </c>
      <c r="F52" s="112">
        <v>1778</v>
      </c>
      <c r="G52" s="10">
        <f>F52/F55</f>
        <v>0.42833052276559863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  <c r="X52" s="43"/>
    </row>
    <row r="53" spans="1:24" x14ac:dyDescent="0.2">
      <c r="A53" s="1" t="s">
        <v>93</v>
      </c>
      <c r="B53" s="112">
        <v>3746</v>
      </c>
      <c r="C53" s="10">
        <f>B53/B54</f>
        <v>0.76122739280634022</v>
      </c>
      <c r="E53" s="17" t="s">
        <v>134</v>
      </c>
      <c r="F53" s="112">
        <v>2021</v>
      </c>
      <c r="G53" s="10">
        <f>F53/F55</f>
        <v>0.48687063358226934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  <c r="X53" s="43"/>
    </row>
    <row r="54" spans="1:24" x14ac:dyDescent="0.2">
      <c r="A54" s="1" t="s">
        <v>69</v>
      </c>
      <c r="B54" s="1">
        <f>B52+B53</f>
        <v>4921</v>
      </c>
      <c r="C54" s="10">
        <f>C52+C53</f>
        <v>1</v>
      </c>
      <c r="E54" s="17" t="s">
        <v>135</v>
      </c>
      <c r="F54" s="112">
        <v>352</v>
      </c>
      <c r="G54" s="10">
        <f>F54/F55</f>
        <v>8.4798843652132014E-2</v>
      </c>
      <c r="I54" s="22" t="s">
        <v>166</v>
      </c>
      <c r="J54" s="112">
        <v>1852</v>
      </c>
      <c r="K54" s="24">
        <f>J54/J57</f>
        <v>0.47281082461067142</v>
      </c>
      <c r="M54" s="22" t="s">
        <v>203</v>
      </c>
      <c r="N54" s="112">
        <v>2286</v>
      </c>
      <c r="O54" s="24">
        <f>N54/N56</f>
        <v>0.58570330514988467</v>
      </c>
      <c r="Q54" s="43"/>
      <c r="R54" s="43"/>
      <c r="S54" s="44"/>
      <c r="T54" s="43"/>
      <c r="U54" s="43"/>
      <c r="V54" s="43"/>
      <c r="W54" s="44"/>
      <c r="X54" s="43"/>
    </row>
    <row r="55" spans="1:24" x14ac:dyDescent="0.2">
      <c r="A55" s="13"/>
      <c r="B55" s="13"/>
      <c r="C55" s="14"/>
      <c r="E55" s="17" t="s">
        <v>69</v>
      </c>
      <c r="F55" s="1">
        <f>F52+F53+F54</f>
        <v>4151</v>
      </c>
      <c r="G55" s="10">
        <f>G52+G53+G54</f>
        <v>0.99999999999999989</v>
      </c>
      <c r="I55" s="22" t="s">
        <v>167</v>
      </c>
      <c r="J55" s="112">
        <v>1285</v>
      </c>
      <c r="K55" s="24">
        <f>J55/J57</f>
        <v>0.32805718662241512</v>
      </c>
      <c r="M55" s="22" t="s">
        <v>204</v>
      </c>
      <c r="N55" s="112">
        <v>1617</v>
      </c>
      <c r="O55" s="24">
        <f>N55/N56</f>
        <v>0.41429669485011528</v>
      </c>
      <c r="Q55" s="43"/>
      <c r="R55" s="43"/>
      <c r="S55" s="44"/>
      <c r="T55" s="43"/>
      <c r="U55" s="43"/>
      <c r="V55" s="43"/>
      <c r="W55" s="44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780</v>
      </c>
      <c r="K56" s="24">
        <f>J56/J57</f>
        <v>0.19913198876691346</v>
      </c>
      <c r="M56" s="22" t="s">
        <v>69</v>
      </c>
      <c r="N56" s="23">
        <f>N54+N55</f>
        <v>3903</v>
      </c>
      <c r="O56" s="24">
        <f>O54+O55</f>
        <v>1</v>
      </c>
      <c r="Q56" s="43"/>
      <c r="R56" s="43"/>
      <c r="S56" s="44"/>
      <c r="T56" s="43"/>
      <c r="U56" s="43"/>
      <c r="V56" s="43"/>
      <c r="W56" s="44"/>
      <c r="X56" s="43"/>
    </row>
    <row r="57" spans="1:24" x14ac:dyDescent="0.2">
      <c r="A57" s="1" t="s">
        <v>97</v>
      </c>
      <c r="B57" s="112">
        <v>628</v>
      </c>
      <c r="C57" s="10">
        <f>B57/B60</f>
        <v>0.13293818797629128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3917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  <c r="X57" s="43"/>
    </row>
    <row r="58" spans="1:24" x14ac:dyDescent="0.2">
      <c r="A58" s="1" t="s">
        <v>98</v>
      </c>
      <c r="B58" s="112">
        <v>2190</v>
      </c>
      <c r="C58" s="10">
        <f>B58/B60</f>
        <v>0.46359017781541068</v>
      </c>
      <c r="E58" s="17" t="s">
        <v>137</v>
      </c>
      <c r="F58" s="112">
        <v>2294</v>
      </c>
      <c r="G58" s="10">
        <f>F58/F60</f>
        <v>0.54985618408437198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  <c r="X58" s="43"/>
    </row>
    <row r="59" spans="1:24" x14ac:dyDescent="0.2">
      <c r="A59" s="1" t="s">
        <v>99</v>
      </c>
      <c r="B59" s="112">
        <v>1906</v>
      </c>
      <c r="C59" s="10">
        <f>B59/B60</f>
        <v>0.40347163420829807</v>
      </c>
      <c r="E59" s="29" t="s">
        <v>72</v>
      </c>
      <c r="F59" s="112">
        <v>1878</v>
      </c>
      <c r="G59" s="31">
        <f>F59/F60</f>
        <v>0.45014381591562802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  <c r="X59" s="43"/>
    </row>
    <row r="60" spans="1:24" x14ac:dyDescent="0.2">
      <c r="A60" s="1" t="s">
        <v>69</v>
      </c>
      <c r="B60" s="1">
        <f>B57+B58+B59</f>
        <v>4724</v>
      </c>
      <c r="C60" s="10">
        <f>C57+C58+C59</f>
        <v>1</v>
      </c>
      <c r="E60" s="22" t="s">
        <v>69</v>
      </c>
      <c r="F60" s="23">
        <f>F58+F59</f>
        <v>4172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  <c r="X62" s="43"/>
    </row>
    <row r="63" spans="1:24" x14ac:dyDescent="0.2">
      <c r="A63" s="1" t="s">
        <v>101</v>
      </c>
      <c r="B63" s="112">
        <v>3690</v>
      </c>
      <c r="C63" s="10">
        <f>B63/B65</f>
        <v>0.69452286843591193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  <c r="X63" s="43"/>
    </row>
    <row r="64" spans="1:24" x14ac:dyDescent="0.2">
      <c r="A64" s="1" t="s">
        <v>102</v>
      </c>
      <c r="B64" s="112">
        <v>1623</v>
      </c>
      <c r="C64" s="10">
        <f>B64/B65</f>
        <v>0.30547713156408807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  <c r="X64" s="43"/>
    </row>
    <row r="65" spans="1:24" x14ac:dyDescent="0.2">
      <c r="A65" s="3" t="s">
        <v>69</v>
      </c>
      <c r="B65" s="1">
        <f>B63+B64</f>
        <v>5313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  <c r="X65" s="43"/>
    </row>
    <row r="66" spans="1:24" s="13" customFormat="1" x14ac:dyDescent="0.2">
      <c r="C66" s="14"/>
      <c r="G66" s="14"/>
      <c r="I66" s="30"/>
      <c r="J66" s="15"/>
      <c r="K66" s="16"/>
      <c r="Q66" s="43"/>
      <c r="R66" s="43"/>
      <c r="S66" s="44"/>
      <c r="T66" s="43"/>
      <c r="U66" s="43"/>
      <c r="V66" s="43"/>
      <c r="W66" s="44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43"/>
      <c r="U67" s="43"/>
      <c r="V67" s="43"/>
      <c r="W67" s="44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43"/>
      <c r="U68" s="43"/>
      <c r="V68" s="43"/>
      <c r="W68" s="44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43"/>
      <c r="U69" s="43"/>
      <c r="V69" s="43"/>
      <c r="W69" s="44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43"/>
      <c r="U70" s="43"/>
      <c r="V70" s="43"/>
      <c r="W70" s="44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43"/>
      <c r="U71" s="43"/>
      <c r="V71" s="43"/>
      <c r="W71" s="44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43"/>
      <c r="U72" s="43"/>
      <c r="V72" s="43"/>
      <c r="W72" s="44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43"/>
      <c r="U73" s="43"/>
      <c r="V73" s="43"/>
      <c r="W73" s="44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43"/>
      <c r="U74" s="43"/>
      <c r="V74" s="43"/>
      <c r="W74" s="44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43"/>
      <c r="U75" s="43"/>
      <c r="V75" s="43"/>
      <c r="W75" s="44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43"/>
      <c r="U76" s="43"/>
      <c r="V76" s="43"/>
      <c r="W76" s="44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43"/>
      <c r="U77" s="43"/>
      <c r="V77" s="43"/>
      <c r="W77" s="44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43"/>
      <c r="U78" s="43"/>
      <c r="V78" s="43"/>
      <c r="W78" s="44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43"/>
      <c r="U79" s="43"/>
      <c r="V79" s="43"/>
      <c r="W79" s="44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43"/>
      <c r="U80" s="43"/>
      <c r="V80" s="43"/>
      <c r="W80" s="44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43"/>
      <c r="U81" s="43"/>
      <c r="V81" s="43"/>
      <c r="W81" s="44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43"/>
      <c r="U82" s="43"/>
      <c r="V82" s="43"/>
      <c r="W82" s="44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43"/>
      <c r="U83" s="43"/>
      <c r="V83" s="43"/>
      <c r="W83" s="44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43"/>
      <c r="U84" s="43"/>
      <c r="V84" s="43"/>
      <c r="W84" s="44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43"/>
      <c r="U85" s="43"/>
      <c r="V85" s="43"/>
      <c r="W85" s="44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43"/>
      <c r="U86" s="43"/>
      <c r="V86" s="43"/>
      <c r="W86" s="44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43"/>
      <c r="U87" s="43"/>
      <c r="V87" s="43"/>
      <c r="W87" s="44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43"/>
      <c r="U88" s="43"/>
      <c r="V88" s="43"/>
      <c r="W88" s="44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43"/>
      <c r="U89" s="43"/>
      <c r="V89" s="43"/>
      <c r="W89" s="44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43"/>
      <c r="U90" s="43"/>
      <c r="V90" s="43"/>
      <c r="W90" s="44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43"/>
      <c r="U91" s="43"/>
      <c r="V91" s="43"/>
      <c r="W91" s="44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43"/>
      <c r="U92" s="43"/>
      <c r="V92" s="43"/>
      <c r="W92" s="44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  <c r="U93" s="43"/>
      <c r="V93" s="43"/>
      <c r="W93" s="44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  <c r="U94" s="43"/>
      <c r="V94" s="43"/>
      <c r="W94" s="44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  <c r="U95" s="43"/>
      <c r="V95" s="43"/>
      <c r="W95" s="44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  <c r="U96" s="43"/>
      <c r="V96" s="43"/>
      <c r="W96" s="44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  <c r="U97" s="43"/>
      <c r="V97" s="43"/>
      <c r="W97" s="44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  <c r="U98" s="43"/>
      <c r="V98" s="43"/>
      <c r="W98" s="44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  <c r="U99" s="43"/>
      <c r="V99" s="43"/>
      <c r="W99" s="44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  <c r="U101" s="45"/>
      <c r="V101" s="45"/>
      <c r="W101" s="69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  <c r="U102" s="45"/>
      <c r="V102" s="45"/>
      <c r="W102" s="69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  <c r="U103" s="45"/>
      <c r="V103" s="45"/>
      <c r="W103" s="69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  <c r="U104" s="45"/>
      <c r="V104" s="45"/>
      <c r="W104" s="69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  <c r="U105" s="45"/>
      <c r="V105" s="45"/>
      <c r="W105" s="69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  <c r="U106" s="45"/>
      <c r="V106" s="45"/>
      <c r="W106" s="69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  <c r="U107" s="45"/>
      <c r="V107" s="45"/>
      <c r="W107" s="69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  <c r="U108" s="45"/>
      <c r="V108" s="45"/>
      <c r="W108" s="69"/>
      <c r="X108" s="43"/>
    </row>
    <row r="109" spans="3:24" x14ac:dyDescent="0.2">
      <c r="D109" s="15"/>
      <c r="E109" s="21"/>
      <c r="F109" s="20"/>
      <c r="G109" s="28"/>
      <c r="H109" s="15"/>
      <c r="Q109" s="45"/>
      <c r="R109" s="45"/>
      <c r="S109" s="69"/>
      <c r="T109" s="43"/>
      <c r="U109" s="45"/>
      <c r="V109" s="45"/>
      <c r="W109" s="69"/>
      <c r="X109" s="43"/>
    </row>
    <row r="110" spans="3:24" x14ac:dyDescent="0.2">
      <c r="D110" s="15"/>
      <c r="E110" s="21"/>
      <c r="F110" s="20"/>
      <c r="G110" s="28"/>
      <c r="H110" s="15"/>
      <c r="Q110" s="45"/>
      <c r="R110" s="45"/>
      <c r="S110" s="69"/>
      <c r="T110" s="43"/>
      <c r="U110" s="45"/>
      <c r="V110" s="45"/>
      <c r="W110" s="69"/>
      <c r="X110" s="43"/>
    </row>
    <row r="111" spans="3:24" x14ac:dyDescent="0.2">
      <c r="D111" s="15"/>
      <c r="E111" s="20"/>
      <c r="F111" s="20"/>
      <c r="G111" s="28"/>
      <c r="H111" s="15"/>
      <c r="Q111" s="45"/>
      <c r="R111" s="45"/>
      <c r="S111" s="69"/>
      <c r="T111" s="43"/>
      <c r="U111" s="45"/>
      <c r="V111" s="45"/>
      <c r="W111" s="69"/>
      <c r="X111" s="43"/>
    </row>
    <row r="112" spans="3:24" x14ac:dyDescent="0.2">
      <c r="D112" s="15"/>
      <c r="E112" s="21"/>
      <c r="F112" s="20"/>
      <c r="G112" s="28"/>
      <c r="H112" s="15"/>
      <c r="Q112" s="45"/>
      <c r="R112" s="45"/>
      <c r="S112" s="69"/>
      <c r="T112" s="43"/>
      <c r="U112" s="45"/>
      <c r="V112" s="45"/>
      <c r="W112" s="69"/>
      <c r="X112" s="43"/>
    </row>
    <row r="113" spans="4:24" x14ac:dyDescent="0.2">
      <c r="D113" s="15"/>
      <c r="E113" s="21"/>
      <c r="F113" s="20"/>
      <c r="G113" s="28"/>
      <c r="H113" s="15"/>
      <c r="Q113" s="45"/>
      <c r="R113" s="45"/>
      <c r="S113" s="69"/>
      <c r="T113" s="43"/>
      <c r="U113" s="45"/>
      <c r="V113" s="45"/>
      <c r="W113" s="69"/>
      <c r="X113" s="43"/>
    </row>
    <row r="114" spans="4:24" x14ac:dyDescent="0.2">
      <c r="D114" s="15"/>
      <c r="E114" s="21"/>
      <c r="F114" s="20"/>
      <c r="G114" s="28"/>
      <c r="H114" s="15"/>
      <c r="Q114" s="45"/>
      <c r="R114" s="45"/>
      <c r="S114" s="69"/>
      <c r="T114" s="43"/>
      <c r="U114" s="45"/>
      <c r="V114" s="45"/>
      <c r="W114" s="69"/>
      <c r="X114" s="43"/>
    </row>
    <row r="115" spans="4:24" x14ac:dyDescent="0.2">
      <c r="D115" s="15"/>
      <c r="E115" s="21"/>
      <c r="F115" s="20"/>
      <c r="G115" s="28"/>
      <c r="H115" s="15"/>
      <c r="Q115" s="45"/>
      <c r="R115" s="45"/>
      <c r="S115" s="69"/>
      <c r="T115" s="43"/>
      <c r="U115" s="45"/>
      <c r="V115" s="45"/>
      <c r="W115" s="69"/>
      <c r="X115" s="43"/>
    </row>
    <row r="116" spans="4:24" x14ac:dyDescent="0.2">
      <c r="D116" s="15"/>
      <c r="E116" s="21"/>
      <c r="F116" s="20"/>
      <c r="G116" s="28"/>
      <c r="H116" s="15"/>
      <c r="Q116" s="45"/>
      <c r="R116" s="45"/>
      <c r="S116" s="69"/>
      <c r="T116" s="43"/>
      <c r="U116" s="45"/>
      <c r="V116" s="45"/>
      <c r="W116" s="69"/>
      <c r="X116" s="43"/>
    </row>
    <row r="117" spans="4:24" x14ac:dyDescent="0.2">
      <c r="D117" s="15"/>
      <c r="E117" s="20"/>
      <c r="F117" s="20"/>
      <c r="G117" s="28"/>
      <c r="H117" s="15"/>
      <c r="Q117" s="45"/>
      <c r="R117" s="45"/>
      <c r="S117" s="69"/>
      <c r="T117" s="43"/>
      <c r="U117" s="45"/>
      <c r="V117" s="45"/>
      <c r="W117" s="69"/>
      <c r="X117" s="43"/>
    </row>
    <row r="118" spans="4:24" x14ac:dyDescent="0.2">
      <c r="D118" s="15"/>
      <c r="E118" s="21"/>
      <c r="F118" s="20"/>
      <c r="G118" s="28"/>
      <c r="H118" s="15"/>
      <c r="Q118" s="45"/>
      <c r="R118" s="45"/>
      <c r="S118" s="69"/>
      <c r="T118" s="43"/>
      <c r="U118" s="45"/>
      <c r="V118" s="45"/>
      <c r="W118" s="69"/>
      <c r="X118" s="43"/>
    </row>
    <row r="119" spans="4:24" x14ac:dyDescent="0.2">
      <c r="D119" s="15"/>
      <c r="E119" s="21"/>
      <c r="F119" s="20"/>
      <c r="G119" s="28"/>
      <c r="H119" s="15"/>
      <c r="Q119" s="45"/>
      <c r="R119" s="45"/>
      <c r="S119" s="69"/>
      <c r="T119" s="43"/>
      <c r="U119" s="45"/>
      <c r="V119" s="45"/>
      <c r="W119" s="69"/>
      <c r="X119" s="43"/>
    </row>
    <row r="120" spans="4:24" x14ac:dyDescent="0.2">
      <c r="D120" s="15"/>
      <c r="E120" s="21"/>
      <c r="F120" s="20"/>
      <c r="G120" s="28"/>
      <c r="H120" s="15"/>
      <c r="Q120" s="45"/>
      <c r="R120" s="45"/>
      <c r="S120" s="69"/>
      <c r="T120" s="43"/>
      <c r="U120" s="45"/>
      <c r="V120" s="45"/>
      <c r="W120" s="69"/>
      <c r="X120" s="43"/>
    </row>
    <row r="121" spans="4:24" x14ac:dyDescent="0.2">
      <c r="D121" s="15"/>
      <c r="E121" s="21"/>
      <c r="F121" s="20"/>
      <c r="G121" s="28"/>
      <c r="H121" s="15"/>
      <c r="Q121" s="45"/>
      <c r="R121" s="45"/>
      <c r="S121" s="69"/>
      <c r="T121" s="43"/>
      <c r="U121" s="45"/>
      <c r="V121" s="45"/>
      <c r="W121" s="69"/>
      <c r="X121" s="43"/>
    </row>
    <row r="122" spans="4:24" x14ac:dyDescent="0.2">
      <c r="D122" s="15"/>
      <c r="E122" s="21"/>
      <c r="F122" s="20"/>
      <c r="G122" s="28"/>
      <c r="H122" s="15"/>
      <c r="Q122" s="45"/>
      <c r="R122" s="45"/>
      <c r="S122" s="69"/>
      <c r="T122" s="43"/>
      <c r="U122" s="45"/>
      <c r="V122" s="45"/>
      <c r="W122" s="69"/>
      <c r="X122" s="43"/>
    </row>
    <row r="123" spans="4:24" x14ac:dyDescent="0.2">
      <c r="D123" s="15"/>
      <c r="E123" s="21"/>
      <c r="F123" s="20"/>
      <c r="G123" s="28"/>
      <c r="H123" s="15"/>
      <c r="Q123" s="45"/>
      <c r="R123" s="45"/>
      <c r="S123" s="69"/>
      <c r="T123" s="43"/>
      <c r="U123" s="45"/>
      <c r="V123" s="45"/>
      <c r="W123" s="69"/>
      <c r="X123" s="43"/>
    </row>
    <row r="124" spans="4:24" x14ac:dyDescent="0.2">
      <c r="D124" s="15"/>
      <c r="E124" s="20"/>
      <c r="F124" s="20"/>
      <c r="G124" s="28"/>
      <c r="H124" s="15"/>
      <c r="Q124" s="45"/>
      <c r="R124" s="45"/>
      <c r="S124" s="69"/>
      <c r="T124" s="43"/>
      <c r="U124" s="45"/>
      <c r="V124" s="45"/>
      <c r="W124" s="69"/>
      <c r="X124" s="43"/>
    </row>
    <row r="125" spans="4:24" x14ac:dyDescent="0.2">
      <c r="D125" s="15"/>
      <c r="E125" s="21"/>
      <c r="F125" s="20"/>
      <c r="G125" s="28"/>
      <c r="H125" s="15"/>
      <c r="Q125" s="45"/>
      <c r="R125" s="45"/>
      <c r="S125" s="69"/>
      <c r="T125" s="43"/>
      <c r="U125" s="45"/>
      <c r="V125" s="45"/>
      <c r="W125" s="69"/>
      <c r="X125" s="43"/>
    </row>
    <row r="126" spans="4:24" x14ac:dyDescent="0.2">
      <c r="D126" s="15"/>
      <c r="E126" s="21"/>
      <c r="F126" s="20"/>
      <c r="G126" s="28"/>
      <c r="H126" s="15"/>
      <c r="Q126" s="45"/>
      <c r="R126" s="45"/>
      <c r="S126" s="69"/>
      <c r="T126" s="43"/>
      <c r="U126" s="45"/>
      <c r="V126" s="45"/>
      <c r="W126" s="69"/>
      <c r="X126" s="43"/>
    </row>
    <row r="127" spans="4:24" x14ac:dyDescent="0.2">
      <c r="D127" s="15"/>
      <c r="E127" s="21"/>
      <c r="F127" s="20"/>
      <c r="G127" s="28"/>
      <c r="H127" s="15"/>
      <c r="Q127" s="45"/>
      <c r="R127" s="45"/>
      <c r="S127" s="69"/>
      <c r="T127" s="43"/>
      <c r="U127" s="45"/>
      <c r="V127" s="45"/>
      <c r="W127" s="69"/>
      <c r="X127" s="43"/>
    </row>
    <row r="128" spans="4:24" x14ac:dyDescent="0.2">
      <c r="D128" s="15"/>
      <c r="E128" s="21"/>
      <c r="F128" s="20"/>
      <c r="G128" s="28"/>
      <c r="H128" s="15"/>
      <c r="Q128" s="45"/>
      <c r="R128" s="45"/>
      <c r="S128" s="69"/>
      <c r="T128" s="43"/>
      <c r="U128" s="45"/>
      <c r="V128" s="45"/>
      <c r="W128" s="69"/>
      <c r="X128" s="43"/>
    </row>
    <row r="129" spans="4:24" x14ac:dyDescent="0.2">
      <c r="D129" s="15"/>
      <c r="E129" s="20"/>
      <c r="F129" s="20"/>
      <c r="G129" s="28"/>
      <c r="H129" s="15"/>
      <c r="Q129" s="45"/>
      <c r="R129" s="45"/>
      <c r="S129" s="69"/>
      <c r="T129" s="43"/>
      <c r="U129" s="45"/>
      <c r="V129" s="45"/>
      <c r="W129" s="69"/>
      <c r="X129" s="43"/>
    </row>
    <row r="130" spans="4:24" x14ac:dyDescent="0.2">
      <c r="D130" s="15"/>
      <c r="E130" s="21"/>
      <c r="F130" s="20"/>
      <c r="G130" s="28"/>
      <c r="H130" s="15"/>
      <c r="Q130" s="45"/>
      <c r="R130" s="45"/>
      <c r="S130" s="69"/>
      <c r="T130" s="43"/>
      <c r="U130" s="45"/>
      <c r="V130" s="45"/>
      <c r="W130" s="69"/>
      <c r="X130" s="43"/>
    </row>
    <row r="131" spans="4:24" x14ac:dyDescent="0.2">
      <c r="D131" s="15"/>
      <c r="E131" s="21"/>
      <c r="F131" s="20"/>
      <c r="G131" s="28"/>
      <c r="H131" s="15"/>
      <c r="Q131" s="45"/>
      <c r="R131" s="45"/>
      <c r="S131" s="69"/>
      <c r="T131" s="43"/>
      <c r="U131" s="45"/>
      <c r="V131" s="45"/>
      <c r="W131" s="69"/>
      <c r="X131" s="43"/>
    </row>
    <row r="132" spans="4:24" x14ac:dyDescent="0.2">
      <c r="D132" s="15"/>
      <c r="E132" s="21"/>
      <c r="F132" s="20"/>
      <c r="G132" s="28"/>
      <c r="H132" s="15"/>
      <c r="Q132" s="45"/>
      <c r="R132" s="45"/>
      <c r="S132" s="69"/>
      <c r="T132" s="43"/>
      <c r="U132" s="45"/>
      <c r="V132" s="45"/>
      <c r="W132" s="69"/>
      <c r="X132" s="43"/>
    </row>
    <row r="133" spans="4:24" x14ac:dyDescent="0.2">
      <c r="D133" s="15"/>
      <c r="E133" s="21"/>
      <c r="F133" s="20"/>
      <c r="G133" s="28"/>
      <c r="H133" s="15"/>
      <c r="Q133" s="45"/>
      <c r="R133" s="45"/>
      <c r="S133" s="69"/>
      <c r="T133" s="43"/>
      <c r="U133" s="45"/>
      <c r="V133" s="45"/>
      <c r="W133" s="69"/>
      <c r="X133" s="43"/>
    </row>
    <row r="134" spans="4:24" x14ac:dyDescent="0.2">
      <c r="D134" s="15"/>
      <c r="E134" s="20"/>
      <c r="F134" s="20"/>
      <c r="G134" s="28"/>
      <c r="H134" s="15"/>
      <c r="Q134" s="45"/>
      <c r="R134" s="45"/>
      <c r="S134" s="69"/>
      <c r="T134" s="43"/>
      <c r="U134" s="45"/>
      <c r="V134" s="45"/>
      <c r="W134" s="69"/>
      <c r="X134" s="43"/>
    </row>
    <row r="135" spans="4:24" x14ac:dyDescent="0.2">
      <c r="D135" s="15"/>
      <c r="E135" s="21"/>
      <c r="F135" s="20"/>
      <c r="G135" s="28"/>
      <c r="H135" s="15"/>
      <c r="Q135" s="45"/>
      <c r="R135" s="45"/>
      <c r="S135" s="69"/>
      <c r="T135" s="43"/>
      <c r="U135" s="45"/>
      <c r="V135" s="45"/>
      <c r="W135" s="69"/>
      <c r="X135" s="43"/>
    </row>
    <row r="136" spans="4:24" x14ac:dyDescent="0.2">
      <c r="D136" s="15"/>
      <c r="E136" s="21"/>
      <c r="F136" s="20"/>
      <c r="G136" s="28"/>
      <c r="H136" s="15"/>
      <c r="Q136" s="45"/>
      <c r="R136" s="45"/>
      <c r="S136" s="69"/>
      <c r="T136" s="43"/>
      <c r="U136" s="45"/>
      <c r="V136" s="45"/>
      <c r="W136" s="69"/>
      <c r="X136" s="43"/>
    </row>
    <row r="137" spans="4:24" x14ac:dyDescent="0.2">
      <c r="D137" s="15"/>
      <c r="E137" s="21"/>
      <c r="F137" s="20"/>
      <c r="G137" s="28"/>
      <c r="H137" s="15"/>
      <c r="Q137" s="45"/>
      <c r="R137" s="45"/>
      <c r="S137" s="69"/>
      <c r="T137" s="43"/>
      <c r="U137" s="45"/>
      <c r="V137" s="45"/>
      <c r="W137" s="69"/>
      <c r="X137" s="43"/>
    </row>
    <row r="138" spans="4:24" x14ac:dyDescent="0.2">
      <c r="D138" s="15"/>
      <c r="E138" s="21"/>
      <c r="F138" s="20"/>
      <c r="G138" s="28"/>
      <c r="H138" s="15"/>
      <c r="Q138" s="45"/>
      <c r="R138" s="45"/>
      <c r="S138" s="69"/>
      <c r="T138" s="43"/>
      <c r="U138" s="45"/>
      <c r="V138" s="45"/>
      <c r="W138" s="69"/>
      <c r="X138" s="43"/>
    </row>
    <row r="139" spans="4:24" x14ac:dyDescent="0.2">
      <c r="D139" s="15"/>
      <c r="E139" s="21"/>
      <c r="F139" s="20"/>
      <c r="G139" s="28"/>
      <c r="H139" s="15"/>
      <c r="Q139" s="45"/>
      <c r="R139" s="45"/>
      <c r="S139" s="69"/>
      <c r="T139" s="43"/>
      <c r="U139" s="45"/>
      <c r="V139" s="45"/>
      <c r="W139" s="69"/>
      <c r="X139" s="43"/>
    </row>
    <row r="140" spans="4:24" x14ac:dyDescent="0.2">
      <c r="D140" s="15"/>
      <c r="E140" s="21"/>
      <c r="F140" s="20"/>
      <c r="G140" s="28"/>
      <c r="H140" s="15"/>
      <c r="Q140" s="45"/>
      <c r="R140" s="45"/>
      <c r="S140" s="69"/>
      <c r="T140" s="43"/>
      <c r="U140" s="45"/>
      <c r="V140" s="45"/>
      <c r="W140" s="69"/>
      <c r="X140" s="43"/>
    </row>
    <row r="141" spans="4:24" x14ac:dyDescent="0.2">
      <c r="D141" s="15"/>
      <c r="E141" s="20"/>
      <c r="F141" s="20"/>
      <c r="G141" s="28"/>
      <c r="H141" s="15"/>
      <c r="Q141" s="45"/>
      <c r="R141" s="45"/>
      <c r="S141" s="69"/>
      <c r="T141" s="43"/>
      <c r="U141" s="45"/>
      <c r="V141" s="45"/>
      <c r="W141" s="69"/>
      <c r="X141" s="43"/>
    </row>
    <row r="142" spans="4:24" x14ac:dyDescent="0.2">
      <c r="D142" s="15"/>
      <c r="E142" s="21"/>
      <c r="F142" s="20"/>
      <c r="G142" s="28"/>
      <c r="H142" s="15"/>
      <c r="Q142" s="45"/>
      <c r="R142" s="45"/>
      <c r="S142" s="69"/>
      <c r="T142" s="43"/>
      <c r="U142" s="45"/>
      <c r="V142" s="45"/>
      <c r="W142" s="69"/>
      <c r="X142" s="43"/>
    </row>
    <row r="143" spans="4:24" x14ac:dyDescent="0.2">
      <c r="D143" s="15"/>
      <c r="E143" s="21"/>
      <c r="F143" s="20"/>
      <c r="G143" s="28"/>
      <c r="H143" s="15"/>
      <c r="Q143" s="45"/>
      <c r="R143" s="45"/>
      <c r="S143" s="69"/>
      <c r="T143" s="43"/>
      <c r="U143" s="45"/>
      <c r="V143" s="45"/>
      <c r="W143" s="69"/>
      <c r="X143" s="43"/>
    </row>
    <row r="144" spans="4:24" x14ac:dyDescent="0.2">
      <c r="D144" s="15"/>
      <c r="E144" s="21"/>
      <c r="F144" s="20"/>
      <c r="G144" s="28"/>
      <c r="H144" s="15"/>
      <c r="Q144" s="45"/>
      <c r="R144" s="45"/>
      <c r="S144" s="69"/>
      <c r="T144" s="43"/>
      <c r="U144" s="45"/>
      <c r="V144" s="45"/>
      <c r="W144" s="69"/>
      <c r="X144" s="43"/>
    </row>
    <row r="145" spans="4:24" x14ac:dyDescent="0.2">
      <c r="D145" s="15"/>
      <c r="E145" s="21"/>
      <c r="F145" s="20"/>
      <c r="G145" s="28"/>
      <c r="H145" s="15"/>
      <c r="Q145" s="45"/>
      <c r="R145" s="45"/>
      <c r="S145" s="69"/>
      <c r="T145" s="43"/>
      <c r="U145" s="45"/>
      <c r="V145" s="45"/>
      <c r="W145" s="69"/>
      <c r="X145" s="43"/>
    </row>
    <row r="146" spans="4:24" x14ac:dyDescent="0.2">
      <c r="D146" s="15"/>
      <c r="E146" s="21"/>
      <c r="F146" s="20"/>
      <c r="G146" s="28"/>
      <c r="H146" s="15"/>
      <c r="Q146" s="45"/>
      <c r="R146" s="45"/>
      <c r="S146" s="69"/>
      <c r="T146" s="43"/>
      <c r="U146" s="45"/>
      <c r="V146" s="45"/>
      <c r="W146" s="69"/>
      <c r="X146" s="43"/>
    </row>
    <row r="147" spans="4:24" x14ac:dyDescent="0.2">
      <c r="D147" s="15"/>
      <c r="E147" s="20"/>
      <c r="F147" s="20"/>
      <c r="G147" s="28"/>
      <c r="H147" s="15"/>
      <c r="Q147" s="45"/>
      <c r="R147" s="45"/>
      <c r="S147" s="69"/>
      <c r="T147" s="43"/>
      <c r="U147" s="45"/>
      <c r="V147" s="45"/>
      <c r="W147" s="69"/>
      <c r="X147" s="43"/>
    </row>
    <row r="148" spans="4:24" x14ac:dyDescent="0.2">
      <c r="D148" s="15"/>
      <c r="E148" s="21"/>
      <c r="F148" s="20"/>
      <c r="G148" s="28"/>
      <c r="H148" s="15"/>
      <c r="Q148" s="45"/>
      <c r="R148" s="45"/>
      <c r="S148" s="69"/>
      <c r="T148" s="43"/>
      <c r="U148" s="45"/>
      <c r="V148" s="45"/>
      <c r="W148" s="69"/>
      <c r="X148" s="43"/>
    </row>
    <row r="149" spans="4:24" x14ac:dyDescent="0.2">
      <c r="D149" s="15"/>
      <c r="E149" s="21"/>
      <c r="F149" s="20"/>
      <c r="G149" s="28"/>
      <c r="H149" s="15"/>
      <c r="Q149" s="45"/>
      <c r="R149" s="45"/>
      <c r="S149" s="69"/>
      <c r="T149" s="43"/>
      <c r="U149" s="45"/>
      <c r="V149" s="45"/>
      <c r="W149" s="69"/>
      <c r="X149" s="43"/>
    </row>
    <row r="150" spans="4:24" x14ac:dyDescent="0.2">
      <c r="D150" s="15"/>
      <c r="E150" s="21"/>
      <c r="F150" s="20"/>
      <c r="G150" s="28"/>
      <c r="H150" s="15"/>
      <c r="Q150" s="45"/>
      <c r="R150" s="45"/>
      <c r="S150" s="69"/>
      <c r="T150" s="43"/>
      <c r="U150" s="45"/>
      <c r="V150" s="45"/>
      <c r="W150" s="69"/>
      <c r="X150" s="43"/>
    </row>
    <row r="151" spans="4:24" x14ac:dyDescent="0.2">
      <c r="D151" s="15"/>
      <c r="E151" s="21"/>
      <c r="F151" s="20"/>
      <c r="G151" s="28"/>
      <c r="H151" s="15"/>
      <c r="Q151" s="45"/>
      <c r="R151" s="45"/>
      <c r="S151" s="69"/>
      <c r="T151" s="43"/>
      <c r="U151" s="45"/>
      <c r="V151" s="45"/>
      <c r="W151" s="69"/>
      <c r="X151" s="43"/>
    </row>
    <row r="152" spans="4:24" x14ac:dyDescent="0.2">
      <c r="D152" s="15"/>
      <c r="E152" s="21"/>
      <c r="F152" s="20"/>
      <c r="G152" s="28"/>
      <c r="H152" s="15"/>
      <c r="Q152" s="45"/>
      <c r="R152" s="45"/>
      <c r="S152" s="69"/>
      <c r="T152" s="43"/>
      <c r="U152" s="45"/>
      <c r="V152" s="45"/>
      <c r="W152" s="69"/>
      <c r="X152" s="43"/>
    </row>
    <row r="153" spans="4:24" x14ac:dyDescent="0.2">
      <c r="D153" s="15"/>
      <c r="E153" s="21"/>
      <c r="F153" s="20"/>
      <c r="G153" s="28"/>
      <c r="H153" s="15"/>
      <c r="Q153" s="45"/>
      <c r="R153" s="45"/>
      <c r="S153" s="69"/>
      <c r="T153" s="43"/>
      <c r="U153" s="45"/>
      <c r="V153" s="45"/>
      <c r="W153" s="69"/>
      <c r="X153" s="43"/>
    </row>
    <row r="154" spans="4:24" x14ac:dyDescent="0.2">
      <c r="D154" s="15"/>
      <c r="E154" s="20"/>
      <c r="F154" s="20"/>
      <c r="G154" s="28"/>
      <c r="H154" s="15"/>
      <c r="Q154" s="45"/>
      <c r="R154" s="45"/>
      <c r="S154" s="69"/>
      <c r="T154" s="43"/>
      <c r="U154" s="45"/>
      <c r="V154" s="45"/>
      <c r="W154" s="69"/>
      <c r="X154" s="43"/>
    </row>
    <row r="155" spans="4:24" x14ac:dyDescent="0.2">
      <c r="D155" s="15"/>
      <c r="E155" s="21"/>
      <c r="F155" s="20"/>
      <c r="G155" s="28"/>
      <c r="H155" s="15"/>
      <c r="Q155" s="45"/>
      <c r="R155" s="45"/>
      <c r="S155" s="69"/>
      <c r="T155" s="43"/>
      <c r="U155" s="45"/>
      <c r="V155" s="45"/>
      <c r="W155" s="69"/>
      <c r="X155" s="43"/>
    </row>
    <row r="156" spans="4:24" x14ac:dyDescent="0.2">
      <c r="D156" s="15"/>
      <c r="E156" s="21"/>
      <c r="F156" s="20"/>
      <c r="G156" s="28"/>
      <c r="H156" s="15"/>
      <c r="Q156" s="45"/>
      <c r="R156" s="45"/>
      <c r="S156" s="69"/>
      <c r="T156" s="43"/>
      <c r="U156" s="45"/>
      <c r="V156" s="45"/>
      <c r="W156" s="69"/>
      <c r="X156" s="43"/>
    </row>
    <row r="157" spans="4:24" x14ac:dyDescent="0.2">
      <c r="D157" s="15"/>
      <c r="E157" s="21"/>
      <c r="F157" s="20"/>
      <c r="G157" s="28"/>
      <c r="H157" s="15"/>
      <c r="Q157" s="45"/>
      <c r="R157" s="45"/>
      <c r="S157" s="69"/>
      <c r="T157" s="43"/>
      <c r="U157" s="45"/>
      <c r="V157" s="45"/>
      <c r="W157" s="69"/>
      <c r="X157" s="43"/>
    </row>
    <row r="158" spans="4:24" x14ac:dyDescent="0.2">
      <c r="D158" s="15"/>
      <c r="E158" s="21"/>
      <c r="F158" s="20"/>
      <c r="G158" s="28"/>
      <c r="H158" s="15"/>
      <c r="Q158" s="45"/>
      <c r="R158" s="45"/>
      <c r="S158" s="69"/>
      <c r="T158" s="43"/>
      <c r="U158" s="45"/>
      <c r="V158" s="45"/>
      <c r="W158" s="69"/>
      <c r="X158" s="43"/>
    </row>
    <row r="159" spans="4:24" x14ac:dyDescent="0.2">
      <c r="D159" s="15"/>
      <c r="E159" s="21"/>
      <c r="F159" s="20"/>
      <c r="G159" s="28"/>
      <c r="H159" s="15"/>
      <c r="Q159" s="45"/>
      <c r="R159" s="45"/>
      <c r="S159" s="69"/>
      <c r="T159" s="43"/>
      <c r="U159" s="45"/>
      <c r="V159" s="45"/>
      <c r="W159" s="69"/>
      <c r="X159" s="43"/>
    </row>
    <row r="160" spans="4:24" x14ac:dyDescent="0.2">
      <c r="D160" s="15"/>
      <c r="E160" s="21"/>
      <c r="F160" s="20"/>
      <c r="G160" s="28"/>
      <c r="H160" s="15"/>
      <c r="Q160" s="45"/>
      <c r="R160" s="45"/>
      <c r="S160" s="69"/>
      <c r="T160" s="43"/>
      <c r="U160" s="45"/>
      <c r="V160" s="45"/>
      <c r="W160" s="69"/>
      <c r="X160" s="43"/>
    </row>
    <row r="161" spans="4:24" x14ac:dyDescent="0.2">
      <c r="D161" s="15"/>
      <c r="E161" s="20"/>
      <c r="F161" s="20"/>
      <c r="G161" s="28"/>
      <c r="H161" s="15"/>
      <c r="Q161" s="45"/>
      <c r="R161" s="45"/>
      <c r="S161" s="69"/>
      <c r="T161" s="43"/>
      <c r="U161" s="45"/>
      <c r="V161" s="45"/>
      <c r="W161" s="69"/>
      <c r="X161" s="43"/>
    </row>
    <row r="162" spans="4:24" x14ac:dyDescent="0.2">
      <c r="D162" s="15"/>
      <c r="E162" s="21"/>
      <c r="F162" s="20"/>
      <c r="G162" s="28"/>
      <c r="H162" s="15"/>
      <c r="Q162" s="45"/>
      <c r="R162" s="45"/>
      <c r="S162" s="69"/>
      <c r="T162" s="43"/>
      <c r="U162" s="45"/>
      <c r="V162" s="45"/>
      <c r="W162" s="69"/>
      <c r="X162" s="43"/>
    </row>
    <row r="163" spans="4:24" x14ac:dyDescent="0.2">
      <c r="D163" s="15"/>
      <c r="E163" s="21"/>
      <c r="F163" s="20"/>
      <c r="G163" s="28"/>
      <c r="H163" s="15"/>
      <c r="Q163" s="45"/>
      <c r="R163" s="45"/>
      <c r="S163" s="69"/>
      <c r="T163" s="43"/>
      <c r="U163" s="45"/>
      <c r="V163" s="45"/>
      <c r="W163" s="69"/>
      <c r="X163" s="43"/>
    </row>
    <row r="164" spans="4:24" x14ac:dyDescent="0.2">
      <c r="D164" s="15"/>
      <c r="E164" s="21"/>
      <c r="F164" s="20"/>
      <c r="G164" s="28"/>
      <c r="H164" s="15"/>
      <c r="Q164" s="45"/>
      <c r="R164" s="45"/>
      <c r="S164" s="69"/>
      <c r="T164" s="43"/>
      <c r="U164" s="45"/>
      <c r="V164" s="45"/>
      <c r="W164" s="69"/>
      <c r="X164" s="43"/>
    </row>
    <row r="165" spans="4:24" x14ac:dyDescent="0.2">
      <c r="D165" s="15"/>
      <c r="E165" s="21"/>
      <c r="F165" s="20"/>
      <c r="G165" s="28"/>
      <c r="H165" s="15"/>
      <c r="Q165" s="45"/>
      <c r="R165" s="45"/>
      <c r="S165" s="69"/>
      <c r="T165" s="43"/>
      <c r="U165" s="45"/>
      <c r="V165" s="45"/>
      <c r="W165" s="69"/>
      <c r="X165" s="43"/>
    </row>
    <row r="166" spans="4:24" x14ac:dyDescent="0.2">
      <c r="D166" s="15"/>
      <c r="E166" s="21"/>
      <c r="F166" s="20"/>
      <c r="G166" s="28"/>
      <c r="H166" s="15"/>
      <c r="Q166" s="45"/>
      <c r="R166" s="45"/>
      <c r="S166" s="69"/>
      <c r="T166" s="43"/>
      <c r="U166" s="45"/>
      <c r="V166" s="45"/>
      <c r="W166" s="69"/>
      <c r="X166" s="43"/>
    </row>
    <row r="167" spans="4:24" x14ac:dyDescent="0.2">
      <c r="D167" s="15"/>
      <c r="E167" s="20"/>
      <c r="F167" s="20"/>
      <c r="G167" s="28"/>
      <c r="H167" s="15"/>
      <c r="Q167" s="45"/>
      <c r="R167" s="45"/>
      <c r="S167" s="69"/>
      <c r="T167" s="43"/>
      <c r="U167" s="45"/>
      <c r="V167" s="45"/>
      <c r="W167" s="69"/>
      <c r="X167" s="43"/>
    </row>
    <row r="168" spans="4:24" x14ac:dyDescent="0.2">
      <c r="D168" s="15"/>
      <c r="E168" s="21"/>
      <c r="F168" s="20"/>
      <c r="G168" s="28"/>
      <c r="H168" s="15"/>
      <c r="Q168" s="45"/>
      <c r="R168" s="45"/>
      <c r="S168" s="69"/>
      <c r="T168" s="43"/>
      <c r="U168" s="45"/>
      <c r="V168" s="45"/>
      <c r="W168" s="69"/>
      <c r="X168" s="43"/>
    </row>
    <row r="169" spans="4:24" x14ac:dyDescent="0.2">
      <c r="D169" s="15"/>
      <c r="E169" s="21"/>
      <c r="F169" s="20"/>
      <c r="G169" s="28"/>
      <c r="H169" s="15"/>
      <c r="Q169" s="45"/>
      <c r="R169" s="45"/>
      <c r="S169" s="69"/>
      <c r="T169" s="43"/>
      <c r="U169" s="45"/>
      <c r="V169" s="45"/>
      <c r="W169" s="69"/>
      <c r="X169" s="43"/>
    </row>
    <row r="170" spans="4:24" x14ac:dyDescent="0.2">
      <c r="D170" s="15"/>
      <c r="E170" s="21"/>
      <c r="F170" s="20"/>
      <c r="G170" s="28"/>
      <c r="H170" s="15"/>
      <c r="Q170" s="45"/>
      <c r="R170" s="45"/>
      <c r="S170" s="69"/>
      <c r="T170" s="43"/>
      <c r="U170" s="45"/>
      <c r="V170" s="45"/>
      <c r="W170" s="69"/>
      <c r="X170" s="43"/>
    </row>
    <row r="171" spans="4:24" x14ac:dyDescent="0.2">
      <c r="D171" s="15"/>
      <c r="E171" s="21"/>
      <c r="F171" s="20"/>
      <c r="G171" s="28"/>
      <c r="H171" s="15"/>
      <c r="Q171" s="45"/>
      <c r="R171" s="45"/>
      <c r="S171" s="69"/>
      <c r="T171" s="43"/>
      <c r="U171" s="45"/>
      <c r="V171" s="45"/>
      <c r="W171" s="69"/>
      <c r="X171" s="43"/>
    </row>
    <row r="172" spans="4:24" x14ac:dyDescent="0.2">
      <c r="D172" s="15"/>
      <c r="E172" s="20"/>
      <c r="F172" s="20"/>
      <c r="G172" s="28"/>
      <c r="H172" s="15"/>
      <c r="Q172" s="45"/>
      <c r="R172" s="45"/>
      <c r="S172" s="69"/>
      <c r="T172" s="43"/>
      <c r="U172" s="45"/>
      <c r="V172" s="45"/>
      <c r="W172" s="69"/>
      <c r="X172" s="43"/>
    </row>
    <row r="173" spans="4:24" x14ac:dyDescent="0.2">
      <c r="D173" s="15"/>
      <c r="E173" s="20"/>
      <c r="F173" s="20"/>
      <c r="G173" s="28"/>
      <c r="H173" s="15"/>
      <c r="Q173" s="45"/>
      <c r="R173" s="45"/>
      <c r="S173" s="69"/>
      <c r="T173" s="43"/>
      <c r="U173" s="45"/>
      <c r="V173" s="45"/>
      <c r="W173" s="69"/>
      <c r="X173" s="43"/>
    </row>
    <row r="174" spans="4:24" x14ac:dyDescent="0.2">
      <c r="D174" s="15"/>
      <c r="E174" s="20"/>
      <c r="F174" s="20"/>
      <c r="G174" s="28"/>
      <c r="H174" s="15"/>
      <c r="Q174" s="45"/>
      <c r="R174" s="45"/>
      <c r="S174" s="69"/>
      <c r="T174" s="43"/>
      <c r="U174" s="45"/>
      <c r="V174" s="45"/>
      <c r="W174" s="69"/>
      <c r="X174" s="43"/>
    </row>
    <row r="175" spans="4:24" x14ac:dyDescent="0.2">
      <c r="D175" s="15"/>
      <c r="E175" s="20"/>
      <c r="F175" s="20"/>
      <c r="G175" s="28"/>
      <c r="H175" s="15"/>
      <c r="Q175" s="45"/>
      <c r="R175" s="45"/>
      <c r="S175" s="69"/>
      <c r="T175" s="43"/>
      <c r="U175" s="45"/>
      <c r="V175" s="45"/>
      <c r="W175" s="69"/>
      <c r="X175" s="43"/>
    </row>
    <row r="176" spans="4:24" x14ac:dyDescent="0.2">
      <c r="E176" s="20"/>
      <c r="F176" s="20"/>
      <c r="G176" s="28"/>
      <c r="Q176" s="45"/>
      <c r="R176" s="45"/>
      <c r="S176" s="69"/>
      <c r="T176" s="43"/>
      <c r="U176" s="45"/>
      <c r="V176" s="45"/>
      <c r="W176" s="69"/>
      <c r="X176" s="43"/>
    </row>
    <row r="177" spans="5:24" x14ac:dyDescent="0.2">
      <c r="E177" s="20"/>
      <c r="F177" s="20"/>
      <c r="G177" s="28"/>
      <c r="Q177" s="45"/>
      <c r="R177" s="45"/>
      <c r="S177" s="69"/>
      <c r="T177" s="43"/>
      <c r="U177" s="45"/>
      <c r="V177" s="45"/>
      <c r="W177" s="69"/>
      <c r="X177" s="43"/>
    </row>
    <row r="178" spans="5:24" x14ac:dyDescent="0.2">
      <c r="E178" s="20"/>
      <c r="F178" s="20"/>
      <c r="G178" s="28"/>
      <c r="Q178" s="45"/>
      <c r="R178" s="45"/>
      <c r="S178" s="69"/>
      <c r="T178" s="43"/>
      <c r="U178" s="45"/>
      <c r="V178" s="45"/>
      <c r="W178" s="69"/>
      <c r="X178" s="43"/>
    </row>
    <row r="179" spans="5:24" x14ac:dyDescent="0.2">
      <c r="E179" s="20"/>
      <c r="F179" s="20"/>
      <c r="G179" s="28"/>
      <c r="Q179" s="45"/>
      <c r="R179" s="45"/>
      <c r="S179" s="69"/>
      <c r="T179" s="43"/>
      <c r="U179" s="45"/>
      <c r="V179" s="45"/>
      <c r="W179" s="69"/>
      <c r="X179" s="43"/>
    </row>
    <row r="180" spans="5:24" x14ac:dyDescent="0.2">
      <c r="E180" s="20"/>
      <c r="F180" s="20"/>
      <c r="G180" s="28"/>
      <c r="Q180" s="45"/>
      <c r="R180" s="45"/>
      <c r="S180" s="69"/>
      <c r="T180" s="43"/>
      <c r="U180" s="45"/>
      <c r="V180" s="45"/>
      <c r="W180" s="69"/>
      <c r="X180" s="43"/>
    </row>
    <row r="181" spans="5:24" x14ac:dyDescent="0.2">
      <c r="E181" s="20"/>
      <c r="F181" s="20"/>
      <c r="G181" s="28"/>
      <c r="Q181" s="45"/>
      <c r="R181" s="45"/>
      <c r="S181" s="69"/>
      <c r="T181" s="43"/>
      <c r="U181" s="45"/>
      <c r="V181" s="45"/>
      <c r="W181" s="69"/>
      <c r="X181" s="43"/>
    </row>
    <row r="182" spans="5:24" x14ac:dyDescent="0.2">
      <c r="E182" s="20"/>
      <c r="F182" s="20"/>
      <c r="G182" s="28"/>
      <c r="Q182" s="45"/>
      <c r="R182" s="45"/>
      <c r="S182" s="69"/>
      <c r="T182" s="43"/>
      <c r="U182" s="45"/>
      <c r="V182" s="45"/>
      <c r="W182" s="69"/>
      <c r="X182" s="43"/>
    </row>
    <row r="183" spans="5:24" x14ac:dyDescent="0.2">
      <c r="E183" s="20"/>
      <c r="F183" s="20"/>
      <c r="G183" s="28"/>
      <c r="Q183" s="45"/>
      <c r="R183" s="45"/>
      <c r="S183" s="69"/>
      <c r="T183" s="43"/>
      <c r="U183" s="45"/>
      <c r="V183" s="45"/>
      <c r="W183" s="69"/>
      <c r="X183" s="43"/>
    </row>
    <row r="184" spans="5:24" x14ac:dyDescent="0.2">
      <c r="E184" s="20"/>
      <c r="F184" s="20"/>
      <c r="G184" s="28"/>
      <c r="Q184" s="45"/>
      <c r="R184" s="45"/>
      <c r="S184" s="69"/>
      <c r="T184" s="43"/>
      <c r="U184" s="45"/>
      <c r="V184" s="45"/>
      <c r="W184" s="69"/>
      <c r="X184" s="43"/>
    </row>
    <row r="185" spans="5:24" x14ac:dyDescent="0.2">
      <c r="E185" s="20"/>
      <c r="F185" s="20"/>
      <c r="G185" s="28"/>
      <c r="Q185" s="45"/>
      <c r="R185" s="45"/>
      <c r="S185" s="69"/>
      <c r="T185" s="43"/>
      <c r="U185" s="45"/>
      <c r="V185" s="45"/>
      <c r="W185" s="69"/>
      <c r="X185" s="43"/>
    </row>
    <row r="186" spans="5:24" x14ac:dyDescent="0.2">
      <c r="E186" s="20"/>
      <c r="F186" s="20"/>
      <c r="G186" s="28"/>
      <c r="Q186" s="45"/>
      <c r="R186" s="45"/>
      <c r="S186" s="69"/>
      <c r="T186" s="43"/>
      <c r="U186" s="45"/>
      <c r="V186" s="45"/>
      <c r="W186" s="69"/>
      <c r="X186" s="43"/>
    </row>
    <row r="187" spans="5:24" x14ac:dyDescent="0.2">
      <c r="E187" s="20"/>
      <c r="F187" s="20"/>
      <c r="G187" s="28"/>
      <c r="Q187" s="45"/>
      <c r="R187" s="45"/>
      <c r="S187" s="69"/>
      <c r="T187" s="43"/>
      <c r="U187" s="45"/>
      <c r="V187" s="45"/>
      <c r="W187" s="69"/>
      <c r="X187" s="43"/>
    </row>
    <row r="188" spans="5:24" x14ac:dyDescent="0.2">
      <c r="E188" s="20"/>
      <c r="F188" s="20"/>
      <c r="G188" s="28"/>
      <c r="Q188" s="45"/>
      <c r="R188" s="45"/>
      <c r="S188" s="69"/>
      <c r="T188" s="43"/>
      <c r="U188" s="45"/>
      <c r="V188" s="45"/>
      <c r="W188" s="69"/>
      <c r="X188" s="43"/>
    </row>
    <row r="189" spans="5:24" x14ac:dyDescent="0.2">
      <c r="E189" s="20"/>
      <c r="F189" s="20"/>
      <c r="G189" s="28"/>
      <c r="Q189" s="45"/>
      <c r="R189" s="45"/>
      <c r="S189" s="69"/>
      <c r="T189" s="43"/>
      <c r="U189" s="45"/>
      <c r="V189" s="45"/>
      <c r="W189" s="69"/>
      <c r="X189" s="43"/>
    </row>
    <row r="190" spans="5:24" x14ac:dyDescent="0.2">
      <c r="E190" s="20"/>
      <c r="F190" s="20"/>
      <c r="G190" s="28"/>
      <c r="Q190" s="45"/>
      <c r="R190" s="45"/>
      <c r="S190" s="69"/>
      <c r="T190" s="43"/>
      <c r="U190" s="45"/>
      <c r="V190" s="45"/>
      <c r="W190" s="69"/>
      <c r="X190" s="43"/>
    </row>
    <row r="191" spans="5:24" x14ac:dyDescent="0.2">
      <c r="E191" s="20"/>
      <c r="F191" s="20"/>
      <c r="G191" s="28"/>
      <c r="Q191" s="45"/>
      <c r="R191" s="45"/>
      <c r="S191" s="69"/>
      <c r="T191" s="43"/>
      <c r="U191" s="45"/>
      <c r="V191" s="45"/>
      <c r="W191" s="69"/>
      <c r="X191" s="43"/>
    </row>
    <row r="192" spans="5:24" x14ac:dyDescent="0.2">
      <c r="E192" s="20"/>
      <c r="F192" s="20"/>
      <c r="G192" s="28"/>
      <c r="Q192" s="45"/>
      <c r="R192" s="45"/>
      <c r="S192" s="69"/>
      <c r="T192" s="43"/>
      <c r="U192" s="45"/>
      <c r="V192" s="45"/>
      <c r="W192" s="69"/>
      <c r="X192" s="43"/>
    </row>
    <row r="193" spans="5:24" x14ac:dyDescent="0.2">
      <c r="E193" s="20"/>
      <c r="F193" s="20"/>
      <c r="G193" s="28"/>
      <c r="Q193" s="45"/>
      <c r="R193" s="45"/>
      <c r="S193" s="69"/>
      <c r="T193" s="43"/>
      <c r="U193" s="45"/>
      <c r="V193" s="45"/>
      <c r="W193" s="69"/>
      <c r="X193" s="43"/>
    </row>
    <row r="194" spans="5:24" x14ac:dyDescent="0.2">
      <c r="E194" s="20"/>
      <c r="F194" s="20"/>
      <c r="G194" s="28"/>
      <c r="Q194" s="45"/>
      <c r="R194" s="45"/>
      <c r="S194" s="69"/>
      <c r="T194" s="43"/>
      <c r="U194" s="45"/>
      <c r="V194" s="45"/>
      <c r="W194" s="69"/>
      <c r="X194" s="43"/>
    </row>
    <row r="195" spans="5:24" x14ac:dyDescent="0.2">
      <c r="E195" s="18"/>
      <c r="F195" s="18"/>
      <c r="G195" s="19"/>
      <c r="Q195" s="45"/>
      <c r="R195" s="45"/>
      <c r="S195" s="69"/>
      <c r="T195" s="43"/>
      <c r="U195" s="45"/>
      <c r="V195" s="45"/>
      <c r="W195" s="69"/>
      <c r="X195" s="43"/>
    </row>
    <row r="196" spans="5:24" x14ac:dyDescent="0.2">
      <c r="E196" s="18"/>
      <c r="F196" s="18"/>
      <c r="G196" s="19"/>
      <c r="Q196" s="45"/>
      <c r="R196" s="45"/>
      <c r="S196" s="69"/>
      <c r="T196" s="43"/>
      <c r="U196" s="45"/>
      <c r="V196" s="45"/>
      <c r="W196" s="69"/>
      <c r="X196" s="43"/>
    </row>
    <row r="197" spans="5:24" x14ac:dyDescent="0.2">
      <c r="E197" s="18"/>
      <c r="F197" s="18"/>
      <c r="G197" s="19"/>
      <c r="Q197" s="45"/>
      <c r="R197" s="45"/>
      <c r="S197" s="69"/>
      <c r="T197" s="43"/>
      <c r="U197" s="45"/>
      <c r="V197" s="45"/>
      <c r="W197" s="69"/>
      <c r="X197" s="43"/>
    </row>
    <row r="198" spans="5:24" x14ac:dyDescent="0.2">
      <c r="E198" s="18"/>
      <c r="F198" s="18"/>
      <c r="G198" s="19"/>
      <c r="Q198" s="45"/>
      <c r="R198" s="45"/>
      <c r="S198" s="69"/>
      <c r="T198" s="43"/>
      <c r="U198" s="45"/>
      <c r="V198" s="45"/>
      <c r="W198" s="69"/>
      <c r="X198" s="4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6B1E-43BF-454D-9ACA-E0D88508BF0B}">
  <sheetPr codeName="Sheet33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48.6640625" customWidth="1"/>
  </cols>
  <sheetData>
    <row r="1" spans="1:20" x14ac:dyDescent="0.2">
      <c r="A1" s="8" t="s">
        <v>31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T1" s="13"/>
    </row>
    <row r="2" spans="1:20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3"/>
      <c r="T2" s="13"/>
    </row>
    <row r="3" spans="1:20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344</v>
      </c>
      <c r="R3" s="23" t="s">
        <v>64</v>
      </c>
      <c r="S3" s="24" t="s">
        <v>77</v>
      </c>
      <c r="T3" s="13"/>
    </row>
    <row r="4" spans="1:20" x14ac:dyDescent="0.2">
      <c r="A4" s="1" t="s">
        <v>66</v>
      </c>
      <c r="B4" s="112">
        <v>419</v>
      </c>
      <c r="C4" s="10">
        <f>B4/B7</f>
        <v>0.98588235294117643</v>
      </c>
      <c r="E4" s="3" t="s">
        <v>104</v>
      </c>
      <c r="F4" s="112">
        <v>303</v>
      </c>
      <c r="G4" s="10">
        <f>F4/F6</f>
        <v>0.77493606138107418</v>
      </c>
      <c r="I4" s="17" t="s">
        <v>139</v>
      </c>
      <c r="J4" s="112">
        <v>71</v>
      </c>
      <c r="K4" s="10">
        <f>J4/J6</f>
        <v>0.24482758620689654</v>
      </c>
      <c r="M4" s="22" t="s">
        <v>170</v>
      </c>
      <c r="N4" s="112">
        <v>56</v>
      </c>
      <c r="O4" s="24">
        <f>N4/N8</f>
        <v>0.22222222222222221</v>
      </c>
      <c r="Q4" s="46" t="s">
        <v>345</v>
      </c>
      <c r="R4" s="112">
        <v>323</v>
      </c>
      <c r="S4" s="49">
        <f>R4/R6</f>
        <v>0.86133333333333328</v>
      </c>
      <c r="T4" s="13"/>
    </row>
    <row r="5" spans="1:20" x14ac:dyDescent="0.2">
      <c r="A5" s="1" t="s">
        <v>67</v>
      </c>
      <c r="B5" s="112">
        <v>4</v>
      </c>
      <c r="C5" s="10">
        <f>B5/B7</f>
        <v>9.4117647058823521E-3</v>
      </c>
      <c r="E5" s="3" t="s">
        <v>105</v>
      </c>
      <c r="F5" s="112">
        <v>88</v>
      </c>
      <c r="G5" s="10">
        <f>F5/F6</f>
        <v>0.22506393861892582</v>
      </c>
      <c r="I5" s="17" t="s">
        <v>88</v>
      </c>
      <c r="J5" s="112">
        <v>219</v>
      </c>
      <c r="K5" s="10">
        <f>J5/J6</f>
        <v>0.7551724137931034</v>
      </c>
      <c r="L5" s="15"/>
      <c r="M5" s="22" t="s">
        <v>171</v>
      </c>
      <c r="N5" s="112">
        <v>31</v>
      </c>
      <c r="O5" s="24">
        <f>N5/N8</f>
        <v>0.12301587301587301</v>
      </c>
      <c r="Q5" s="46" t="s">
        <v>346</v>
      </c>
      <c r="R5" s="112">
        <v>52</v>
      </c>
      <c r="S5" s="49">
        <f>R5/R6</f>
        <v>0.13866666666666666</v>
      </c>
      <c r="T5" s="13"/>
    </row>
    <row r="6" spans="1:20" x14ac:dyDescent="0.2">
      <c r="A6" s="2" t="s">
        <v>68</v>
      </c>
      <c r="B6" s="112">
        <v>2</v>
      </c>
      <c r="C6" s="11">
        <f>B6/B7</f>
        <v>4.7058823529411761E-3</v>
      </c>
      <c r="E6" s="3" t="s">
        <v>107</v>
      </c>
      <c r="F6" s="1">
        <f>F4+F5</f>
        <v>391</v>
      </c>
      <c r="G6" s="10">
        <f>G4+G5</f>
        <v>1</v>
      </c>
      <c r="I6" s="17" t="s">
        <v>69</v>
      </c>
      <c r="J6" s="1">
        <f>J4+J5</f>
        <v>290</v>
      </c>
      <c r="K6" s="10">
        <f>K4+K5</f>
        <v>1</v>
      </c>
      <c r="L6" s="15"/>
      <c r="M6" s="22" t="s">
        <v>172</v>
      </c>
      <c r="N6" s="112">
        <v>99</v>
      </c>
      <c r="O6" s="24">
        <f>N6/N8</f>
        <v>0.39285714285714285</v>
      </c>
      <c r="Q6" s="46" t="s">
        <v>69</v>
      </c>
      <c r="R6" s="47">
        <f>R4+R5</f>
        <v>375</v>
      </c>
      <c r="S6" s="49">
        <f>S4+S5</f>
        <v>1</v>
      </c>
      <c r="T6" s="13"/>
    </row>
    <row r="7" spans="1:20" x14ac:dyDescent="0.2">
      <c r="A7" s="3" t="s">
        <v>69</v>
      </c>
      <c r="B7" s="1">
        <f>B4+B5+B6</f>
        <v>425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66</v>
      </c>
      <c r="O7" s="24">
        <f>N7/N8</f>
        <v>0.26190476190476192</v>
      </c>
      <c r="Q7" s="13"/>
      <c r="R7" s="13"/>
      <c r="S7" s="14"/>
      <c r="T7" s="13"/>
    </row>
    <row r="8" spans="1:20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252</v>
      </c>
      <c r="O8" s="24">
        <f>O4+O5+O6+O7</f>
        <v>1</v>
      </c>
      <c r="Q8" s="13"/>
      <c r="R8" s="13"/>
      <c r="S8" s="13"/>
      <c r="T8" s="13"/>
    </row>
    <row r="9" spans="1:20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0</v>
      </c>
      <c r="G9" s="10">
        <f>F9/F11</f>
        <v>0</v>
      </c>
      <c r="I9" s="17" t="s">
        <v>671</v>
      </c>
      <c r="J9" s="112">
        <v>52</v>
      </c>
      <c r="K9" s="10">
        <f>J9/J12</f>
        <v>0.19622641509433963</v>
      </c>
      <c r="L9" s="15"/>
      <c r="M9" s="13"/>
      <c r="N9" s="13"/>
      <c r="O9" s="14"/>
      <c r="Q9" s="13"/>
      <c r="R9" s="13"/>
      <c r="S9" s="13"/>
      <c r="T9" s="13"/>
    </row>
    <row r="10" spans="1:20" x14ac:dyDescent="0.2">
      <c r="A10" s="23" t="s">
        <v>70</v>
      </c>
      <c r="B10" s="112">
        <v>3</v>
      </c>
      <c r="C10" s="24">
        <f>B10/B17</f>
        <v>7.1770334928229667E-3</v>
      </c>
      <c r="E10" s="3" t="s">
        <v>109</v>
      </c>
      <c r="F10" s="112">
        <v>2</v>
      </c>
      <c r="G10" s="10">
        <f>F10/F11</f>
        <v>1</v>
      </c>
      <c r="I10" s="17" t="s">
        <v>141</v>
      </c>
      <c r="J10" s="112">
        <v>112</v>
      </c>
      <c r="K10" s="10">
        <f>J10/J12</f>
        <v>0.42264150943396228</v>
      </c>
      <c r="L10" s="15"/>
      <c r="M10" s="22" t="s">
        <v>174</v>
      </c>
      <c r="N10" s="23" t="s">
        <v>64</v>
      </c>
      <c r="O10" s="24" t="s">
        <v>77</v>
      </c>
      <c r="Q10" s="13"/>
      <c r="R10" s="13"/>
      <c r="S10" s="13"/>
      <c r="T10" s="13"/>
    </row>
    <row r="11" spans="1:20" x14ac:dyDescent="0.2">
      <c r="A11" s="23" t="s">
        <v>71</v>
      </c>
      <c r="B11" s="112">
        <v>103</v>
      </c>
      <c r="C11" s="24">
        <f>B11/B17</f>
        <v>0.24641148325358853</v>
      </c>
      <c r="E11" s="3" t="s">
        <v>107</v>
      </c>
      <c r="F11" s="1">
        <f>F9+F10</f>
        <v>2</v>
      </c>
      <c r="G11" s="10">
        <f>G9+G10</f>
        <v>1</v>
      </c>
      <c r="I11" s="17" t="s">
        <v>142</v>
      </c>
      <c r="J11" s="112">
        <v>101</v>
      </c>
      <c r="K11" s="10">
        <f>J11/J12</f>
        <v>0.38113207547169814</v>
      </c>
      <c r="L11" s="15"/>
      <c r="M11" s="22" t="s">
        <v>176</v>
      </c>
      <c r="N11" s="112">
        <v>139</v>
      </c>
      <c r="O11" s="24">
        <f>N11/N13</f>
        <v>0.54085603112840464</v>
      </c>
      <c r="Q11" s="13"/>
      <c r="R11" s="13"/>
      <c r="S11" s="13"/>
      <c r="T11" s="13"/>
    </row>
    <row r="12" spans="1:20" x14ac:dyDescent="0.2">
      <c r="A12" s="23" t="s">
        <v>72</v>
      </c>
      <c r="B12" s="112">
        <v>0</v>
      </c>
      <c r="C12" s="24">
        <f>B12/B17</f>
        <v>0</v>
      </c>
      <c r="E12" s="13"/>
      <c r="F12" s="13"/>
      <c r="G12" s="14"/>
      <c r="I12" s="17" t="s">
        <v>69</v>
      </c>
      <c r="J12" s="1">
        <f>J9+J10+J11</f>
        <v>265</v>
      </c>
      <c r="K12" s="10">
        <f>K9+K10+K11</f>
        <v>1</v>
      </c>
      <c r="L12" s="15"/>
      <c r="M12" s="22" t="s">
        <v>175</v>
      </c>
      <c r="N12" s="112">
        <v>118</v>
      </c>
      <c r="O12" s="24">
        <f>N12/N13</f>
        <v>0.45914396887159531</v>
      </c>
      <c r="Q12" s="13"/>
      <c r="R12" s="13"/>
      <c r="S12" s="13"/>
      <c r="T12" s="13"/>
    </row>
    <row r="13" spans="1:20" x14ac:dyDescent="0.2">
      <c r="A13" s="23" t="s">
        <v>73</v>
      </c>
      <c r="B13" s="112">
        <v>24</v>
      </c>
      <c r="C13" s="24">
        <f>B13/B17</f>
        <v>5.7416267942583733E-2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257</v>
      </c>
      <c r="O13" s="24">
        <f>O11+O12</f>
        <v>1</v>
      </c>
      <c r="Q13" s="13"/>
      <c r="R13" s="13"/>
      <c r="S13" s="13"/>
      <c r="T13" s="13"/>
    </row>
    <row r="14" spans="1:20" x14ac:dyDescent="0.2">
      <c r="A14" s="23" t="s">
        <v>74</v>
      </c>
      <c r="B14" s="112">
        <v>3</v>
      </c>
      <c r="C14" s="24">
        <f>B14/B17</f>
        <v>7.1770334928229667E-3</v>
      </c>
      <c r="E14" s="6" t="s">
        <v>111</v>
      </c>
      <c r="F14" s="112">
        <v>174</v>
      </c>
      <c r="G14" s="27">
        <f>F14/F16</f>
        <v>0.61267605633802813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3"/>
      <c r="T14" s="13"/>
    </row>
    <row r="15" spans="1:20" x14ac:dyDescent="0.2">
      <c r="A15" s="23" t="s">
        <v>75</v>
      </c>
      <c r="B15" s="112">
        <v>140</v>
      </c>
      <c r="C15" s="24">
        <f>B15/B17</f>
        <v>0.3349282296650718</v>
      </c>
      <c r="E15" s="6" t="s">
        <v>112</v>
      </c>
      <c r="F15" s="112">
        <v>110</v>
      </c>
      <c r="G15" s="27">
        <f>F15/F16</f>
        <v>0.38732394366197181</v>
      </c>
      <c r="I15" s="17" t="s">
        <v>144</v>
      </c>
      <c r="J15" s="112">
        <v>85</v>
      </c>
      <c r="K15" s="10">
        <f>J15/J19</f>
        <v>0.33333333333333331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3"/>
      <c r="T15" s="13"/>
    </row>
    <row r="16" spans="1:20" x14ac:dyDescent="0.2">
      <c r="A16" s="23" t="s">
        <v>76</v>
      </c>
      <c r="B16" s="112">
        <v>145</v>
      </c>
      <c r="C16" s="24">
        <f>B16/B17</f>
        <v>0.34688995215311003</v>
      </c>
      <c r="E16" s="6" t="s">
        <v>107</v>
      </c>
      <c r="F16" s="7">
        <f>F14+F15</f>
        <v>284</v>
      </c>
      <c r="G16" s="27">
        <f>G14+G15</f>
        <v>1</v>
      </c>
      <c r="I16" s="17" t="s">
        <v>145</v>
      </c>
      <c r="J16" s="112">
        <v>45</v>
      </c>
      <c r="K16" s="10">
        <f>J16/J19</f>
        <v>0.17647058823529413</v>
      </c>
      <c r="L16" s="15"/>
      <c r="M16" s="22" t="s">
        <v>178</v>
      </c>
      <c r="N16" s="112">
        <v>101</v>
      </c>
      <c r="O16" s="24">
        <f>N16/N18</f>
        <v>0.40400000000000003</v>
      </c>
      <c r="Q16" s="13"/>
      <c r="R16" s="13"/>
      <c r="S16" s="13"/>
      <c r="T16" s="13"/>
    </row>
    <row r="17" spans="1:20" x14ac:dyDescent="0.2">
      <c r="A17" s="23" t="s">
        <v>69</v>
      </c>
      <c r="B17" s="23">
        <f>B10+B11+B12+B13+B14+B15+B16</f>
        <v>418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53</v>
      </c>
      <c r="K17" s="10">
        <f>J17/J19</f>
        <v>0.20784313725490197</v>
      </c>
      <c r="L17" s="15"/>
      <c r="M17" s="22" t="s">
        <v>179</v>
      </c>
      <c r="N17" s="112">
        <v>149</v>
      </c>
      <c r="O17" s="24">
        <f>N17/N18</f>
        <v>0.59599999999999997</v>
      </c>
      <c r="Q17" s="13"/>
      <c r="R17" s="13"/>
      <c r="S17" s="13"/>
      <c r="T17" s="13"/>
    </row>
    <row r="18" spans="1:20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72</v>
      </c>
      <c r="K18" s="127">
        <f>J18/J19</f>
        <v>0.28235294117647058</v>
      </c>
      <c r="L18" s="15"/>
      <c r="M18" s="22" t="s">
        <v>69</v>
      </c>
      <c r="N18" s="23">
        <f>N16+N17</f>
        <v>250</v>
      </c>
      <c r="O18" s="24">
        <f>O16+O17</f>
        <v>1</v>
      </c>
      <c r="Q18" s="13"/>
      <c r="R18" s="13"/>
      <c r="S18" s="13"/>
      <c r="T18" s="13"/>
    </row>
    <row r="19" spans="1:20" x14ac:dyDescent="0.2">
      <c r="A19" s="43"/>
      <c r="B19" s="43"/>
      <c r="C19" s="44"/>
      <c r="E19" s="17" t="s">
        <v>114</v>
      </c>
      <c r="F19" s="112">
        <v>17</v>
      </c>
      <c r="G19" s="10">
        <f>F19/F22</f>
        <v>5.5555555555555552E-2</v>
      </c>
      <c r="I19" s="17" t="s">
        <v>69</v>
      </c>
      <c r="J19" s="1">
        <f>J15+J16+J17+J18</f>
        <v>255</v>
      </c>
      <c r="K19" s="10">
        <f>K15+K16+K17+K18</f>
        <v>1</v>
      </c>
      <c r="L19" s="15"/>
      <c r="M19" s="13"/>
      <c r="N19" s="13"/>
      <c r="O19" s="14"/>
      <c r="Q19" s="13"/>
      <c r="R19" s="13"/>
      <c r="S19" s="13"/>
      <c r="T19" s="13"/>
    </row>
    <row r="20" spans="1:20" x14ac:dyDescent="0.2">
      <c r="A20" s="43"/>
      <c r="B20" s="43"/>
      <c r="C20" s="44"/>
      <c r="E20" s="17" t="s">
        <v>674</v>
      </c>
      <c r="F20" s="112">
        <v>97</v>
      </c>
      <c r="G20" s="10">
        <f>F20/F22</f>
        <v>0.31699346405228757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3"/>
      <c r="T20" s="13"/>
    </row>
    <row r="21" spans="1:20" x14ac:dyDescent="0.2">
      <c r="A21" s="43"/>
      <c r="B21" s="43"/>
      <c r="C21" s="44"/>
      <c r="E21" s="17" t="s">
        <v>115</v>
      </c>
      <c r="F21" s="112">
        <v>192</v>
      </c>
      <c r="G21" s="10">
        <f>F21/F22</f>
        <v>0.62745098039215685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96</v>
      </c>
      <c r="O21" s="24">
        <f>N21/N25</f>
        <v>0.38866396761133604</v>
      </c>
      <c r="Q21" s="13"/>
      <c r="R21" s="13"/>
      <c r="S21" s="13"/>
      <c r="T21" s="13"/>
    </row>
    <row r="22" spans="1:20" x14ac:dyDescent="0.2">
      <c r="A22" s="43"/>
      <c r="B22" s="43"/>
      <c r="C22" s="44"/>
      <c r="E22" s="17" t="s">
        <v>107</v>
      </c>
      <c r="F22" s="1">
        <f>F19+F20+F21</f>
        <v>306</v>
      </c>
      <c r="G22" s="10">
        <f>G19+G20+G21</f>
        <v>1</v>
      </c>
      <c r="I22" s="17" t="s">
        <v>148</v>
      </c>
      <c r="J22" s="112">
        <v>72</v>
      </c>
      <c r="K22" s="10">
        <f>J22/J25</f>
        <v>0.28799999999999998</v>
      </c>
      <c r="L22" s="15"/>
      <c r="M22" s="22" t="s">
        <v>182</v>
      </c>
      <c r="N22" s="112">
        <v>57</v>
      </c>
      <c r="O22" s="24">
        <f>N22/N25</f>
        <v>0.23076923076923078</v>
      </c>
      <c r="Q22" s="13"/>
      <c r="R22" s="13"/>
      <c r="S22" s="13"/>
      <c r="T22" s="13"/>
    </row>
    <row r="23" spans="1:20" x14ac:dyDescent="0.2">
      <c r="A23" s="43"/>
      <c r="B23" s="43"/>
      <c r="C23" s="44"/>
      <c r="E23" s="13"/>
      <c r="F23" s="13"/>
      <c r="G23" s="14"/>
      <c r="I23" s="17" t="s">
        <v>149</v>
      </c>
      <c r="J23" s="112">
        <v>34</v>
      </c>
      <c r="K23" s="10">
        <f>J23/J25</f>
        <v>0.13600000000000001</v>
      </c>
      <c r="L23" s="15"/>
      <c r="M23" s="22" t="s">
        <v>183</v>
      </c>
      <c r="N23" s="112">
        <v>53</v>
      </c>
      <c r="O23" s="24">
        <f>N23/N25</f>
        <v>0.2145748987854251</v>
      </c>
      <c r="Q23" s="13"/>
      <c r="R23" s="13"/>
      <c r="S23" s="13"/>
      <c r="T23" s="13"/>
    </row>
    <row r="24" spans="1:20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144</v>
      </c>
      <c r="K24" s="10">
        <f>J24/J25</f>
        <v>0.57599999999999996</v>
      </c>
      <c r="L24" s="15"/>
      <c r="M24" s="22" t="s">
        <v>184</v>
      </c>
      <c r="N24" s="112">
        <v>41</v>
      </c>
      <c r="O24" s="24">
        <f>N24/N25</f>
        <v>0.16599190283400811</v>
      </c>
      <c r="Q24" s="13"/>
      <c r="R24" s="13"/>
      <c r="S24" s="13"/>
      <c r="T24" s="13"/>
    </row>
    <row r="25" spans="1:20" x14ac:dyDescent="0.2">
      <c r="A25" s="43"/>
      <c r="B25" s="43"/>
      <c r="C25" s="44"/>
      <c r="E25" s="17" t="s">
        <v>117</v>
      </c>
      <c r="F25" s="112">
        <v>131</v>
      </c>
      <c r="G25" s="10">
        <f>F25/F30</f>
        <v>0.47636363636363638</v>
      </c>
      <c r="I25" s="17" t="s">
        <v>69</v>
      </c>
      <c r="J25" s="1">
        <f>J22+J23+J24</f>
        <v>250</v>
      </c>
      <c r="K25" s="10">
        <f>K22+K23+K24</f>
        <v>1</v>
      </c>
      <c r="L25" s="15"/>
      <c r="M25" s="22" t="s">
        <v>69</v>
      </c>
      <c r="N25" s="23">
        <f>N21+N22+N23+N24</f>
        <v>247</v>
      </c>
      <c r="O25" s="24">
        <f>O21+O22+O23+O24</f>
        <v>1</v>
      </c>
      <c r="Q25" s="13"/>
      <c r="R25" s="13"/>
      <c r="S25" s="13"/>
      <c r="T25" s="13"/>
    </row>
    <row r="26" spans="1:20" x14ac:dyDescent="0.2">
      <c r="A26" s="13"/>
      <c r="B26" s="13"/>
      <c r="C26" s="14"/>
      <c r="E26" s="17" t="s">
        <v>118</v>
      </c>
      <c r="F26" s="112">
        <v>30</v>
      </c>
      <c r="G26" s="10">
        <f>F26/F30</f>
        <v>0.10909090909090909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  <c r="T26" s="13"/>
    </row>
    <row r="27" spans="1:20" x14ac:dyDescent="0.2">
      <c r="A27" s="43"/>
      <c r="B27" s="43"/>
      <c r="C27" s="44"/>
      <c r="E27" s="17" t="s">
        <v>119</v>
      </c>
      <c r="F27" s="112">
        <v>17</v>
      </c>
      <c r="G27" s="10">
        <f>F27/F30</f>
        <v>6.1818181818181821E-2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  <c r="T27" s="13"/>
    </row>
    <row r="28" spans="1:20" x14ac:dyDescent="0.2">
      <c r="A28" s="43"/>
      <c r="B28" s="43"/>
      <c r="C28" s="44"/>
      <c r="E28" s="17" t="s">
        <v>120</v>
      </c>
      <c r="F28" s="112">
        <v>8</v>
      </c>
      <c r="G28" s="10">
        <f>F28/F30</f>
        <v>2.9090909090909091E-2</v>
      </c>
      <c r="I28" s="17" t="s">
        <v>644</v>
      </c>
      <c r="J28" s="112">
        <v>68</v>
      </c>
      <c r="K28" s="10">
        <f>J28/J33</f>
        <v>0.26877470355731226</v>
      </c>
      <c r="L28" s="15"/>
      <c r="M28" s="22" t="s">
        <v>186</v>
      </c>
      <c r="N28" s="112">
        <v>80</v>
      </c>
      <c r="O28" s="24">
        <f>N28/N31</f>
        <v>0.32</v>
      </c>
      <c r="Q28" s="13"/>
      <c r="R28" s="13"/>
      <c r="S28" s="13"/>
      <c r="T28" s="13"/>
    </row>
    <row r="29" spans="1:20" x14ac:dyDescent="0.2">
      <c r="A29" s="43"/>
      <c r="B29" s="43"/>
      <c r="C29" s="44"/>
      <c r="E29" s="17" t="s">
        <v>99</v>
      </c>
      <c r="F29" s="112">
        <v>89</v>
      </c>
      <c r="G29" s="10">
        <f>F29/F30</f>
        <v>0.32363636363636361</v>
      </c>
      <c r="I29" s="17" t="s">
        <v>151</v>
      </c>
      <c r="J29" s="112">
        <v>100</v>
      </c>
      <c r="K29" s="10">
        <f>J29/J33</f>
        <v>0.39525691699604742</v>
      </c>
      <c r="L29" s="15"/>
      <c r="M29" s="22" t="s">
        <v>682</v>
      </c>
      <c r="N29" s="112">
        <v>99</v>
      </c>
      <c r="O29" s="24">
        <f>N29/N31</f>
        <v>0.39600000000000002</v>
      </c>
      <c r="Q29" s="13"/>
      <c r="R29" s="13"/>
      <c r="S29" s="13"/>
      <c r="T29" s="13"/>
    </row>
    <row r="30" spans="1:20" x14ac:dyDescent="0.2">
      <c r="A30" s="43"/>
      <c r="B30" s="43"/>
      <c r="C30" s="44"/>
      <c r="E30" s="17" t="s">
        <v>69</v>
      </c>
      <c r="F30" s="1">
        <f>F25+F26+F27+F28+F29</f>
        <v>275</v>
      </c>
      <c r="G30" s="10">
        <f>G25+G26+G27+G28+G29</f>
        <v>0.99999999999999989</v>
      </c>
      <c r="I30" s="17" t="s">
        <v>152</v>
      </c>
      <c r="J30" s="112">
        <v>23</v>
      </c>
      <c r="K30" s="10">
        <f>J30/J33</f>
        <v>9.0909090909090912E-2</v>
      </c>
      <c r="L30" s="15"/>
      <c r="M30" s="22" t="s">
        <v>187</v>
      </c>
      <c r="N30" s="112">
        <v>71</v>
      </c>
      <c r="O30" s="24">
        <f>N30/N31</f>
        <v>0.28399999999999997</v>
      </c>
      <c r="Q30" s="13"/>
      <c r="R30" s="13"/>
      <c r="S30" s="13"/>
      <c r="T30" s="13"/>
    </row>
    <row r="31" spans="1:20" x14ac:dyDescent="0.2">
      <c r="A31" s="43"/>
      <c r="B31" s="43"/>
      <c r="C31" s="44"/>
      <c r="E31" s="13"/>
      <c r="F31" s="13"/>
      <c r="G31" s="14"/>
      <c r="I31" s="17" t="s">
        <v>153</v>
      </c>
      <c r="J31" s="112">
        <v>20</v>
      </c>
      <c r="K31" s="10">
        <f>J31/J33</f>
        <v>7.9051383399209488E-2</v>
      </c>
      <c r="L31" s="15"/>
      <c r="M31" s="22" t="s">
        <v>69</v>
      </c>
      <c r="N31" s="23">
        <f>N28+N29+N30</f>
        <v>250</v>
      </c>
      <c r="O31" s="24">
        <f>O28+O29+O30</f>
        <v>1</v>
      </c>
      <c r="Q31" s="13"/>
      <c r="R31" s="13"/>
      <c r="S31" s="13"/>
      <c r="T31" s="13"/>
    </row>
    <row r="32" spans="1:20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42</v>
      </c>
      <c r="K32" s="10">
        <f>J32/J33</f>
        <v>0.16600790513833993</v>
      </c>
      <c r="L32" s="15"/>
      <c r="M32" s="13"/>
      <c r="N32" s="13"/>
      <c r="O32" s="14"/>
      <c r="Q32" s="13"/>
      <c r="R32" s="13"/>
      <c r="S32" s="13"/>
      <c r="T32" s="13"/>
    </row>
    <row r="33" spans="1:20" x14ac:dyDescent="0.2">
      <c r="A33" s="43"/>
      <c r="B33" s="43"/>
      <c r="C33" s="44"/>
      <c r="E33" s="6" t="s">
        <v>112</v>
      </c>
      <c r="F33" s="112">
        <v>134</v>
      </c>
      <c r="G33" s="27">
        <f>F33/F35</f>
        <v>0.46689895470383275</v>
      </c>
      <c r="I33" s="17" t="s">
        <v>69</v>
      </c>
      <c r="J33" s="1">
        <f>J28+J29+J30+J31+J32</f>
        <v>253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  <c r="T33" s="13"/>
    </row>
    <row r="34" spans="1:20" x14ac:dyDescent="0.2">
      <c r="A34" s="13"/>
      <c r="B34" s="13"/>
      <c r="C34" s="14"/>
      <c r="E34" s="6" t="s">
        <v>122</v>
      </c>
      <c r="F34" s="112">
        <v>153</v>
      </c>
      <c r="G34" s="27">
        <f>F34/F35</f>
        <v>0.5331010452961672</v>
      </c>
      <c r="I34" s="13"/>
      <c r="J34" s="13"/>
      <c r="K34" s="14"/>
      <c r="L34" s="15"/>
      <c r="M34" s="22" t="s">
        <v>189</v>
      </c>
      <c r="N34" s="112">
        <v>96</v>
      </c>
      <c r="O34" s="24">
        <f>N34/N38</f>
        <v>0.38554216867469882</v>
      </c>
      <c r="Q34" s="13"/>
      <c r="R34" s="13"/>
      <c r="S34" s="13"/>
      <c r="T34" s="13"/>
    </row>
    <row r="35" spans="1:20" x14ac:dyDescent="0.2">
      <c r="A35" s="13"/>
      <c r="B35" s="13"/>
      <c r="C35" s="14"/>
      <c r="E35" s="6" t="s">
        <v>107</v>
      </c>
      <c r="F35" s="7">
        <f>F33+F34</f>
        <v>287</v>
      </c>
      <c r="G35" s="27">
        <f>G33+G34</f>
        <v>1</v>
      </c>
      <c r="I35" s="22" t="s">
        <v>155</v>
      </c>
      <c r="J35" s="112">
        <v>117</v>
      </c>
      <c r="K35" s="24" t="s">
        <v>77</v>
      </c>
      <c r="L35" s="15"/>
      <c r="M35" s="22" t="s">
        <v>190</v>
      </c>
      <c r="N35" s="112">
        <v>76</v>
      </c>
      <c r="O35" s="24">
        <f>N35/N38</f>
        <v>0.30522088353413657</v>
      </c>
      <c r="Q35" s="13"/>
      <c r="R35" s="13"/>
      <c r="S35" s="13"/>
      <c r="T35" s="13"/>
    </row>
    <row r="36" spans="1:20" x14ac:dyDescent="0.2">
      <c r="A36" s="43"/>
      <c r="B36" s="43"/>
      <c r="C36" s="44"/>
      <c r="E36" s="13"/>
      <c r="F36" s="13"/>
      <c r="G36" s="14"/>
      <c r="I36" s="22" t="s">
        <v>156</v>
      </c>
      <c r="J36" s="112">
        <v>141</v>
      </c>
      <c r="K36" s="24">
        <f>J36/J38</f>
        <v>1</v>
      </c>
      <c r="L36" s="15"/>
      <c r="M36" s="22" t="s">
        <v>191</v>
      </c>
      <c r="N36" s="112">
        <v>33</v>
      </c>
      <c r="O36" s="24">
        <f>N36/N38</f>
        <v>0.13253012048192772</v>
      </c>
      <c r="Q36" s="13"/>
      <c r="R36" s="13"/>
      <c r="S36" s="13"/>
      <c r="T36" s="13"/>
    </row>
    <row r="37" spans="1:20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23"/>
      <c r="K37" s="24">
        <f>J37/J38</f>
        <v>0</v>
      </c>
      <c r="L37" s="15"/>
      <c r="M37" s="22" t="s">
        <v>192</v>
      </c>
      <c r="N37" s="112">
        <v>44</v>
      </c>
      <c r="O37" s="24">
        <f>N37/N38</f>
        <v>0.17670682730923695</v>
      </c>
      <c r="Q37" s="13"/>
      <c r="R37" s="13"/>
      <c r="S37" s="13"/>
      <c r="T37" s="13"/>
    </row>
    <row r="38" spans="1:20" x14ac:dyDescent="0.2">
      <c r="A38" s="43"/>
      <c r="B38" s="43"/>
      <c r="C38" s="44"/>
      <c r="E38" s="6" t="s">
        <v>124</v>
      </c>
      <c r="F38" s="112">
        <v>1</v>
      </c>
      <c r="G38" s="27">
        <f>F38/F40</f>
        <v>0.5</v>
      </c>
      <c r="I38" s="22" t="s">
        <v>69</v>
      </c>
      <c r="J38" s="23">
        <f>J36+J37</f>
        <v>141</v>
      </c>
      <c r="K38" s="24">
        <f>K36+K37</f>
        <v>1</v>
      </c>
      <c r="L38" s="15"/>
      <c r="M38" s="22" t="s">
        <v>107</v>
      </c>
      <c r="N38" s="23">
        <f>N34+N35+N36+N37</f>
        <v>249</v>
      </c>
      <c r="O38" s="24">
        <f>O34+O35+O36+O37</f>
        <v>1</v>
      </c>
      <c r="Q38" s="13"/>
      <c r="R38" s="13"/>
      <c r="S38" s="13"/>
      <c r="T38" s="13"/>
    </row>
    <row r="39" spans="1:20" x14ac:dyDescent="0.2">
      <c r="A39" s="43"/>
      <c r="B39" s="43"/>
      <c r="C39" s="44"/>
      <c r="E39" s="6" t="s">
        <v>125</v>
      </c>
      <c r="F39" s="112">
        <v>1</v>
      </c>
      <c r="G39" s="27">
        <f>F39/F40</f>
        <v>0.5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  <c r="T39" s="13"/>
    </row>
    <row r="40" spans="1:20" x14ac:dyDescent="0.2">
      <c r="A40" s="13"/>
      <c r="B40" s="13"/>
      <c r="C40" s="14"/>
      <c r="E40" s="6" t="s">
        <v>107</v>
      </c>
      <c r="F40" s="7">
        <f>F38+F39</f>
        <v>2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  <c r="T40" s="13"/>
    </row>
    <row r="41" spans="1:20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45</v>
      </c>
      <c r="K41" s="24">
        <f>J41/J45</f>
        <v>0.18</v>
      </c>
      <c r="L41" s="15"/>
      <c r="M41" s="22" t="s">
        <v>194</v>
      </c>
      <c r="N41" s="112">
        <v>47</v>
      </c>
      <c r="O41" s="24">
        <f>N41/N45</f>
        <v>0.1910569105691057</v>
      </c>
      <c r="Q41" s="13"/>
      <c r="R41" s="13"/>
      <c r="S41" s="13"/>
      <c r="T41" s="13"/>
    </row>
    <row r="42" spans="1:20" x14ac:dyDescent="0.2">
      <c r="A42" s="1" t="s">
        <v>87</v>
      </c>
      <c r="B42" s="112">
        <v>243</v>
      </c>
      <c r="C42" s="10">
        <f>B42/B44</f>
        <v>0.66032608695652173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68</v>
      </c>
      <c r="K42" s="24">
        <f>J42/J45</f>
        <v>0.27200000000000002</v>
      </c>
      <c r="L42" s="15"/>
      <c r="M42" s="22" t="s">
        <v>195</v>
      </c>
      <c r="N42" s="112">
        <v>73</v>
      </c>
      <c r="O42" s="24">
        <f>N42/N45</f>
        <v>0.2967479674796748</v>
      </c>
      <c r="Q42" s="13"/>
      <c r="R42" s="13"/>
      <c r="S42" s="13"/>
      <c r="T42" s="13"/>
    </row>
    <row r="43" spans="1:20" x14ac:dyDescent="0.2">
      <c r="A43" s="1" t="s">
        <v>88</v>
      </c>
      <c r="B43" s="112">
        <v>125</v>
      </c>
      <c r="C43" s="10">
        <f>B43/B44</f>
        <v>0.33967391304347827</v>
      </c>
      <c r="E43" s="124" t="s">
        <v>127</v>
      </c>
      <c r="F43" s="125">
        <v>35</v>
      </c>
      <c r="G43" s="127">
        <f>F43/F49</f>
        <v>0.13565891472868216</v>
      </c>
      <c r="I43" s="22" t="s">
        <v>159</v>
      </c>
      <c r="J43" s="112">
        <v>79</v>
      </c>
      <c r="K43" s="24">
        <f>J43/J45</f>
        <v>0.316</v>
      </c>
      <c r="L43" s="15"/>
      <c r="M43" s="22" t="s">
        <v>196</v>
      </c>
      <c r="N43" s="112">
        <v>65</v>
      </c>
      <c r="O43" s="24">
        <f>N43/N45</f>
        <v>0.26422764227642276</v>
      </c>
      <c r="Q43" s="13"/>
      <c r="R43" s="13"/>
      <c r="S43" s="13"/>
      <c r="T43" s="13"/>
    </row>
    <row r="44" spans="1:20" x14ac:dyDescent="0.2">
      <c r="A44" s="1" t="s">
        <v>69</v>
      </c>
      <c r="B44" s="1">
        <f>B42+B43</f>
        <v>368</v>
      </c>
      <c r="C44" s="10">
        <f>C42+C43</f>
        <v>1</v>
      </c>
      <c r="E44" s="17" t="s">
        <v>128</v>
      </c>
      <c r="F44" s="112">
        <v>36</v>
      </c>
      <c r="G44" s="10">
        <f>F44/F49</f>
        <v>0.13953488372093023</v>
      </c>
      <c r="I44" s="22" t="s">
        <v>160</v>
      </c>
      <c r="J44" s="112">
        <v>58</v>
      </c>
      <c r="K44" s="24">
        <f>J44/J45</f>
        <v>0.23200000000000001</v>
      </c>
      <c r="L44" s="15"/>
      <c r="M44" s="22" t="s">
        <v>197</v>
      </c>
      <c r="N44" s="112">
        <v>61</v>
      </c>
      <c r="O44" s="24">
        <f>N44/N45</f>
        <v>0.24796747967479674</v>
      </c>
      <c r="Q44" s="13"/>
      <c r="R44" s="13"/>
      <c r="S44" s="13"/>
      <c r="T44" s="13"/>
    </row>
    <row r="45" spans="1:20" x14ac:dyDescent="0.2">
      <c r="A45" s="13"/>
      <c r="B45" s="13"/>
      <c r="C45" s="14"/>
      <c r="E45" s="17" t="s">
        <v>129</v>
      </c>
      <c r="F45" s="112">
        <v>63</v>
      </c>
      <c r="G45" s="10">
        <f>F45/F49</f>
        <v>0.2441860465116279</v>
      </c>
      <c r="I45" s="22" t="s">
        <v>69</v>
      </c>
      <c r="J45" s="23">
        <f>J41+J42+J43+J44</f>
        <v>250</v>
      </c>
      <c r="K45" s="24">
        <f>K41+K42+K43+K44</f>
        <v>1</v>
      </c>
      <c r="L45" s="15"/>
      <c r="M45" s="22" t="s">
        <v>69</v>
      </c>
      <c r="N45" s="23">
        <f>N41+N42+N43+N44</f>
        <v>246</v>
      </c>
      <c r="O45" s="24">
        <f>O41+O42+O43+O44</f>
        <v>0.99999999999999989</v>
      </c>
      <c r="Q45" s="13"/>
      <c r="R45" s="13"/>
      <c r="S45" s="13"/>
      <c r="T45" s="13"/>
    </row>
    <row r="46" spans="1:20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58</v>
      </c>
      <c r="G46" s="10">
        <f>F46/F49</f>
        <v>0.22480620155038761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  <c r="T46" s="13"/>
    </row>
    <row r="47" spans="1:20" x14ac:dyDescent="0.2">
      <c r="A47" s="1" t="s">
        <v>90</v>
      </c>
      <c r="B47" s="112">
        <v>72</v>
      </c>
      <c r="C47" s="10">
        <f>B47/B49</f>
        <v>0.20930232558139536</v>
      </c>
      <c r="E47" s="17" t="s">
        <v>131</v>
      </c>
      <c r="F47" s="112">
        <v>60</v>
      </c>
      <c r="G47" s="10">
        <f>F47/F49</f>
        <v>0.23255813953488372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  <c r="T47" s="13"/>
    </row>
    <row r="48" spans="1:20" x14ac:dyDescent="0.2">
      <c r="A48" s="1" t="s">
        <v>91</v>
      </c>
      <c r="B48" s="112">
        <v>272</v>
      </c>
      <c r="C48" s="10">
        <f>B48/B49</f>
        <v>0.79069767441860461</v>
      </c>
      <c r="E48" s="17" t="s">
        <v>673</v>
      </c>
      <c r="F48" s="112">
        <v>6</v>
      </c>
      <c r="G48" s="10">
        <f>F48/F49</f>
        <v>2.3255813953488372E-2</v>
      </c>
      <c r="I48" s="22" t="s">
        <v>162</v>
      </c>
      <c r="J48" s="112">
        <v>130</v>
      </c>
      <c r="K48" s="24">
        <f>J48/J51</f>
        <v>0.52208835341365467</v>
      </c>
      <c r="M48" s="22" t="s">
        <v>199</v>
      </c>
      <c r="N48" s="112">
        <v>78</v>
      </c>
      <c r="O48" s="24">
        <f>N48/N51</f>
        <v>0.31967213114754101</v>
      </c>
      <c r="Q48" s="13"/>
      <c r="R48" s="13"/>
      <c r="S48" s="13"/>
      <c r="T48" s="13"/>
    </row>
    <row r="49" spans="1:20" x14ac:dyDescent="0.2">
      <c r="A49" s="1" t="s">
        <v>69</v>
      </c>
      <c r="B49" s="1">
        <f>B47+B48</f>
        <v>344</v>
      </c>
      <c r="C49" s="10">
        <f>C47+C48</f>
        <v>1</v>
      </c>
      <c r="E49" s="17" t="s">
        <v>69</v>
      </c>
      <c r="F49" s="1">
        <f>F43+F44+F45+F46+F47+F48</f>
        <v>258</v>
      </c>
      <c r="G49" s="10">
        <f>G43+G44+G45+G46+G47+G48</f>
        <v>1</v>
      </c>
      <c r="I49" s="22" t="s">
        <v>163</v>
      </c>
      <c r="J49" s="112">
        <v>77</v>
      </c>
      <c r="K49" s="24">
        <f>J49/J51</f>
        <v>0.30923694779116467</v>
      </c>
      <c r="M49" s="22" t="s">
        <v>200</v>
      </c>
      <c r="N49" s="112">
        <v>86</v>
      </c>
      <c r="O49" s="24">
        <f>N49/N51</f>
        <v>0.35245901639344263</v>
      </c>
      <c r="Q49" s="13"/>
      <c r="R49" s="13"/>
      <c r="S49" s="13"/>
      <c r="T49" s="13"/>
    </row>
    <row r="50" spans="1:20" x14ac:dyDescent="0.2">
      <c r="A50" s="13"/>
      <c r="B50" s="13"/>
      <c r="C50" s="14"/>
      <c r="E50" s="13"/>
      <c r="F50" s="13"/>
      <c r="G50" s="14"/>
      <c r="I50" s="22" t="s">
        <v>164</v>
      </c>
      <c r="J50" s="112">
        <v>42</v>
      </c>
      <c r="K50" s="24">
        <f>J50/J51</f>
        <v>0.16867469879518071</v>
      </c>
      <c r="M50" s="22" t="s">
        <v>201</v>
      </c>
      <c r="N50" s="112">
        <v>80</v>
      </c>
      <c r="O50" s="24">
        <f>N50/N51</f>
        <v>0.32786885245901637</v>
      </c>
      <c r="Q50" s="13"/>
      <c r="R50" s="13"/>
      <c r="S50" s="13"/>
      <c r="T50" s="13"/>
    </row>
    <row r="51" spans="1:20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249</v>
      </c>
      <c r="K51" s="24">
        <f>K48+K49+K50</f>
        <v>1</v>
      </c>
      <c r="M51" s="22" t="s">
        <v>69</v>
      </c>
      <c r="N51" s="23">
        <f>N48+N49+N50</f>
        <v>244</v>
      </c>
      <c r="O51" s="24">
        <f>O48+O49+O50</f>
        <v>1</v>
      </c>
      <c r="Q51" s="13"/>
      <c r="R51" s="13"/>
      <c r="S51" s="13"/>
      <c r="T51" s="13"/>
    </row>
    <row r="52" spans="1:20" x14ac:dyDescent="0.2">
      <c r="A52" s="1" t="s">
        <v>92</v>
      </c>
      <c r="B52" s="112">
        <v>133</v>
      </c>
      <c r="C52" s="10">
        <f>B52/B54</f>
        <v>0.40303030303030302</v>
      </c>
      <c r="E52" s="17" t="s">
        <v>133</v>
      </c>
      <c r="F52" s="112">
        <v>155</v>
      </c>
      <c r="G52" s="10">
        <f>F52/F55</f>
        <v>0.59845559845559848</v>
      </c>
      <c r="I52" s="13"/>
      <c r="J52" s="13"/>
      <c r="K52" s="14"/>
      <c r="M52" s="13"/>
      <c r="N52" s="13"/>
      <c r="O52" s="14"/>
      <c r="Q52" s="13"/>
      <c r="R52" s="13"/>
      <c r="S52" s="13"/>
      <c r="T52" s="13"/>
    </row>
    <row r="53" spans="1:20" x14ac:dyDescent="0.2">
      <c r="A53" s="1" t="s">
        <v>93</v>
      </c>
      <c r="B53" s="112">
        <v>197</v>
      </c>
      <c r="C53" s="10">
        <f>B53/B54</f>
        <v>0.59696969696969693</v>
      </c>
      <c r="E53" s="17" t="s">
        <v>134</v>
      </c>
      <c r="F53" s="112">
        <v>82</v>
      </c>
      <c r="G53" s="10">
        <f>F53/F55</f>
        <v>0.31660231660231658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  <c r="T53" s="13"/>
    </row>
    <row r="54" spans="1:20" x14ac:dyDescent="0.2">
      <c r="A54" s="1" t="s">
        <v>69</v>
      </c>
      <c r="B54" s="1">
        <f>B52+B53</f>
        <v>330</v>
      </c>
      <c r="C54" s="10">
        <f>C52+C53</f>
        <v>1</v>
      </c>
      <c r="E54" s="17" t="s">
        <v>135</v>
      </c>
      <c r="F54" s="112">
        <v>22</v>
      </c>
      <c r="G54" s="10">
        <f>F54/F55</f>
        <v>8.4942084942084939E-2</v>
      </c>
      <c r="I54" s="22" t="s">
        <v>166</v>
      </c>
      <c r="J54" s="112">
        <v>116</v>
      </c>
      <c r="K54" s="24">
        <f>J54/J57</f>
        <v>0.46215139442231074</v>
      </c>
      <c r="M54" s="22" t="s">
        <v>203</v>
      </c>
      <c r="N54" s="112">
        <v>157</v>
      </c>
      <c r="O54" s="24">
        <f>N54/N56</f>
        <v>0.63306451612903225</v>
      </c>
      <c r="Q54" s="13"/>
      <c r="R54" s="13"/>
      <c r="S54" s="13"/>
      <c r="T54" s="13"/>
    </row>
    <row r="55" spans="1:20" x14ac:dyDescent="0.2">
      <c r="A55" s="13"/>
      <c r="B55" s="13"/>
      <c r="C55" s="14"/>
      <c r="E55" s="17" t="s">
        <v>69</v>
      </c>
      <c r="F55" s="1">
        <f>F52+F53+F54</f>
        <v>259</v>
      </c>
      <c r="G55" s="10">
        <f>G52+G53+G54</f>
        <v>1</v>
      </c>
      <c r="I55" s="22" t="s">
        <v>167</v>
      </c>
      <c r="J55" s="112">
        <v>64</v>
      </c>
      <c r="K55" s="24">
        <f>J55/J57</f>
        <v>0.2549800796812749</v>
      </c>
      <c r="M55" s="22" t="s">
        <v>204</v>
      </c>
      <c r="N55" s="112">
        <v>91</v>
      </c>
      <c r="O55" s="24">
        <f>N55/N56</f>
        <v>0.36693548387096775</v>
      </c>
      <c r="Q55" s="13"/>
      <c r="R55" s="13"/>
      <c r="S55" s="13"/>
      <c r="T55" s="13"/>
    </row>
    <row r="56" spans="1:20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71</v>
      </c>
      <c r="K56" s="24">
        <f>J56/J57</f>
        <v>0.28286852589641437</v>
      </c>
      <c r="M56" s="22" t="s">
        <v>69</v>
      </c>
      <c r="N56" s="23">
        <f>N54+N55</f>
        <v>248</v>
      </c>
      <c r="O56" s="24">
        <f>O54+O55</f>
        <v>1</v>
      </c>
      <c r="Q56" s="13"/>
      <c r="R56" s="13"/>
      <c r="S56" s="13"/>
      <c r="T56" s="13"/>
    </row>
    <row r="57" spans="1:20" x14ac:dyDescent="0.2">
      <c r="A57" s="1" t="s">
        <v>97</v>
      </c>
      <c r="B57" s="112">
        <v>47</v>
      </c>
      <c r="C57" s="10">
        <f>B57/B60</f>
        <v>0.14779874213836477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251</v>
      </c>
      <c r="K57" s="24">
        <f>K54+K55+K56</f>
        <v>1</v>
      </c>
      <c r="M57" s="13"/>
      <c r="N57" s="13"/>
      <c r="O57" s="13"/>
      <c r="Q57" s="13"/>
      <c r="R57" s="13"/>
      <c r="S57" s="13"/>
      <c r="T57" s="13"/>
    </row>
    <row r="58" spans="1:20" x14ac:dyDescent="0.2">
      <c r="A58" s="1" t="s">
        <v>98</v>
      </c>
      <c r="B58" s="112">
        <v>162</v>
      </c>
      <c r="C58" s="10">
        <f>B58/B60</f>
        <v>0.50943396226415094</v>
      </c>
      <c r="E58" s="17" t="s">
        <v>137</v>
      </c>
      <c r="F58" s="112">
        <v>147</v>
      </c>
      <c r="G58" s="10">
        <f>F58/F60</f>
        <v>0.56106870229007633</v>
      </c>
      <c r="I58" s="13"/>
      <c r="J58" s="13"/>
      <c r="K58" s="14"/>
      <c r="M58" s="13"/>
      <c r="N58" s="13"/>
      <c r="O58" s="13"/>
      <c r="Q58" s="13"/>
      <c r="R58" s="13"/>
      <c r="S58" s="13"/>
      <c r="T58" s="13"/>
    </row>
    <row r="59" spans="1:20" x14ac:dyDescent="0.2">
      <c r="A59" s="1" t="s">
        <v>99</v>
      </c>
      <c r="B59" s="112">
        <v>109</v>
      </c>
      <c r="C59" s="10">
        <f>B59/B60</f>
        <v>0.34276729559748426</v>
      </c>
      <c r="E59" s="29" t="s">
        <v>72</v>
      </c>
      <c r="F59" s="112">
        <v>115</v>
      </c>
      <c r="G59" s="31">
        <f>F59/F60</f>
        <v>0.43893129770992367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  <c r="T59" s="13"/>
    </row>
    <row r="60" spans="1:20" x14ac:dyDescent="0.2">
      <c r="A60" s="1" t="s">
        <v>69</v>
      </c>
      <c r="B60" s="1">
        <f>B57+B58+B59</f>
        <v>318</v>
      </c>
      <c r="C60" s="10">
        <f>C57+C58+C59</f>
        <v>1</v>
      </c>
      <c r="E60" s="22" t="s">
        <v>69</v>
      </c>
      <c r="F60" s="23">
        <f>F58+F59</f>
        <v>262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  <c r="T60" s="13"/>
    </row>
    <row r="61" spans="1:20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  <c r="T61" s="13"/>
    </row>
    <row r="62" spans="1:20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  <c r="T62" s="13"/>
    </row>
    <row r="63" spans="1:20" x14ac:dyDescent="0.2">
      <c r="A63" s="1" t="s">
        <v>101</v>
      </c>
      <c r="B63" s="112">
        <v>309</v>
      </c>
      <c r="C63" s="10">
        <f>B63/B65</f>
        <v>0.81746031746031744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  <c r="T63" s="13"/>
    </row>
    <row r="64" spans="1:20" x14ac:dyDescent="0.2">
      <c r="A64" s="1" t="s">
        <v>102</v>
      </c>
      <c r="B64" s="112">
        <v>69</v>
      </c>
      <c r="C64" s="10">
        <f>B64/B65</f>
        <v>0.18253968253968253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  <c r="T64" s="13"/>
    </row>
    <row r="65" spans="1:20" x14ac:dyDescent="0.2">
      <c r="A65" s="3" t="s">
        <v>69</v>
      </c>
      <c r="B65" s="1">
        <f>B63+B64</f>
        <v>378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  <c r="T65" s="13"/>
    </row>
    <row r="66" spans="1:20" s="13" customFormat="1" x14ac:dyDescent="0.2">
      <c r="C66" s="14"/>
      <c r="G66" s="14"/>
      <c r="I66" s="30"/>
      <c r="J66" s="15"/>
      <c r="K66" s="16"/>
    </row>
    <row r="67" spans="1:20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20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20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20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20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20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20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20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20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20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20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20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20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20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3A5B-B963-1F4A-9376-236C96A14C27}">
  <sheetPr codeName="Sheet34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48.6640625" customWidth="1"/>
  </cols>
  <sheetData>
    <row r="1" spans="1:20" x14ac:dyDescent="0.2">
      <c r="A1" s="8" t="s">
        <v>32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T1" s="13"/>
    </row>
    <row r="2" spans="1:20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3"/>
      <c r="T2" s="13"/>
    </row>
    <row r="3" spans="1:20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38" t="s">
        <v>344</v>
      </c>
      <c r="R3" s="23" t="s">
        <v>64</v>
      </c>
      <c r="S3" s="24" t="s">
        <v>77</v>
      </c>
      <c r="T3" s="13"/>
    </row>
    <row r="4" spans="1:20" x14ac:dyDescent="0.2">
      <c r="A4" s="1" t="s">
        <v>66</v>
      </c>
      <c r="B4" s="112">
        <v>1446</v>
      </c>
      <c r="C4" s="10">
        <f>B4/B7</f>
        <v>0.9843430905377808</v>
      </c>
      <c r="E4" s="1" t="s">
        <v>104</v>
      </c>
      <c r="F4" s="112">
        <v>1008</v>
      </c>
      <c r="G4" s="10">
        <f>F4/F6</f>
        <v>0.76595744680851063</v>
      </c>
      <c r="I4" s="152" t="s">
        <v>139</v>
      </c>
      <c r="J4" s="112">
        <v>327</v>
      </c>
      <c r="K4" s="10">
        <f>J4/J6</f>
        <v>0.32027424094025464</v>
      </c>
      <c r="M4" s="38" t="s">
        <v>170</v>
      </c>
      <c r="N4" s="112">
        <v>230</v>
      </c>
      <c r="O4" s="24">
        <f>N4/N8</f>
        <v>0.25727069351230425</v>
      </c>
      <c r="Q4" s="46" t="s">
        <v>345</v>
      </c>
      <c r="R4" s="112">
        <v>828</v>
      </c>
      <c r="S4" s="49">
        <f>R4/R6</f>
        <v>0.80466472303206993</v>
      </c>
      <c r="T4" s="13"/>
    </row>
    <row r="5" spans="1:20" x14ac:dyDescent="0.2">
      <c r="A5" s="1" t="s">
        <v>67</v>
      </c>
      <c r="B5" s="112">
        <v>11</v>
      </c>
      <c r="C5" s="10">
        <f>B5/B7</f>
        <v>7.4880871341048332E-3</v>
      </c>
      <c r="E5" s="1" t="s">
        <v>105</v>
      </c>
      <c r="F5" s="112">
        <v>308</v>
      </c>
      <c r="G5" s="10">
        <f>F5/F6</f>
        <v>0.23404255319148937</v>
      </c>
      <c r="I5" s="152" t="s">
        <v>88</v>
      </c>
      <c r="J5" s="112">
        <v>694</v>
      </c>
      <c r="K5" s="10">
        <f>J5/J6</f>
        <v>0.6797257590597453</v>
      </c>
      <c r="M5" s="38" t="s">
        <v>171</v>
      </c>
      <c r="N5" s="112">
        <v>98</v>
      </c>
      <c r="O5" s="24">
        <f>N5/N8</f>
        <v>0.10961968680089486</v>
      </c>
      <c r="Q5" s="46" t="s">
        <v>346</v>
      </c>
      <c r="R5" s="112">
        <v>201</v>
      </c>
      <c r="S5" s="49">
        <f>R5/R6</f>
        <v>0.19533527696793002</v>
      </c>
      <c r="T5" s="13"/>
    </row>
    <row r="6" spans="1:20" x14ac:dyDescent="0.2">
      <c r="A6" s="2" t="s">
        <v>68</v>
      </c>
      <c r="B6" s="112">
        <v>12</v>
      </c>
      <c r="C6" s="11">
        <f>B6/B7</f>
        <v>8.168822328114363E-3</v>
      </c>
      <c r="E6" s="1" t="s">
        <v>107</v>
      </c>
      <c r="F6" s="1">
        <f>F4+F5</f>
        <v>1316</v>
      </c>
      <c r="G6" s="10">
        <f>G4+G5</f>
        <v>1</v>
      </c>
      <c r="I6" s="152" t="s">
        <v>69</v>
      </c>
      <c r="J6" s="1">
        <f>J4+J5</f>
        <v>1021</v>
      </c>
      <c r="K6" s="10">
        <f>K4+K5</f>
        <v>1</v>
      </c>
      <c r="M6" s="38" t="s">
        <v>172</v>
      </c>
      <c r="N6" s="112">
        <v>380</v>
      </c>
      <c r="O6" s="24">
        <f>N6/N8</f>
        <v>0.42505592841163309</v>
      </c>
      <c r="Q6" s="46" t="s">
        <v>69</v>
      </c>
      <c r="R6" s="47">
        <f>R4+R5</f>
        <v>1029</v>
      </c>
      <c r="S6" s="49">
        <f>S4+S5</f>
        <v>1</v>
      </c>
      <c r="T6" s="13"/>
    </row>
    <row r="7" spans="1:20" x14ac:dyDescent="0.2">
      <c r="A7" s="1" t="s">
        <v>69</v>
      </c>
      <c r="B7" s="1">
        <f>B4+B5+B6</f>
        <v>1469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186</v>
      </c>
      <c r="O7" s="24">
        <f>N7/N8</f>
        <v>0.20805369127516779</v>
      </c>
      <c r="Q7" s="13"/>
      <c r="R7" s="13"/>
      <c r="S7" s="14"/>
      <c r="T7" s="13"/>
    </row>
    <row r="8" spans="1:20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894</v>
      </c>
      <c r="O8" s="24">
        <f>O4+O5+O6+O7</f>
        <v>1</v>
      </c>
      <c r="Q8" s="13"/>
      <c r="R8" s="13"/>
      <c r="S8" s="13"/>
      <c r="T8" s="13"/>
    </row>
    <row r="9" spans="1:20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3</v>
      </c>
      <c r="G9" s="10">
        <f>F9/F11</f>
        <v>0.5</v>
      </c>
      <c r="I9" s="152" t="s">
        <v>671</v>
      </c>
      <c r="J9" s="112">
        <v>176</v>
      </c>
      <c r="K9" s="10">
        <f>J9/J12</f>
        <v>0.18014329580348004</v>
      </c>
      <c r="M9" s="13"/>
      <c r="N9" s="13"/>
      <c r="O9" s="14"/>
      <c r="Q9" s="13"/>
      <c r="R9" s="13"/>
      <c r="S9" s="13"/>
      <c r="T9" s="13"/>
    </row>
    <row r="10" spans="1:20" x14ac:dyDescent="0.2">
      <c r="A10" s="23" t="s">
        <v>70</v>
      </c>
      <c r="B10" s="112">
        <v>15</v>
      </c>
      <c r="C10" s="24">
        <f>B10/B17</f>
        <v>1.0330578512396695E-2</v>
      </c>
      <c r="E10" s="1" t="s">
        <v>109</v>
      </c>
      <c r="F10" s="112">
        <v>3</v>
      </c>
      <c r="G10" s="10">
        <f>F10/F11</f>
        <v>0.5</v>
      </c>
      <c r="I10" s="152" t="s">
        <v>141</v>
      </c>
      <c r="J10" s="112">
        <v>431</v>
      </c>
      <c r="K10" s="10">
        <f>J10/J12</f>
        <v>0.44114636642784033</v>
      </c>
      <c r="M10" s="38" t="s">
        <v>174</v>
      </c>
      <c r="N10" s="23" t="s">
        <v>64</v>
      </c>
      <c r="O10" s="24" t="s">
        <v>77</v>
      </c>
      <c r="Q10" s="13"/>
      <c r="R10" s="13"/>
      <c r="S10" s="13"/>
      <c r="T10" s="13"/>
    </row>
    <row r="11" spans="1:20" x14ac:dyDescent="0.2">
      <c r="A11" s="23" t="s">
        <v>71</v>
      </c>
      <c r="B11" s="112">
        <v>306</v>
      </c>
      <c r="C11" s="24">
        <f>B11/B17</f>
        <v>0.21074380165289255</v>
      </c>
      <c r="E11" s="1" t="s">
        <v>107</v>
      </c>
      <c r="F11" s="1">
        <f>F9+F10</f>
        <v>6</v>
      </c>
      <c r="G11" s="10">
        <f>G9+G10</f>
        <v>1</v>
      </c>
      <c r="I11" s="152" t="s">
        <v>142</v>
      </c>
      <c r="J11" s="112">
        <v>370</v>
      </c>
      <c r="K11" s="10">
        <f>J11/J12</f>
        <v>0.37871033776867963</v>
      </c>
      <c r="M11" s="38" t="s">
        <v>176</v>
      </c>
      <c r="N11" s="112">
        <v>433</v>
      </c>
      <c r="O11" s="24">
        <f>N11/N13</f>
        <v>0.47116430903155604</v>
      </c>
      <c r="Q11" s="13"/>
      <c r="R11" s="13"/>
      <c r="S11" s="13"/>
      <c r="T11" s="13"/>
    </row>
    <row r="12" spans="1:20" x14ac:dyDescent="0.2">
      <c r="A12" s="23" t="s">
        <v>72</v>
      </c>
      <c r="B12" s="112">
        <v>10</v>
      </c>
      <c r="C12" s="24">
        <f>B12/B17</f>
        <v>6.8870523415977963E-3</v>
      </c>
      <c r="E12" s="13"/>
      <c r="F12" s="13"/>
      <c r="G12" s="14"/>
      <c r="I12" s="152" t="s">
        <v>69</v>
      </c>
      <c r="J12" s="1">
        <f>J9+J10+J11</f>
        <v>977</v>
      </c>
      <c r="K12" s="10">
        <f>K9+K10+K11</f>
        <v>1</v>
      </c>
      <c r="M12" s="38" t="s">
        <v>175</v>
      </c>
      <c r="N12" s="112">
        <v>486</v>
      </c>
      <c r="O12" s="24">
        <f>N12/N13</f>
        <v>0.52883569096844396</v>
      </c>
      <c r="Q12" s="13"/>
      <c r="R12" s="13"/>
      <c r="S12" s="13"/>
      <c r="T12" s="13"/>
    </row>
    <row r="13" spans="1:20" x14ac:dyDescent="0.2">
      <c r="A13" s="23" t="s">
        <v>73</v>
      </c>
      <c r="B13" s="112">
        <v>97</v>
      </c>
      <c r="C13" s="24">
        <f>B13/B17</f>
        <v>6.6804407713498618E-2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919</v>
      </c>
      <c r="O13" s="24">
        <f>O11+O12</f>
        <v>1</v>
      </c>
      <c r="Q13" s="13"/>
      <c r="R13" s="13"/>
      <c r="S13" s="13"/>
      <c r="T13" s="13"/>
    </row>
    <row r="14" spans="1:20" x14ac:dyDescent="0.2">
      <c r="A14" s="23" t="s">
        <v>74</v>
      </c>
      <c r="B14" s="112">
        <v>10</v>
      </c>
      <c r="C14" s="24">
        <f>B14/B17</f>
        <v>6.8870523415977963E-3</v>
      </c>
      <c r="E14" s="6" t="s">
        <v>111</v>
      </c>
      <c r="F14" s="112">
        <v>452</v>
      </c>
      <c r="G14" s="27">
        <f>F14/F16</f>
        <v>0.43253588516746411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13"/>
      <c r="R14" s="13"/>
      <c r="S14" s="13"/>
      <c r="T14" s="13"/>
    </row>
    <row r="15" spans="1:20" x14ac:dyDescent="0.2">
      <c r="A15" s="23" t="s">
        <v>75</v>
      </c>
      <c r="B15" s="112">
        <v>461</v>
      </c>
      <c r="C15" s="24">
        <f>B15/B17</f>
        <v>0.31749311294765842</v>
      </c>
      <c r="E15" s="6" t="s">
        <v>112</v>
      </c>
      <c r="F15" s="112">
        <v>593</v>
      </c>
      <c r="G15" s="27">
        <f>F15/F16</f>
        <v>0.56746411483253589</v>
      </c>
      <c r="I15" s="152" t="s">
        <v>144</v>
      </c>
      <c r="J15" s="112">
        <v>251</v>
      </c>
      <c r="K15" s="10">
        <f>J15/J19</f>
        <v>0.26902465166130762</v>
      </c>
      <c r="M15" s="38" t="s">
        <v>177</v>
      </c>
      <c r="N15" s="23" t="s">
        <v>64</v>
      </c>
      <c r="O15" s="24" t="s">
        <v>77</v>
      </c>
      <c r="Q15" s="13"/>
      <c r="R15" s="13"/>
      <c r="S15" s="13"/>
      <c r="T15" s="13"/>
    </row>
    <row r="16" spans="1:20" x14ac:dyDescent="0.2">
      <c r="A16" s="23" t="s">
        <v>76</v>
      </c>
      <c r="B16" s="112">
        <v>553</v>
      </c>
      <c r="C16" s="24">
        <f>B16/B17</f>
        <v>0.38085399449035812</v>
      </c>
      <c r="E16" s="6" t="s">
        <v>107</v>
      </c>
      <c r="F16" s="7">
        <f>F14+F15</f>
        <v>1045</v>
      </c>
      <c r="G16" s="27">
        <f>G14+G15</f>
        <v>1</v>
      </c>
      <c r="I16" s="152" t="s">
        <v>145</v>
      </c>
      <c r="J16" s="112">
        <v>167</v>
      </c>
      <c r="K16" s="10">
        <f>J16/J19</f>
        <v>0.17899249732047159</v>
      </c>
      <c r="M16" s="38" t="s">
        <v>178</v>
      </c>
      <c r="N16" s="112">
        <v>363</v>
      </c>
      <c r="O16" s="24">
        <f>N16/N18</f>
        <v>0.41580756013745707</v>
      </c>
      <c r="Q16" s="13"/>
      <c r="R16" s="13"/>
      <c r="S16" s="13"/>
      <c r="T16" s="13"/>
    </row>
    <row r="17" spans="1:20" x14ac:dyDescent="0.2">
      <c r="A17" s="23" t="s">
        <v>69</v>
      </c>
      <c r="B17" s="23">
        <f>B10+B11+B12+B13+B14+B15+B16</f>
        <v>1452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194</v>
      </c>
      <c r="K17" s="10">
        <f>J17/J19</f>
        <v>0.20793140407288319</v>
      </c>
      <c r="M17" s="38" t="s">
        <v>179</v>
      </c>
      <c r="N17" s="112">
        <v>510</v>
      </c>
      <c r="O17" s="24">
        <f>N17/N18</f>
        <v>0.58419243986254299</v>
      </c>
      <c r="Q17" s="13"/>
      <c r="R17" s="13"/>
      <c r="S17" s="13"/>
      <c r="T17" s="13"/>
    </row>
    <row r="18" spans="1:20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321</v>
      </c>
      <c r="K18" s="127">
        <f>J18/J19</f>
        <v>0.34405144694533762</v>
      </c>
      <c r="M18" s="38" t="s">
        <v>69</v>
      </c>
      <c r="N18" s="23">
        <f>N16+N17</f>
        <v>873</v>
      </c>
      <c r="O18" s="24">
        <f>O16+O17</f>
        <v>1</v>
      </c>
      <c r="Q18" s="13"/>
      <c r="R18" s="13"/>
      <c r="S18" s="13"/>
      <c r="T18" s="13"/>
    </row>
    <row r="19" spans="1:20" x14ac:dyDescent="0.2">
      <c r="A19" s="43"/>
      <c r="B19" s="43"/>
      <c r="C19" s="44"/>
      <c r="E19" s="152" t="s">
        <v>114</v>
      </c>
      <c r="F19" s="112">
        <v>51</v>
      </c>
      <c r="G19" s="10">
        <f>F19/F22</f>
        <v>4.7441860465116281E-2</v>
      </c>
      <c r="I19" s="152" t="s">
        <v>69</v>
      </c>
      <c r="J19" s="1">
        <f>J15+J16+J17+J18</f>
        <v>933</v>
      </c>
      <c r="K19" s="10">
        <f>K15+K16+K17+K18</f>
        <v>1</v>
      </c>
      <c r="M19" s="13"/>
      <c r="N19" s="13"/>
      <c r="O19" s="14"/>
      <c r="Q19" s="13"/>
      <c r="R19" s="13"/>
      <c r="S19" s="13"/>
      <c r="T19" s="13"/>
    </row>
    <row r="20" spans="1:20" x14ac:dyDescent="0.2">
      <c r="A20" s="43"/>
      <c r="B20" s="43"/>
      <c r="C20" s="44"/>
      <c r="E20" s="152" t="s">
        <v>674</v>
      </c>
      <c r="F20" s="112">
        <v>359</v>
      </c>
      <c r="G20" s="10">
        <f>F20/F22</f>
        <v>0.33395348837209304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13"/>
      <c r="R20" s="13"/>
      <c r="S20" s="13"/>
      <c r="T20" s="13"/>
    </row>
    <row r="21" spans="1:20" x14ac:dyDescent="0.2">
      <c r="A21" s="43"/>
      <c r="B21" s="43"/>
      <c r="C21" s="44"/>
      <c r="E21" s="152" t="s">
        <v>115</v>
      </c>
      <c r="F21" s="112">
        <v>665</v>
      </c>
      <c r="G21" s="10">
        <f>F21/F22</f>
        <v>0.61860465116279073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410</v>
      </c>
      <c r="O21" s="24">
        <f>N21/N25</f>
        <v>0.45912653975363943</v>
      </c>
      <c r="Q21" s="13"/>
      <c r="R21" s="13"/>
      <c r="S21" s="13"/>
      <c r="T21" s="13"/>
    </row>
    <row r="22" spans="1:20" x14ac:dyDescent="0.2">
      <c r="A22" s="43"/>
      <c r="B22" s="43"/>
      <c r="C22" s="44"/>
      <c r="E22" s="152" t="s">
        <v>107</v>
      </c>
      <c r="F22" s="1">
        <f>F19+F20+F21</f>
        <v>1075</v>
      </c>
      <c r="G22" s="10">
        <f>G19+G20+G21</f>
        <v>1</v>
      </c>
      <c r="I22" s="152" t="s">
        <v>148</v>
      </c>
      <c r="J22" s="112">
        <v>317</v>
      </c>
      <c r="K22" s="10">
        <f>J22/J25</f>
        <v>0.33976420150053588</v>
      </c>
      <c r="M22" s="38" t="s">
        <v>182</v>
      </c>
      <c r="N22" s="112">
        <v>235</v>
      </c>
      <c r="O22" s="24">
        <f>N22/N25</f>
        <v>0.26315789473684209</v>
      </c>
      <c r="Q22" s="13"/>
      <c r="R22" s="13"/>
      <c r="S22" s="13"/>
      <c r="T22" s="13"/>
    </row>
    <row r="23" spans="1:20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141</v>
      </c>
      <c r="K23" s="10">
        <f>J23/J25</f>
        <v>0.15112540192926044</v>
      </c>
      <c r="M23" s="38" t="s">
        <v>183</v>
      </c>
      <c r="N23" s="112">
        <v>147</v>
      </c>
      <c r="O23" s="24">
        <f>N23/N25</f>
        <v>0.16461366181410975</v>
      </c>
      <c r="Q23" s="13"/>
      <c r="R23" s="13"/>
      <c r="S23" s="13"/>
      <c r="T23" s="13"/>
    </row>
    <row r="24" spans="1:20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475</v>
      </c>
      <c r="K24" s="10">
        <f>J24/J25</f>
        <v>0.50911039657020363</v>
      </c>
      <c r="M24" s="38" t="s">
        <v>184</v>
      </c>
      <c r="N24" s="112">
        <v>101</v>
      </c>
      <c r="O24" s="24">
        <f>N24/N25</f>
        <v>0.11310190369540873</v>
      </c>
      <c r="Q24" s="13"/>
      <c r="R24" s="13"/>
      <c r="S24" s="13"/>
      <c r="T24" s="13"/>
    </row>
    <row r="25" spans="1:20" x14ac:dyDescent="0.2">
      <c r="A25" s="43"/>
      <c r="B25" s="43"/>
      <c r="C25" s="44"/>
      <c r="E25" s="152" t="s">
        <v>117</v>
      </c>
      <c r="F25" s="112">
        <v>482</v>
      </c>
      <c r="G25" s="10">
        <f>F25/F30</f>
        <v>0.47628458498023718</v>
      </c>
      <c r="I25" s="152" t="s">
        <v>69</v>
      </c>
      <c r="J25" s="1">
        <f>J22+J23+J24</f>
        <v>933</v>
      </c>
      <c r="K25" s="10">
        <f>K22+K23+K24</f>
        <v>1</v>
      </c>
      <c r="M25" s="38" t="s">
        <v>69</v>
      </c>
      <c r="N25" s="23">
        <f>N21+N22+N23+N24</f>
        <v>893</v>
      </c>
      <c r="O25" s="24">
        <f>O21+O22+O23+O24</f>
        <v>1</v>
      </c>
      <c r="Q25" s="13"/>
      <c r="R25" s="13"/>
      <c r="S25" s="13"/>
      <c r="T25" s="13"/>
    </row>
    <row r="26" spans="1:20" x14ac:dyDescent="0.2">
      <c r="A26" s="13"/>
      <c r="B26" s="13"/>
      <c r="C26" s="14"/>
      <c r="E26" s="152" t="s">
        <v>118</v>
      </c>
      <c r="F26" s="112">
        <v>110</v>
      </c>
      <c r="G26" s="10">
        <f>F26/F30</f>
        <v>0.10869565217391304</v>
      </c>
      <c r="I26" s="13"/>
      <c r="J26" s="13"/>
      <c r="K26" s="14"/>
      <c r="M26" s="13"/>
      <c r="N26" s="13"/>
      <c r="O26" s="14"/>
      <c r="Q26" s="13"/>
      <c r="R26" s="13"/>
      <c r="S26" s="13"/>
      <c r="T26" s="13"/>
    </row>
    <row r="27" spans="1:20" x14ac:dyDescent="0.2">
      <c r="A27" s="43"/>
      <c r="B27" s="43"/>
      <c r="C27" s="44"/>
      <c r="E27" s="152" t="s">
        <v>119</v>
      </c>
      <c r="F27" s="112">
        <v>89</v>
      </c>
      <c r="G27" s="10">
        <f>F27/F30</f>
        <v>8.7944664031620559E-2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3"/>
      <c r="T27" s="13"/>
    </row>
    <row r="28" spans="1:20" x14ac:dyDescent="0.2">
      <c r="A28" s="43"/>
      <c r="B28" s="43"/>
      <c r="C28" s="44"/>
      <c r="E28" s="152" t="s">
        <v>120</v>
      </c>
      <c r="F28" s="112">
        <v>55</v>
      </c>
      <c r="G28" s="10">
        <f>F28/F30</f>
        <v>5.434782608695652E-2</v>
      </c>
      <c r="I28" s="152" t="s">
        <v>644</v>
      </c>
      <c r="J28" s="112">
        <v>268</v>
      </c>
      <c r="K28" s="10">
        <f>J28/J33</f>
        <v>0.29450549450549451</v>
      </c>
      <c r="M28" s="38" t="s">
        <v>186</v>
      </c>
      <c r="N28" s="112">
        <v>266</v>
      </c>
      <c r="O28" s="24">
        <f>N28/N31</f>
        <v>0.30124575311438279</v>
      </c>
      <c r="Q28" s="13"/>
      <c r="R28" s="13"/>
      <c r="S28" s="13"/>
      <c r="T28" s="13"/>
    </row>
    <row r="29" spans="1:20" x14ac:dyDescent="0.2">
      <c r="A29" s="43"/>
      <c r="B29" s="43"/>
      <c r="C29" s="44"/>
      <c r="E29" s="152" t="s">
        <v>99</v>
      </c>
      <c r="F29" s="112">
        <v>276</v>
      </c>
      <c r="G29" s="10">
        <f>F29/F30</f>
        <v>0.27272727272727271</v>
      </c>
      <c r="I29" s="152" t="s">
        <v>151</v>
      </c>
      <c r="J29" s="112">
        <v>406</v>
      </c>
      <c r="K29" s="10">
        <f>J29/J33</f>
        <v>0.44615384615384618</v>
      </c>
      <c r="M29" s="38" t="s">
        <v>682</v>
      </c>
      <c r="N29" s="112">
        <v>357</v>
      </c>
      <c r="O29" s="24">
        <f>N29/N31</f>
        <v>0.40430351075877691</v>
      </c>
      <c r="Q29" s="13"/>
      <c r="R29" s="13"/>
      <c r="S29" s="13"/>
      <c r="T29" s="13"/>
    </row>
    <row r="30" spans="1:20" x14ac:dyDescent="0.2">
      <c r="A30" s="43"/>
      <c r="B30" s="43"/>
      <c r="C30" s="44"/>
      <c r="E30" s="152" t="s">
        <v>69</v>
      </c>
      <c r="F30" s="1">
        <f>F25+F26+F27+F28+F29</f>
        <v>1012</v>
      </c>
      <c r="G30" s="10">
        <f>G25+G26+G27+G28+G29</f>
        <v>1</v>
      </c>
      <c r="I30" s="152" t="s">
        <v>152</v>
      </c>
      <c r="J30" s="112">
        <v>38</v>
      </c>
      <c r="K30" s="10">
        <f>J30/J33</f>
        <v>4.1758241758241756E-2</v>
      </c>
      <c r="M30" s="38" t="s">
        <v>187</v>
      </c>
      <c r="N30" s="112">
        <v>260</v>
      </c>
      <c r="O30" s="24">
        <f>N30/N31</f>
        <v>0.29445073612684031</v>
      </c>
      <c r="Q30" s="13"/>
      <c r="R30" s="13"/>
      <c r="S30" s="13"/>
      <c r="T30" s="13"/>
    </row>
    <row r="31" spans="1:20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68</v>
      </c>
      <c r="K31" s="10">
        <f>J31/J33</f>
        <v>7.4725274725274723E-2</v>
      </c>
      <c r="M31" s="38" t="s">
        <v>69</v>
      </c>
      <c r="N31" s="23">
        <f>N28+N29+N30</f>
        <v>883</v>
      </c>
      <c r="O31" s="24">
        <f>O28+O29+O30</f>
        <v>1</v>
      </c>
      <c r="Q31" s="13"/>
      <c r="R31" s="13"/>
      <c r="S31" s="13"/>
      <c r="T31" s="13"/>
    </row>
    <row r="32" spans="1:20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130</v>
      </c>
      <c r="K32" s="10">
        <f>J32/J33</f>
        <v>0.14285714285714285</v>
      </c>
      <c r="M32" s="13"/>
      <c r="N32" s="13"/>
      <c r="O32" s="14"/>
      <c r="Q32" s="13"/>
      <c r="R32" s="13"/>
      <c r="S32" s="13"/>
      <c r="T32" s="13"/>
    </row>
    <row r="33" spans="1:20" x14ac:dyDescent="0.2">
      <c r="A33" s="43"/>
      <c r="B33" s="43"/>
      <c r="C33" s="44"/>
      <c r="E33" s="6" t="s">
        <v>112</v>
      </c>
      <c r="F33" s="112">
        <v>631</v>
      </c>
      <c r="G33" s="27">
        <f>F33/F35</f>
        <v>0.60673076923076918</v>
      </c>
      <c r="I33" s="152" t="s">
        <v>69</v>
      </c>
      <c r="J33" s="1">
        <f>J28+J29+J30+J31+J32</f>
        <v>910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3"/>
      <c r="T33" s="13"/>
    </row>
    <row r="34" spans="1:20" x14ac:dyDescent="0.2">
      <c r="A34" s="13"/>
      <c r="B34" s="13"/>
      <c r="C34" s="14"/>
      <c r="E34" s="6" t="s">
        <v>122</v>
      </c>
      <c r="F34" s="112">
        <v>409</v>
      </c>
      <c r="G34" s="27">
        <f>F34/F35</f>
        <v>0.39326923076923076</v>
      </c>
      <c r="I34" s="13"/>
      <c r="J34" s="13"/>
      <c r="K34" s="14"/>
      <c r="M34" s="38" t="s">
        <v>189</v>
      </c>
      <c r="N34" s="112">
        <v>346</v>
      </c>
      <c r="O34" s="24">
        <f>N34/N38</f>
        <v>0.38487208008898777</v>
      </c>
      <c r="Q34" s="13"/>
      <c r="R34" s="13"/>
      <c r="S34" s="13"/>
      <c r="T34" s="13"/>
    </row>
    <row r="35" spans="1:20" x14ac:dyDescent="0.2">
      <c r="A35" s="13"/>
      <c r="B35" s="13"/>
      <c r="C35" s="14"/>
      <c r="E35" s="6" t="s">
        <v>107</v>
      </c>
      <c r="F35" s="7">
        <f>F33+F34</f>
        <v>1040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301</v>
      </c>
      <c r="O35" s="24">
        <f>N35/N38</f>
        <v>0.33481646273637372</v>
      </c>
      <c r="Q35" s="13"/>
      <c r="R35" s="13"/>
      <c r="S35" s="13"/>
      <c r="T35" s="13"/>
    </row>
    <row r="36" spans="1:20" x14ac:dyDescent="0.2">
      <c r="A36" s="43"/>
      <c r="B36" s="43"/>
      <c r="C36" s="44"/>
      <c r="E36" s="13"/>
      <c r="F36" s="13"/>
      <c r="G36" s="14"/>
      <c r="I36" s="38" t="s">
        <v>156</v>
      </c>
      <c r="J36" s="112">
        <v>470</v>
      </c>
      <c r="K36" s="24">
        <f>J36/J38</f>
        <v>0.51933701657458564</v>
      </c>
      <c r="M36" s="38" t="s">
        <v>191</v>
      </c>
      <c r="N36" s="112">
        <v>109</v>
      </c>
      <c r="O36" s="24">
        <f>N36/N38</f>
        <v>0.12124582869855395</v>
      </c>
      <c r="Q36" s="13"/>
      <c r="R36" s="13"/>
      <c r="S36" s="13"/>
      <c r="T36" s="13"/>
    </row>
    <row r="37" spans="1:20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435</v>
      </c>
      <c r="K37" s="24">
        <f>J37/J38</f>
        <v>0.48066298342541436</v>
      </c>
      <c r="M37" s="38" t="s">
        <v>192</v>
      </c>
      <c r="N37" s="112">
        <v>143</v>
      </c>
      <c r="O37" s="24">
        <f>N37/N38</f>
        <v>0.15906562847608455</v>
      </c>
      <c r="Q37" s="13"/>
      <c r="R37" s="13"/>
      <c r="S37" s="13"/>
      <c r="T37" s="13"/>
    </row>
    <row r="38" spans="1:20" x14ac:dyDescent="0.2">
      <c r="A38" s="43"/>
      <c r="B38" s="43"/>
      <c r="C38" s="44"/>
      <c r="E38" s="6" t="s">
        <v>124</v>
      </c>
      <c r="F38" s="112">
        <v>2</v>
      </c>
      <c r="G38" s="27">
        <f>F38/F40</f>
        <v>0.66666666666666663</v>
      </c>
      <c r="I38" s="38" t="s">
        <v>69</v>
      </c>
      <c r="J38" s="23">
        <f>J36+J37</f>
        <v>905</v>
      </c>
      <c r="K38" s="24">
        <f>K36+K37</f>
        <v>1</v>
      </c>
      <c r="M38" s="38" t="s">
        <v>107</v>
      </c>
      <c r="N38" s="23">
        <f>N34+N35+N36+N37</f>
        <v>899</v>
      </c>
      <c r="O38" s="24">
        <f>O34+O35+O36+O37</f>
        <v>0.99999999999999989</v>
      </c>
      <c r="Q38" s="13"/>
      <c r="R38" s="13"/>
      <c r="S38" s="13"/>
      <c r="T38" s="13"/>
    </row>
    <row r="39" spans="1:20" x14ac:dyDescent="0.2">
      <c r="A39" s="43"/>
      <c r="B39" s="43"/>
      <c r="C39" s="44"/>
      <c r="E39" s="6" t="s">
        <v>125</v>
      </c>
      <c r="F39" s="112">
        <v>1</v>
      </c>
      <c r="G39" s="27">
        <f>F39/F40</f>
        <v>0.33333333333333331</v>
      </c>
      <c r="I39" s="13"/>
      <c r="J39" s="13"/>
      <c r="K39" s="14"/>
      <c r="M39" s="13"/>
      <c r="N39" s="13"/>
      <c r="O39" s="14"/>
      <c r="Q39" s="13"/>
      <c r="R39" s="13"/>
      <c r="S39" s="13"/>
      <c r="T39" s="13"/>
    </row>
    <row r="40" spans="1:20" x14ac:dyDescent="0.2">
      <c r="A40" s="13"/>
      <c r="B40" s="13"/>
      <c r="C40" s="14"/>
      <c r="E40" s="6" t="s">
        <v>107</v>
      </c>
      <c r="F40" s="7">
        <f>F38+F39</f>
        <v>3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3"/>
      <c r="T40" s="13"/>
    </row>
    <row r="41" spans="1:20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108</v>
      </c>
      <c r="K41" s="24">
        <f>J41/J45</f>
        <v>0.12134831460674157</v>
      </c>
      <c r="M41" s="38" t="s">
        <v>194</v>
      </c>
      <c r="N41" s="112">
        <v>164</v>
      </c>
      <c r="O41" s="24">
        <f>N41/N45</f>
        <v>0.18447694038245219</v>
      </c>
      <c r="Q41" s="13"/>
      <c r="R41" s="13"/>
      <c r="S41" s="13"/>
      <c r="T41" s="13"/>
    </row>
    <row r="42" spans="1:20" x14ac:dyDescent="0.2">
      <c r="A42" s="1" t="s">
        <v>87</v>
      </c>
      <c r="B42" s="112">
        <v>768</v>
      </c>
      <c r="C42" s="10">
        <f>B42/B44</f>
        <v>0.62439024390243902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311</v>
      </c>
      <c r="K42" s="24">
        <f>J42/J45</f>
        <v>0.34943820224719102</v>
      </c>
      <c r="M42" s="38" t="s">
        <v>195</v>
      </c>
      <c r="N42" s="112">
        <v>346</v>
      </c>
      <c r="O42" s="24">
        <f>N42/N45</f>
        <v>0.38920134983127108</v>
      </c>
      <c r="Q42" s="13"/>
      <c r="R42" s="13"/>
      <c r="S42" s="13"/>
      <c r="T42" s="13"/>
    </row>
    <row r="43" spans="1:20" x14ac:dyDescent="0.2">
      <c r="A43" s="1" t="s">
        <v>88</v>
      </c>
      <c r="B43" s="112">
        <v>462</v>
      </c>
      <c r="C43" s="10">
        <f>B43/B44</f>
        <v>0.37560975609756098</v>
      </c>
      <c r="E43" s="153" t="s">
        <v>127</v>
      </c>
      <c r="F43" s="125">
        <v>183</v>
      </c>
      <c r="G43" s="127">
        <f>F43/F49</f>
        <v>0.19551282051282051</v>
      </c>
      <c r="I43" s="38" t="s">
        <v>159</v>
      </c>
      <c r="J43" s="112">
        <v>300</v>
      </c>
      <c r="K43" s="24">
        <f>J43/J45</f>
        <v>0.33707865168539325</v>
      </c>
      <c r="M43" s="38" t="s">
        <v>196</v>
      </c>
      <c r="N43" s="112">
        <v>230</v>
      </c>
      <c r="O43" s="24">
        <f>N43/N45</f>
        <v>0.25871766029246346</v>
      </c>
      <c r="Q43" s="13"/>
      <c r="R43" s="13"/>
      <c r="S43" s="13"/>
      <c r="T43" s="13"/>
    </row>
    <row r="44" spans="1:20" x14ac:dyDescent="0.2">
      <c r="A44" s="1" t="s">
        <v>69</v>
      </c>
      <c r="B44" s="1">
        <f>B42+B43</f>
        <v>1230</v>
      </c>
      <c r="C44" s="10">
        <f>C42+C43</f>
        <v>1</v>
      </c>
      <c r="E44" s="152" t="s">
        <v>128</v>
      </c>
      <c r="F44" s="112">
        <v>138</v>
      </c>
      <c r="G44" s="10">
        <f>F44/F49</f>
        <v>0.14743589743589744</v>
      </c>
      <c r="I44" s="38" t="s">
        <v>160</v>
      </c>
      <c r="J44" s="112">
        <v>171</v>
      </c>
      <c r="K44" s="24">
        <f>J44/J45</f>
        <v>0.19213483146067414</v>
      </c>
      <c r="M44" s="38" t="s">
        <v>197</v>
      </c>
      <c r="N44" s="112">
        <v>149</v>
      </c>
      <c r="O44" s="24">
        <f>N44/N45</f>
        <v>0.16760404949381327</v>
      </c>
      <c r="Q44" s="13"/>
      <c r="R44" s="13"/>
      <c r="S44" s="13"/>
      <c r="T44" s="13"/>
    </row>
    <row r="45" spans="1:20" x14ac:dyDescent="0.2">
      <c r="A45" s="13"/>
      <c r="B45" s="13"/>
      <c r="C45" s="14"/>
      <c r="E45" s="152" t="s">
        <v>129</v>
      </c>
      <c r="F45" s="112">
        <v>211</v>
      </c>
      <c r="G45" s="10">
        <f>F45/F49</f>
        <v>0.22542735042735043</v>
      </c>
      <c r="I45" s="38" t="s">
        <v>69</v>
      </c>
      <c r="J45" s="23">
        <f>J41+J42+J43+J44</f>
        <v>890</v>
      </c>
      <c r="K45" s="24">
        <f>K41+K42+K43+K44</f>
        <v>1</v>
      </c>
      <c r="M45" s="38" t="s">
        <v>69</v>
      </c>
      <c r="N45" s="23">
        <f>N41+N42+N43+N44</f>
        <v>889</v>
      </c>
      <c r="O45" s="24">
        <f>O41+O42+O43+O44</f>
        <v>1</v>
      </c>
      <c r="Q45" s="13"/>
      <c r="R45" s="13"/>
      <c r="S45" s="13"/>
      <c r="T45" s="13"/>
    </row>
    <row r="46" spans="1:20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212</v>
      </c>
      <c r="G46" s="10">
        <f>F46/F49</f>
        <v>0.2264957264957265</v>
      </c>
      <c r="I46" s="13"/>
      <c r="J46" s="13"/>
      <c r="K46" s="14"/>
      <c r="M46" s="13"/>
      <c r="N46" s="13"/>
      <c r="O46" s="14"/>
      <c r="Q46" s="13"/>
      <c r="R46" s="13"/>
      <c r="S46" s="13"/>
      <c r="T46" s="13"/>
    </row>
    <row r="47" spans="1:20" x14ac:dyDescent="0.2">
      <c r="A47" s="1" t="s">
        <v>90</v>
      </c>
      <c r="B47" s="112">
        <v>211</v>
      </c>
      <c r="C47" s="10">
        <f>B47/B49</f>
        <v>0.18315972222222221</v>
      </c>
      <c r="E47" s="152" t="s">
        <v>131</v>
      </c>
      <c r="F47" s="112">
        <v>161</v>
      </c>
      <c r="G47" s="10">
        <f>F47/F49</f>
        <v>0.17200854700854701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3"/>
      <c r="T47" s="13"/>
    </row>
    <row r="48" spans="1:20" x14ac:dyDescent="0.2">
      <c r="A48" s="1" t="s">
        <v>91</v>
      </c>
      <c r="B48" s="112">
        <v>941</v>
      </c>
      <c r="C48" s="10">
        <f>B48/B49</f>
        <v>0.81684027777777779</v>
      </c>
      <c r="E48" s="152" t="s">
        <v>673</v>
      </c>
      <c r="F48" s="112">
        <v>31</v>
      </c>
      <c r="G48" s="10">
        <f>F48/F49</f>
        <v>3.311965811965812E-2</v>
      </c>
      <c r="I48" s="38" t="s">
        <v>162</v>
      </c>
      <c r="J48" s="112">
        <v>409</v>
      </c>
      <c r="K48" s="24">
        <f>J48/J51</f>
        <v>0.45955056179775283</v>
      </c>
      <c r="M48" s="38" t="s">
        <v>199</v>
      </c>
      <c r="N48" s="112">
        <v>297</v>
      </c>
      <c r="O48" s="24">
        <f>N48/N51</f>
        <v>0.33483652762119503</v>
      </c>
      <c r="Q48" s="13"/>
      <c r="R48" s="13"/>
      <c r="S48" s="13"/>
      <c r="T48" s="13"/>
    </row>
    <row r="49" spans="1:20" x14ac:dyDescent="0.2">
      <c r="A49" s="1" t="s">
        <v>69</v>
      </c>
      <c r="B49" s="1">
        <f>B47+B48</f>
        <v>1152</v>
      </c>
      <c r="C49" s="10">
        <f>C47+C48</f>
        <v>1</v>
      </c>
      <c r="E49" s="152" t="s">
        <v>69</v>
      </c>
      <c r="F49" s="1">
        <f>F43+F44+F45+F46+F47+F48</f>
        <v>936</v>
      </c>
      <c r="G49" s="10">
        <f>G43+G44+G45+G46+G47+G48</f>
        <v>0.99999999999999989</v>
      </c>
      <c r="I49" s="38" t="s">
        <v>163</v>
      </c>
      <c r="J49" s="112">
        <v>295</v>
      </c>
      <c r="K49" s="24">
        <f>J49/J51</f>
        <v>0.33146067415730335</v>
      </c>
      <c r="M49" s="38" t="s">
        <v>200</v>
      </c>
      <c r="N49" s="112">
        <v>324</v>
      </c>
      <c r="O49" s="24">
        <f>N49/N51</f>
        <v>0.36527621195039461</v>
      </c>
      <c r="Q49" s="13"/>
      <c r="R49" s="13"/>
      <c r="S49" s="13"/>
      <c r="T49" s="13"/>
    </row>
    <row r="50" spans="1:20" x14ac:dyDescent="0.2">
      <c r="A50" s="13"/>
      <c r="B50" s="13"/>
      <c r="C50" s="14"/>
      <c r="E50" s="13"/>
      <c r="F50" s="13"/>
      <c r="G50" s="14"/>
      <c r="I50" s="38" t="s">
        <v>164</v>
      </c>
      <c r="J50" s="112">
        <v>186</v>
      </c>
      <c r="K50" s="24">
        <f>J50/J51</f>
        <v>0.20898876404494382</v>
      </c>
      <c r="M50" s="38" t="s">
        <v>201</v>
      </c>
      <c r="N50" s="112">
        <v>266</v>
      </c>
      <c r="O50" s="24">
        <f>N50/N51</f>
        <v>0.29988726042841035</v>
      </c>
      <c r="Q50" s="13"/>
      <c r="R50" s="13"/>
      <c r="S50" s="13"/>
      <c r="T50" s="13"/>
    </row>
    <row r="51" spans="1:20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890</v>
      </c>
      <c r="K51" s="24">
        <f>K48+K49+K50</f>
        <v>1</v>
      </c>
      <c r="M51" s="38" t="s">
        <v>69</v>
      </c>
      <c r="N51" s="23">
        <f>N48+N49+N50</f>
        <v>887</v>
      </c>
      <c r="O51" s="24">
        <f>O48+O49+O50</f>
        <v>1</v>
      </c>
      <c r="Q51" s="13"/>
      <c r="R51" s="13"/>
      <c r="S51" s="13"/>
      <c r="T51" s="13"/>
    </row>
    <row r="52" spans="1:20" x14ac:dyDescent="0.2">
      <c r="A52" s="1" t="s">
        <v>92</v>
      </c>
      <c r="B52" s="112">
        <v>319</v>
      </c>
      <c r="C52" s="10">
        <f>B52/B54</f>
        <v>0.24652241112828438</v>
      </c>
      <c r="E52" s="152" t="s">
        <v>133</v>
      </c>
      <c r="F52" s="112">
        <v>624</v>
      </c>
      <c r="G52" s="10">
        <f>F52/F55</f>
        <v>0.64462809917355368</v>
      </c>
      <c r="I52" s="13"/>
      <c r="J52" s="13"/>
      <c r="K52" s="14"/>
      <c r="M52" s="13"/>
      <c r="N52" s="13"/>
      <c r="O52" s="14"/>
      <c r="Q52" s="13"/>
      <c r="R52" s="13"/>
      <c r="S52" s="13"/>
      <c r="T52" s="13"/>
    </row>
    <row r="53" spans="1:20" x14ac:dyDescent="0.2">
      <c r="A53" s="1" t="s">
        <v>93</v>
      </c>
      <c r="B53" s="112">
        <v>975</v>
      </c>
      <c r="C53" s="10">
        <f>B53/B54</f>
        <v>0.75347758887171556</v>
      </c>
      <c r="E53" s="152" t="s">
        <v>134</v>
      </c>
      <c r="F53" s="112">
        <v>281</v>
      </c>
      <c r="G53" s="10">
        <f>F53/F55</f>
        <v>0.29028925619834711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3"/>
      <c r="T53" s="13"/>
    </row>
    <row r="54" spans="1:20" x14ac:dyDescent="0.2">
      <c r="A54" s="1" t="s">
        <v>69</v>
      </c>
      <c r="B54" s="1">
        <f>B52+B53</f>
        <v>1294</v>
      </c>
      <c r="C54" s="10">
        <f>C52+C53</f>
        <v>1</v>
      </c>
      <c r="E54" s="152" t="s">
        <v>135</v>
      </c>
      <c r="F54" s="112">
        <v>63</v>
      </c>
      <c r="G54" s="10">
        <f>F54/F55</f>
        <v>6.5082644628099179E-2</v>
      </c>
      <c r="I54" s="38" t="s">
        <v>166</v>
      </c>
      <c r="J54" s="112">
        <v>415</v>
      </c>
      <c r="K54" s="24">
        <f>J54/J57</f>
        <v>0.46786922209695603</v>
      </c>
      <c r="M54" s="38" t="s">
        <v>203</v>
      </c>
      <c r="N54" s="112">
        <v>506</v>
      </c>
      <c r="O54" s="24">
        <f>N54/N56</f>
        <v>0.56981981981981977</v>
      </c>
      <c r="Q54" s="13"/>
      <c r="R54" s="13"/>
      <c r="S54" s="13"/>
      <c r="T54" s="13"/>
    </row>
    <row r="55" spans="1:20" x14ac:dyDescent="0.2">
      <c r="A55" s="13"/>
      <c r="B55" s="13"/>
      <c r="C55" s="14"/>
      <c r="E55" s="152" t="s">
        <v>69</v>
      </c>
      <c r="F55" s="1">
        <f>F52+F53+F54</f>
        <v>968</v>
      </c>
      <c r="G55" s="10">
        <f>G52+G53+G54</f>
        <v>1</v>
      </c>
      <c r="I55" s="38" t="s">
        <v>167</v>
      </c>
      <c r="J55" s="112">
        <v>290</v>
      </c>
      <c r="K55" s="24">
        <f>J55/J57</f>
        <v>0.32694475760992109</v>
      </c>
      <c r="M55" s="38" t="s">
        <v>204</v>
      </c>
      <c r="N55" s="112">
        <v>382</v>
      </c>
      <c r="O55" s="24">
        <f>N55/N56</f>
        <v>0.43018018018018017</v>
      </c>
      <c r="Q55" s="13"/>
      <c r="R55" s="13"/>
      <c r="S55" s="13"/>
      <c r="T55" s="13"/>
    </row>
    <row r="56" spans="1:20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182</v>
      </c>
      <c r="K56" s="24">
        <f>J56/J57</f>
        <v>0.20518602029312288</v>
      </c>
      <c r="M56" s="38" t="s">
        <v>69</v>
      </c>
      <c r="N56" s="23">
        <f>N54+N55</f>
        <v>888</v>
      </c>
      <c r="O56" s="24">
        <f>O54+O55</f>
        <v>1</v>
      </c>
      <c r="Q56" s="13"/>
      <c r="R56" s="13"/>
      <c r="S56" s="13"/>
      <c r="T56" s="13"/>
    </row>
    <row r="57" spans="1:20" x14ac:dyDescent="0.2">
      <c r="A57" s="1" t="s">
        <v>97</v>
      </c>
      <c r="B57" s="112">
        <v>189</v>
      </c>
      <c r="C57" s="10">
        <f>B57/B60</f>
        <v>0.17027027027027028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887</v>
      </c>
      <c r="K57" s="24">
        <f>K54+K55+K56</f>
        <v>1</v>
      </c>
      <c r="M57" s="13"/>
      <c r="N57" s="13"/>
      <c r="O57" s="13"/>
      <c r="Q57" s="13"/>
      <c r="R57" s="13"/>
      <c r="S57" s="13"/>
      <c r="T57" s="13"/>
    </row>
    <row r="58" spans="1:20" x14ac:dyDescent="0.2">
      <c r="A58" s="1" t="s">
        <v>98</v>
      </c>
      <c r="B58" s="112">
        <v>567</v>
      </c>
      <c r="C58" s="10">
        <f>B58/B60</f>
        <v>0.51081081081081081</v>
      </c>
      <c r="E58" s="152" t="s">
        <v>137</v>
      </c>
      <c r="F58" s="112">
        <v>597</v>
      </c>
      <c r="G58" s="10">
        <f>F58/F60</f>
        <v>0.61230769230769233</v>
      </c>
      <c r="I58" s="13"/>
      <c r="J58" s="13"/>
      <c r="K58" s="14"/>
      <c r="M58" s="13"/>
      <c r="N58" s="13"/>
      <c r="O58" s="13"/>
      <c r="Q58" s="13"/>
      <c r="R58" s="13"/>
      <c r="S58" s="13"/>
      <c r="T58" s="13"/>
    </row>
    <row r="59" spans="1:20" x14ac:dyDescent="0.2">
      <c r="A59" s="1" t="s">
        <v>99</v>
      </c>
      <c r="B59" s="112">
        <v>354</v>
      </c>
      <c r="C59" s="10">
        <f>B59/B60</f>
        <v>0.31891891891891894</v>
      </c>
      <c r="E59" s="154" t="s">
        <v>72</v>
      </c>
      <c r="F59" s="112">
        <v>378</v>
      </c>
      <c r="G59" s="31">
        <f>F59/F60</f>
        <v>0.38769230769230767</v>
      </c>
      <c r="I59" s="50"/>
      <c r="J59" s="13"/>
      <c r="K59" s="16"/>
      <c r="M59" s="13"/>
      <c r="N59" s="13"/>
      <c r="O59" s="13"/>
      <c r="Q59" s="13"/>
      <c r="R59" s="13"/>
      <c r="S59" s="13"/>
      <c r="T59" s="13"/>
    </row>
    <row r="60" spans="1:20" x14ac:dyDescent="0.2">
      <c r="A60" s="1" t="s">
        <v>69</v>
      </c>
      <c r="B60" s="1">
        <f>B57+B58+B59</f>
        <v>1110</v>
      </c>
      <c r="C60" s="10">
        <f>C57+C58+C59</f>
        <v>1</v>
      </c>
      <c r="E60" s="38" t="s">
        <v>69</v>
      </c>
      <c r="F60" s="23">
        <f>F58+F59</f>
        <v>975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3"/>
      <c r="T60" s="13"/>
    </row>
    <row r="61" spans="1:20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3"/>
      <c r="T61" s="13"/>
    </row>
    <row r="62" spans="1:20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3"/>
      <c r="T62" s="13"/>
    </row>
    <row r="63" spans="1:20" x14ac:dyDescent="0.2">
      <c r="A63" s="1" t="s">
        <v>101</v>
      </c>
      <c r="B63" s="112">
        <v>1105</v>
      </c>
      <c r="C63" s="10">
        <f>B63/B65</f>
        <v>0.83648750946252837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3"/>
      <c r="T63" s="13"/>
    </row>
    <row r="64" spans="1:20" x14ac:dyDescent="0.2">
      <c r="A64" s="1" t="s">
        <v>102</v>
      </c>
      <c r="B64" s="112">
        <v>216</v>
      </c>
      <c r="C64" s="10">
        <f>B64/B65</f>
        <v>0.16351249053747161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3"/>
      <c r="T64" s="13"/>
    </row>
    <row r="65" spans="1:20" x14ac:dyDescent="0.2">
      <c r="A65" s="1" t="s">
        <v>69</v>
      </c>
      <c r="B65" s="1">
        <f>B63+B64</f>
        <v>1321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3"/>
      <c r="T65" s="13"/>
    </row>
    <row r="66" spans="1:20" s="13" customFormat="1" x14ac:dyDescent="0.2">
      <c r="C66" s="14"/>
      <c r="G66" s="14"/>
      <c r="I66" s="50"/>
      <c r="K66" s="16"/>
    </row>
    <row r="67" spans="1:20" s="13" customFormat="1" x14ac:dyDescent="0.2">
      <c r="C67" s="14"/>
      <c r="E67" s="50"/>
      <c r="G67" s="16"/>
      <c r="I67" s="50"/>
      <c r="K67" s="16"/>
    </row>
    <row r="68" spans="1:20" s="13" customFormat="1" x14ac:dyDescent="0.2">
      <c r="C68" s="14"/>
      <c r="E68" s="50"/>
      <c r="G68" s="16"/>
      <c r="I68" s="50"/>
      <c r="K68" s="16"/>
    </row>
    <row r="69" spans="1:20" s="13" customFormat="1" x14ac:dyDescent="0.2">
      <c r="C69" s="14"/>
      <c r="E69" s="50"/>
      <c r="G69" s="16"/>
      <c r="I69" s="50"/>
      <c r="K69" s="16"/>
    </row>
    <row r="70" spans="1:20" s="13" customFormat="1" x14ac:dyDescent="0.2">
      <c r="C70" s="14"/>
      <c r="E70" s="50"/>
      <c r="G70" s="16"/>
      <c r="K70" s="16"/>
    </row>
    <row r="71" spans="1:20" s="13" customFormat="1" x14ac:dyDescent="0.2">
      <c r="C71" s="14"/>
      <c r="E71" s="50"/>
      <c r="G71" s="16"/>
      <c r="I71" s="50"/>
      <c r="K71" s="16"/>
    </row>
    <row r="72" spans="1:20" s="13" customFormat="1" x14ac:dyDescent="0.2">
      <c r="C72" s="14"/>
      <c r="G72" s="16"/>
      <c r="I72" s="50"/>
      <c r="K72" s="16"/>
    </row>
    <row r="73" spans="1:20" s="13" customFormat="1" x14ac:dyDescent="0.2">
      <c r="C73" s="14"/>
      <c r="E73" s="50"/>
      <c r="G73" s="16"/>
      <c r="I73" s="50"/>
      <c r="K73" s="16"/>
    </row>
    <row r="74" spans="1:20" s="13" customFormat="1" x14ac:dyDescent="0.2">
      <c r="C74" s="14"/>
      <c r="E74" s="50"/>
      <c r="G74" s="16"/>
      <c r="I74" s="50"/>
      <c r="K74" s="16"/>
    </row>
    <row r="75" spans="1:20" s="13" customFormat="1" x14ac:dyDescent="0.2">
      <c r="C75" s="14"/>
      <c r="E75" s="50"/>
      <c r="G75" s="16"/>
      <c r="I75" s="50"/>
      <c r="K75" s="16"/>
    </row>
    <row r="76" spans="1:20" s="13" customFormat="1" x14ac:dyDescent="0.2">
      <c r="C76" s="14"/>
      <c r="E76" s="50"/>
      <c r="G76" s="16"/>
      <c r="I76" s="50"/>
      <c r="K76" s="16"/>
    </row>
    <row r="77" spans="1:20" s="13" customFormat="1" x14ac:dyDescent="0.2">
      <c r="C77" s="14"/>
      <c r="E77" s="50"/>
      <c r="G77" s="16"/>
      <c r="K77" s="16"/>
    </row>
    <row r="78" spans="1:20" s="13" customFormat="1" x14ac:dyDescent="0.2">
      <c r="C78" s="14"/>
      <c r="E78" s="50"/>
      <c r="G78" s="16"/>
      <c r="I78" s="50"/>
      <c r="K78" s="16"/>
    </row>
    <row r="79" spans="1:20" s="13" customFormat="1" x14ac:dyDescent="0.2">
      <c r="C79" s="14"/>
      <c r="G79" s="16"/>
      <c r="I79" s="50"/>
      <c r="K79" s="16"/>
    </row>
    <row r="80" spans="1:20" s="13" customFormat="1" x14ac:dyDescent="0.2">
      <c r="C80" s="14"/>
      <c r="E80" s="50"/>
      <c r="G80" s="16"/>
      <c r="I80" s="50"/>
      <c r="K80" s="16"/>
    </row>
    <row r="81" spans="3:11" s="13" customFormat="1" x14ac:dyDescent="0.2">
      <c r="C81" s="14"/>
      <c r="E81" s="50"/>
      <c r="G81" s="16"/>
      <c r="I81" s="50"/>
      <c r="K81" s="16"/>
    </row>
    <row r="82" spans="3:11" s="13" customFormat="1" x14ac:dyDescent="0.2">
      <c r="C82" s="14"/>
      <c r="E82" s="50"/>
      <c r="G82" s="16"/>
      <c r="I82" s="50"/>
      <c r="K82" s="16"/>
    </row>
    <row r="83" spans="3:11" s="13" customFormat="1" x14ac:dyDescent="0.2">
      <c r="C83" s="14"/>
      <c r="E83" s="50"/>
      <c r="G83" s="16"/>
      <c r="K83" s="16"/>
    </row>
    <row r="84" spans="3:11" s="13" customFormat="1" x14ac:dyDescent="0.2">
      <c r="C84" s="14"/>
      <c r="E84" s="50"/>
      <c r="G84" s="16"/>
      <c r="I84" s="50"/>
      <c r="K84" s="16"/>
    </row>
    <row r="85" spans="3:11" s="13" customFormat="1" x14ac:dyDescent="0.2">
      <c r="C85" s="14"/>
      <c r="G85" s="16"/>
      <c r="I85" s="50"/>
      <c r="K85" s="16"/>
    </row>
    <row r="86" spans="3:11" s="13" customFormat="1" x14ac:dyDescent="0.2">
      <c r="C86" s="14"/>
      <c r="E86" s="50"/>
      <c r="G86" s="16"/>
      <c r="I86" s="50"/>
      <c r="K86" s="16"/>
    </row>
    <row r="87" spans="3:11" s="13" customFormat="1" x14ac:dyDescent="0.2">
      <c r="C87" s="14"/>
      <c r="E87" s="50"/>
      <c r="G87" s="16"/>
      <c r="I87" s="50"/>
      <c r="K87" s="16"/>
    </row>
    <row r="88" spans="3:11" s="13" customFormat="1" x14ac:dyDescent="0.2">
      <c r="C88" s="14"/>
      <c r="E88" s="50"/>
      <c r="G88" s="16"/>
      <c r="I88" s="50"/>
      <c r="K88" s="16"/>
    </row>
    <row r="89" spans="3:11" s="13" customFormat="1" x14ac:dyDescent="0.2">
      <c r="C89" s="14"/>
      <c r="E89" s="50"/>
      <c r="G89" s="16"/>
      <c r="I89" s="50"/>
      <c r="K89" s="16"/>
    </row>
    <row r="90" spans="3:11" s="13" customFormat="1" x14ac:dyDescent="0.2">
      <c r="C90" s="14"/>
      <c r="E90" s="50"/>
      <c r="G90" s="16"/>
      <c r="K90" s="16"/>
    </row>
    <row r="91" spans="3:11" s="13" customFormat="1" x14ac:dyDescent="0.2">
      <c r="C91" s="14"/>
      <c r="E91" s="50"/>
      <c r="G91" s="16"/>
      <c r="I91" s="50"/>
      <c r="K91" s="16"/>
    </row>
    <row r="92" spans="3:11" s="13" customFormat="1" x14ac:dyDescent="0.2">
      <c r="C92" s="14"/>
      <c r="E92" s="50"/>
      <c r="G92" s="16"/>
      <c r="I92" s="50"/>
      <c r="K92" s="16"/>
    </row>
    <row r="93" spans="3:11" s="13" customFormat="1" x14ac:dyDescent="0.2">
      <c r="C93" s="14"/>
      <c r="G93" s="16"/>
      <c r="I93" s="50"/>
      <c r="K93" s="16"/>
    </row>
    <row r="94" spans="3:11" s="13" customFormat="1" x14ac:dyDescent="0.2">
      <c r="C94" s="14"/>
      <c r="E94" s="50"/>
      <c r="G94" s="16"/>
      <c r="I94" s="50"/>
      <c r="K94" s="16"/>
    </row>
    <row r="95" spans="3:11" s="13" customFormat="1" x14ac:dyDescent="0.2">
      <c r="C95" s="14"/>
      <c r="E95" s="50"/>
      <c r="G95" s="16"/>
      <c r="I95" s="50"/>
      <c r="K95" s="16"/>
    </row>
    <row r="96" spans="3:11" s="13" customFormat="1" x14ac:dyDescent="0.2">
      <c r="C96" s="14"/>
      <c r="E96" s="50"/>
      <c r="G96" s="16"/>
      <c r="I96" s="50"/>
      <c r="K96" s="16"/>
    </row>
    <row r="97" spans="3:15" s="13" customFormat="1" x14ac:dyDescent="0.2">
      <c r="C97" s="14"/>
      <c r="E97" s="50"/>
      <c r="G97" s="16"/>
      <c r="K97" s="16"/>
    </row>
    <row r="98" spans="3:15" s="13" customFormat="1" x14ac:dyDescent="0.2">
      <c r="C98" s="14"/>
      <c r="G98" s="16"/>
      <c r="I98" s="50"/>
      <c r="K98" s="16"/>
    </row>
    <row r="99" spans="3:15" s="13" customFormat="1" x14ac:dyDescent="0.2">
      <c r="C99" s="14"/>
      <c r="E99" s="50"/>
      <c r="G99" s="16"/>
      <c r="I99" s="50"/>
      <c r="K99" s="16"/>
    </row>
    <row r="100" spans="3:15" s="13" customFormat="1" x14ac:dyDescent="0.2">
      <c r="C100" s="14"/>
      <c r="E100" s="50"/>
      <c r="G100" s="16"/>
      <c r="I100" s="50"/>
      <c r="K100" s="16"/>
      <c r="M100"/>
      <c r="N100"/>
      <c r="O100"/>
    </row>
    <row r="101" spans="3:15" x14ac:dyDescent="0.2">
      <c r="E101" s="45"/>
      <c r="G101" s="28"/>
      <c r="I101" s="45"/>
      <c r="K101" s="28"/>
    </row>
    <row r="102" spans="3:15" x14ac:dyDescent="0.2">
      <c r="E102" s="45"/>
      <c r="G102" s="28"/>
      <c r="I102" s="45"/>
      <c r="K102" s="28"/>
    </row>
    <row r="103" spans="3:15" x14ac:dyDescent="0.2">
      <c r="E103" s="45"/>
      <c r="G103" s="28"/>
      <c r="K103" s="28"/>
    </row>
    <row r="104" spans="3:15" x14ac:dyDescent="0.2">
      <c r="E104" s="45"/>
      <c r="G104" s="28"/>
      <c r="I104" s="45"/>
      <c r="K104" s="28"/>
    </row>
    <row r="105" spans="3:15" x14ac:dyDescent="0.2">
      <c r="G105" s="28"/>
      <c r="I105" s="45"/>
      <c r="K105" s="28"/>
    </row>
    <row r="106" spans="3:15" x14ac:dyDescent="0.2">
      <c r="E106" s="45"/>
      <c r="G106" s="28"/>
      <c r="I106" s="45"/>
      <c r="K106" s="28"/>
    </row>
    <row r="107" spans="3:15" x14ac:dyDescent="0.2">
      <c r="E107" s="45"/>
      <c r="G107" s="28"/>
      <c r="I107" s="45"/>
      <c r="K107" s="28"/>
    </row>
    <row r="108" spans="3:15" x14ac:dyDescent="0.2">
      <c r="E108" s="45"/>
      <c r="G108" s="28"/>
      <c r="K108" s="28"/>
    </row>
    <row r="109" spans="3:15" x14ac:dyDescent="0.2">
      <c r="E109" s="45"/>
      <c r="G109" s="28"/>
    </row>
    <row r="110" spans="3:15" x14ac:dyDescent="0.2">
      <c r="E110" s="45"/>
      <c r="G110" s="28"/>
    </row>
    <row r="111" spans="3:15" x14ac:dyDescent="0.2">
      <c r="G111" s="28"/>
    </row>
    <row r="112" spans="3:15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CDC17-36C3-9E4A-9DFB-5EAD24F4A66C}">
  <sheetPr codeName="Sheet35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143.6640625" style="13" customWidth="1"/>
  </cols>
  <sheetData>
    <row r="1" spans="1:23" x14ac:dyDescent="0.2">
      <c r="A1" s="8" t="s">
        <v>216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632</v>
      </c>
      <c r="R3" s="23" t="s">
        <v>64</v>
      </c>
      <c r="S3" s="24" t="s">
        <v>94</v>
      </c>
      <c r="T3" s="43"/>
      <c r="U3" s="38" t="s">
        <v>480</v>
      </c>
      <c r="V3" s="60" t="s">
        <v>64</v>
      </c>
      <c r="W3" s="61" t="s">
        <v>77</v>
      </c>
    </row>
    <row r="4" spans="1:23" x14ac:dyDescent="0.2">
      <c r="A4" s="1" t="s">
        <v>66</v>
      </c>
      <c r="B4" s="112">
        <v>3530</v>
      </c>
      <c r="C4" s="10">
        <f>B4/B7</f>
        <v>0.98028325465148569</v>
      </c>
      <c r="E4" s="3" t="s">
        <v>104</v>
      </c>
      <c r="F4" s="112">
        <v>2579</v>
      </c>
      <c r="G4" s="10">
        <f>F4/F6</f>
        <v>0.80568572321149645</v>
      </c>
      <c r="I4" s="17" t="s">
        <v>139</v>
      </c>
      <c r="J4" s="112">
        <v>973</v>
      </c>
      <c r="K4" s="10">
        <f>J4/J6</f>
        <v>0.41298811544991509</v>
      </c>
      <c r="M4" s="22" t="s">
        <v>170</v>
      </c>
      <c r="N4" s="112">
        <v>574</v>
      </c>
      <c r="O4" s="24">
        <f>N4/N8</f>
        <v>0.28041035661944308</v>
      </c>
      <c r="Q4" s="46" t="s">
        <v>233</v>
      </c>
      <c r="R4" s="112">
        <v>888</v>
      </c>
      <c r="S4" s="24">
        <f>R4/R7</f>
        <v>0.44003964321110012</v>
      </c>
      <c r="T4" s="43"/>
      <c r="U4" s="46" t="s">
        <v>485</v>
      </c>
      <c r="V4" s="112">
        <v>397</v>
      </c>
      <c r="W4" s="49">
        <f>V4/V6</f>
        <v>0.41745531019978971</v>
      </c>
    </row>
    <row r="5" spans="1:23" x14ac:dyDescent="0.2">
      <c r="A5" s="1" t="s">
        <v>67</v>
      </c>
      <c r="B5" s="112">
        <v>20</v>
      </c>
      <c r="C5" s="10">
        <f>B5/B7</f>
        <v>5.5540127742293808E-3</v>
      </c>
      <c r="E5" s="3" t="s">
        <v>105</v>
      </c>
      <c r="F5" s="112">
        <v>622</v>
      </c>
      <c r="G5" s="10">
        <f>F5/F6</f>
        <v>0.1943142767885036</v>
      </c>
      <c r="I5" s="17" t="s">
        <v>88</v>
      </c>
      <c r="J5" s="112">
        <v>1383</v>
      </c>
      <c r="K5" s="10">
        <f>J5/J6</f>
        <v>0.58701188455008491</v>
      </c>
      <c r="L5" s="15"/>
      <c r="M5" s="22" t="s">
        <v>171</v>
      </c>
      <c r="N5" s="112">
        <v>329</v>
      </c>
      <c r="O5" s="24">
        <f>N5/N8</f>
        <v>0.16072300928187591</v>
      </c>
      <c r="Q5" s="46" t="s">
        <v>234</v>
      </c>
      <c r="R5" s="112">
        <v>576</v>
      </c>
      <c r="S5" s="24">
        <f>R5/R7</f>
        <v>0.28543111992071357</v>
      </c>
      <c r="T5" s="43"/>
      <c r="U5" s="46" t="s">
        <v>486</v>
      </c>
      <c r="V5" s="112">
        <v>554</v>
      </c>
      <c r="W5" s="49">
        <f>V5/V6</f>
        <v>0.58254468980021035</v>
      </c>
    </row>
    <row r="6" spans="1:23" x14ac:dyDescent="0.2">
      <c r="A6" s="2" t="s">
        <v>68</v>
      </c>
      <c r="B6" s="112">
        <v>51</v>
      </c>
      <c r="C6" s="11">
        <f>B6/B7</f>
        <v>1.4162732574284921E-2</v>
      </c>
      <c r="E6" s="3" t="s">
        <v>107</v>
      </c>
      <c r="F6" s="1">
        <f>F4+F5</f>
        <v>3201</v>
      </c>
      <c r="G6" s="10">
        <f>G4+G5</f>
        <v>1</v>
      </c>
      <c r="I6" s="17" t="s">
        <v>69</v>
      </c>
      <c r="J6" s="1">
        <f>J4+J5</f>
        <v>2356</v>
      </c>
      <c r="K6" s="10">
        <f>K4+K5</f>
        <v>1</v>
      </c>
      <c r="L6" s="15"/>
      <c r="M6" s="22" t="s">
        <v>172</v>
      </c>
      <c r="N6" s="112">
        <v>701</v>
      </c>
      <c r="O6" s="24">
        <f>N6/N8</f>
        <v>0.34245236932095752</v>
      </c>
      <c r="Q6" s="46" t="s">
        <v>235</v>
      </c>
      <c r="R6" s="112">
        <v>554</v>
      </c>
      <c r="S6" s="24">
        <f>R6/R7</f>
        <v>0.27452923686818631</v>
      </c>
      <c r="T6" s="43"/>
      <c r="U6" s="46" t="s">
        <v>69</v>
      </c>
      <c r="V6" s="47">
        <f>V4+V5</f>
        <v>951</v>
      </c>
      <c r="W6" s="49">
        <f>W4+W5</f>
        <v>1</v>
      </c>
    </row>
    <row r="7" spans="1:23" x14ac:dyDescent="0.2">
      <c r="A7" s="3" t="s">
        <v>69</v>
      </c>
      <c r="B7" s="1">
        <f>B4+B5+B6</f>
        <v>3601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443</v>
      </c>
      <c r="O7" s="24">
        <f>N7/N8</f>
        <v>0.21641426477772349</v>
      </c>
      <c r="Q7" s="46" t="s">
        <v>69</v>
      </c>
      <c r="R7" s="23">
        <f>R4+R5+R6</f>
        <v>2018</v>
      </c>
      <c r="S7" s="24">
        <f>S4+S5+S6</f>
        <v>1</v>
      </c>
      <c r="T7" s="43"/>
      <c r="U7" s="43"/>
      <c r="V7" s="43"/>
      <c r="W7" s="44"/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2047</v>
      </c>
      <c r="O8" s="24">
        <f>O4+O5+O6+O7</f>
        <v>1</v>
      </c>
      <c r="Q8" s="43"/>
      <c r="R8" s="13"/>
      <c r="S8" s="14"/>
      <c r="T8" s="43"/>
      <c r="U8" s="56"/>
      <c r="V8" s="56"/>
      <c r="W8" s="73"/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8</v>
      </c>
      <c r="G9" s="10">
        <f>F9/F11</f>
        <v>0.36363636363636365</v>
      </c>
      <c r="I9" s="17" t="s">
        <v>671</v>
      </c>
      <c r="J9" s="112">
        <v>491</v>
      </c>
      <c r="K9" s="10">
        <f>J9/J12</f>
        <v>0.21677704194260486</v>
      </c>
      <c r="L9" s="15"/>
      <c r="M9" s="13"/>
      <c r="N9" s="13"/>
      <c r="O9" s="14"/>
      <c r="Q9" s="38" t="s">
        <v>236</v>
      </c>
      <c r="R9" s="23" t="s">
        <v>64</v>
      </c>
      <c r="S9" s="24" t="s">
        <v>94</v>
      </c>
      <c r="T9" s="43"/>
      <c r="U9" s="56"/>
      <c r="V9" s="56"/>
      <c r="W9" s="73"/>
    </row>
    <row r="10" spans="1:23" x14ac:dyDescent="0.2">
      <c r="A10" s="23" t="s">
        <v>70</v>
      </c>
      <c r="B10" s="112">
        <v>36</v>
      </c>
      <c r="C10" s="24">
        <f>B10/B17</f>
        <v>1.0206974766090162E-2</v>
      </c>
      <c r="E10" s="3" t="s">
        <v>109</v>
      </c>
      <c r="F10" s="112">
        <v>14</v>
      </c>
      <c r="G10" s="10">
        <f>F10/F11</f>
        <v>0.63636363636363635</v>
      </c>
      <c r="I10" s="17" t="s">
        <v>141</v>
      </c>
      <c r="J10" s="112">
        <v>1091</v>
      </c>
      <c r="K10" s="10">
        <f>J10/J12</f>
        <v>0.48167770419426048</v>
      </c>
      <c r="L10" s="15"/>
      <c r="M10" s="22" t="s">
        <v>174</v>
      </c>
      <c r="N10" s="23" t="s">
        <v>64</v>
      </c>
      <c r="O10" s="24" t="s">
        <v>77</v>
      </c>
      <c r="Q10" s="46" t="s">
        <v>237</v>
      </c>
      <c r="R10" s="112">
        <v>758</v>
      </c>
      <c r="S10" s="24">
        <f>R10/R13</f>
        <v>0.38282828282828285</v>
      </c>
      <c r="T10" s="43"/>
      <c r="U10" s="56"/>
      <c r="V10" s="56"/>
      <c r="W10" s="73"/>
    </row>
    <row r="11" spans="1:23" x14ac:dyDescent="0.2">
      <c r="A11" s="23" t="s">
        <v>71</v>
      </c>
      <c r="B11" s="112">
        <v>718</v>
      </c>
      <c r="C11" s="24">
        <f>B11/B17</f>
        <v>0.20357244116813156</v>
      </c>
      <c r="E11" s="3" t="s">
        <v>107</v>
      </c>
      <c r="F11" s="1">
        <f>F9+F10</f>
        <v>22</v>
      </c>
      <c r="G11" s="10">
        <f>G9+G10</f>
        <v>1</v>
      </c>
      <c r="I11" s="17" t="s">
        <v>142</v>
      </c>
      <c r="J11" s="112">
        <v>683</v>
      </c>
      <c r="K11" s="10">
        <f>J11/J12</f>
        <v>0.30154525386313463</v>
      </c>
      <c r="L11" s="15"/>
      <c r="M11" s="22" t="s">
        <v>176</v>
      </c>
      <c r="N11" s="112">
        <v>841</v>
      </c>
      <c r="O11" s="24">
        <f>N11/N13</f>
        <v>0.41819990054699152</v>
      </c>
      <c r="Q11" s="46" t="s">
        <v>238</v>
      </c>
      <c r="R11" s="112">
        <v>562</v>
      </c>
      <c r="S11" s="24">
        <f>R11/R13</f>
        <v>0.28383838383838383</v>
      </c>
      <c r="T11" s="43"/>
      <c r="U11" s="56"/>
      <c r="V11" s="56"/>
      <c r="W11" s="73"/>
    </row>
    <row r="12" spans="1:23" x14ac:dyDescent="0.2">
      <c r="A12" s="23" t="s">
        <v>72</v>
      </c>
      <c r="B12" s="112">
        <v>28</v>
      </c>
      <c r="C12" s="24">
        <f>B12/B17</f>
        <v>7.9387581514034598E-3</v>
      </c>
      <c r="E12" s="13"/>
      <c r="F12" s="13"/>
      <c r="G12" s="14"/>
      <c r="I12" s="17" t="s">
        <v>69</v>
      </c>
      <c r="J12" s="1">
        <f>J9+J10+J11</f>
        <v>2265</v>
      </c>
      <c r="K12" s="10">
        <f>K9+K10+K11</f>
        <v>1</v>
      </c>
      <c r="L12" s="15"/>
      <c r="M12" s="22" t="s">
        <v>175</v>
      </c>
      <c r="N12" s="112">
        <v>1170</v>
      </c>
      <c r="O12" s="24">
        <f>N12/N13</f>
        <v>0.58180009945300848</v>
      </c>
      <c r="Q12" s="46" t="s">
        <v>239</v>
      </c>
      <c r="R12" s="112">
        <v>660</v>
      </c>
      <c r="S12" s="24">
        <f>R12/R13</f>
        <v>0.33333333333333331</v>
      </c>
      <c r="T12" s="43"/>
      <c r="U12" s="56"/>
      <c r="V12" s="56"/>
      <c r="W12" s="73"/>
    </row>
    <row r="13" spans="1:23" x14ac:dyDescent="0.2">
      <c r="A13" s="23" t="s">
        <v>73</v>
      </c>
      <c r="B13" s="112">
        <v>443</v>
      </c>
      <c r="C13" s="24">
        <f>B13/B17</f>
        <v>0.12560249503827617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2011</v>
      </c>
      <c r="O13" s="24">
        <f>O11+O12</f>
        <v>1</v>
      </c>
      <c r="Q13" s="46" t="s">
        <v>69</v>
      </c>
      <c r="R13" s="23">
        <f>R10+R11+R12</f>
        <v>1980</v>
      </c>
      <c r="S13" s="24">
        <f>S10+S11+S12</f>
        <v>1</v>
      </c>
      <c r="T13" s="43"/>
      <c r="U13" s="56"/>
      <c r="V13" s="56"/>
      <c r="W13" s="73"/>
    </row>
    <row r="14" spans="1:23" x14ac:dyDescent="0.2">
      <c r="A14" s="23" t="s">
        <v>74</v>
      </c>
      <c r="B14" s="112">
        <v>69</v>
      </c>
      <c r="C14" s="24">
        <f>B14/B17</f>
        <v>1.9563368301672809E-2</v>
      </c>
      <c r="E14" s="6" t="s">
        <v>111</v>
      </c>
      <c r="F14" s="112">
        <v>1228</v>
      </c>
      <c r="G14" s="27">
        <f>F14/F16</f>
        <v>0.50534979423868309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3"/>
      <c r="R14" s="43"/>
      <c r="S14" s="44"/>
      <c r="T14" s="43"/>
      <c r="U14" s="56"/>
      <c r="V14" s="56"/>
      <c r="W14" s="73"/>
    </row>
    <row r="15" spans="1:23" x14ac:dyDescent="0.2">
      <c r="A15" s="23" t="s">
        <v>75</v>
      </c>
      <c r="B15" s="112">
        <v>1190</v>
      </c>
      <c r="C15" s="24">
        <f>B15/B17</f>
        <v>0.33739722143464701</v>
      </c>
      <c r="E15" s="6" t="s">
        <v>112</v>
      </c>
      <c r="F15" s="112">
        <v>1202</v>
      </c>
      <c r="G15" s="27">
        <f>F15/F16</f>
        <v>0.49465020576131685</v>
      </c>
      <c r="I15" s="17" t="s">
        <v>144</v>
      </c>
      <c r="J15" s="112">
        <v>573</v>
      </c>
      <c r="K15" s="10">
        <f>J15/J19</f>
        <v>0.26626394052044611</v>
      </c>
      <c r="L15" s="15"/>
      <c r="M15" s="22" t="s">
        <v>177</v>
      </c>
      <c r="N15" s="23" t="s">
        <v>64</v>
      </c>
      <c r="O15" s="24" t="s">
        <v>77</v>
      </c>
      <c r="Q15" s="38" t="s">
        <v>240</v>
      </c>
      <c r="R15" s="60" t="s">
        <v>64</v>
      </c>
      <c r="S15" s="61" t="s">
        <v>77</v>
      </c>
      <c r="T15" s="43"/>
      <c r="U15" s="56"/>
      <c r="V15" s="56"/>
      <c r="W15" s="73"/>
    </row>
    <row r="16" spans="1:23" x14ac:dyDescent="0.2">
      <c r="A16" s="23" t="s">
        <v>76</v>
      </c>
      <c r="B16" s="112">
        <v>1043</v>
      </c>
      <c r="C16" s="24">
        <f>B16/B17</f>
        <v>0.29571874113977886</v>
      </c>
      <c r="E16" s="6" t="s">
        <v>107</v>
      </c>
      <c r="F16" s="7">
        <f>F14+F15</f>
        <v>2430</v>
      </c>
      <c r="G16" s="27">
        <f>G14+G15</f>
        <v>1</v>
      </c>
      <c r="I16" s="17" t="s">
        <v>145</v>
      </c>
      <c r="J16" s="112">
        <v>478</v>
      </c>
      <c r="K16" s="10">
        <f>J16/J19</f>
        <v>0.22211895910780668</v>
      </c>
      <c r="L16" s="15"/>
      <c r="M16" s="22" t="s">
        <v>178</v>
      </c>
      <c r="N16" s="112">
        <v>877</v>
      </c>
      <c r="O16" s="24">
        <f>N16/N18</f>
        <v>0.43740648379052371</v>
      </c>
      <c r="Q16" s="46" t="s">
        <v>241</v>
      </c>
      <c r="R16" s="112">
        <v>777</v>
      </c>
      <c r="S16" s="49">
        <f>R16/R18</f>
        <v>0.39825730394669401</v>
      </c>
      <c r="T16" s="43"/>
      <c r="U16" s="56"/>
      <c r="V16" s="56"/>
      <c r="W16" s="73"/>
    </row>
    <row r="17" spans="1:23" x14ac:dyDescent="0.2">
      <c r="A17" s="23" t="s">
        <v>69</v>
      </c>
      <c r="B17" s="23">
        <f>B10+B11+B12+B13+B14+B15+B16</f>
        <v>3527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524</v>
      </c>
      <c r="K17" s="10">
        <f>J17/J19</f>
        <v>0.24349442379182157</v>
      </c>
      <c r="L17" s="15"/>
      <c r="M17" s="22" t="s">
        <v>179</v>
      </c>
      <c r="N17" s="112">
        <v>1128</v>
      </c>
      <c r="O17" s="24">
        <f>N17/N18</f>
        <v>0.56259351620947629</v>
      </c>
      <c r="Q17" s="46" t="s">
        <v>242</v>
      </c>
      <c r="R17" s="112">
        <v>1174</v>
      </c>
      <c r="S17" s="49">
        <f>R17/R18</f>
        <v>0.60174269605330599</v>
      </c>
      <c r="T17" s="43"/>
      <c r="U17" s="56"/>
      <c r="V17" s="56"/>
      <c r="W17" s="73"/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577</v>
      </c>
      <c r="K18" s="127">
        <f>J18/J19</f>
        <v>0.26812267657992567</v>
      </c>
      <c r="L18" s="15"/>
      <c r="M18" s="22" t="s">
        <v>69</v>
      </c>
      <c r="N18" s="23">
        <f>N16+N17</f>
        <v>2005</v>
      </c>
      <c r="O18" s="24">
        <f>O16+O17</f>
        <v>1</v>
      </c>
      <c r="Q18" s="46" t="s">
        <v>107</v>
      </c>
      <c r="R18" s="47">
        <f>R16+R17</f>
        <v>1951</v>
      </c>
      <c r="S18" s="49">
        <f>S16+S17</f>
        <v>1</v>
      </c>
      <c r="T18" s="43"/>
      <c r="U18" s="56"/>
      <c r="V18" s="56"/>
      <c r="W18" s="73"/>
    </row>
    <row r="19" spans="1:23" x14ac:dyDescent="0.2">
      <c r="A19" s="43"/>
      <c r="B19" s="43"/>
      <c r="C19" s="44"/>
      <c r="E19" s="17" t="s">
        <v>114</v>
      </c>
      <c r="F19" s="112">
        <v>214</v>
      </c>
      <c r="G19" s="10">
        <f>F19/F22</f>
        <v>8.8907353552139592E-2</v>
      </c>
      <c r="I19" s="17" t="s">
        <v>69</v>
      </c>
      <c r="J19" s="1">
        <f>J15+J16+J17+J18</f>
        <v>2152</v>
      </c>
      <c r="K19" s="10">
        <f>K15+K16+K17+K18</f>
        <v>1</v>
      </c>
      <c r="L19" s="15"/>
      <c r="M19" s="13"/>
      <c r="N19" s="13"/>
      <c r="O19" s="14"/>
      <c r="Q19" s="43"/>
      <c r="R19" s="43"/>
      <c r="S19" s="44"/>
      <c r="T19" s="43"/>
      <c r="U19" s="56"/>
      <c r="V19" s="56"/>
      <c r="W19" s="73"/>
    </row>
    <row r="20" spans="1:23" x14ac:dyDescent="0.2">
      <c r="A20" s="43"/>
      <c r="B20" s="43"/>
      <c r="C20" s="44"/>
      <c r="E20" s="17" t="s">
        <v>674</v>
      </c>
      <c r="F20" s="112">
        <v>880</v>
      </c>
      <c r="G20" s="10">
        <f>F20/F22</f>
        <v>0.36560033236393852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3"/>
      <c r="R20" s="43"/>
      <c r="S20" s="44"/>
      <c r="T20" s="43"/>
      <c r="U20" s="56"/>
      <c r="V20" s="56"/>
      <c r="W20" s="73"/>
    </row>
    <row r="21" spans="1:23" x14ac:dyDescent="0.2">
      <c r="A21" s="43"/>
      <c r="B21" s="43"/>
      <c r="C21" s="44"/>
      <c r="E21" s="17" t="s">
        <v>115</v>
      </c>
      <c r="F21" s="112">
        <v>1313</v>
      </c>
      <c r="G21" s="10">
        <f>F21/F22</f>
        <v>0.54549231408392185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734</v>
      </c>
      <c r="O21" s="24">
        <f>N21/N25</f>
        <v>0.3662674650698603</v>
      </c>
      <c r="Q21" s="43"/>
      <c r="R21" s="43"/>
      <c r="S21" s="44"/>
      <c r="T21" s="43"/>
      <c r="U21" s="56"/>
      <c r="V21" s="56"/>
      <c r="W21" s="73"/>
    </row>
    <row r="22" spans="1:23" x14ac:dyDescent="0.2">
      <c r="A22" s="43"/>
      <c r="B22" s="43"/>
      <c r="C22" s="44"/>
      <c r="E22" s="17" t="s">
        <v>107</v>
      </c>
      <c r="F22" s="1">
        <f>F19+F20+F21</f>
        <v>2407</v>
      </c>
      <c r="G22" s="10">
        <f>G19+G20+G21</f>
        <v>1</v>
      </c>
      <c r="I22" s="17" t="s">
        <v>148</v>
      </c>
      <c r="J22" s="112">
        <v>831</v>
      </c>
      <c r="K22" s="10">
        <f>J22/J25</f>
        <v>0.38189338235294118</v>
      </c>
      <c r="L22" s="15"/>
      <c r="M22" s="22" t="s">
        <v>182</v>
      </c>
      <c r="N22" s="112">
        <v>572</v>
      </c>
      <c r="O22" s="24">
        <f>N22/N25</f>
        <v>0.28542914171656686</v>
      </c>
      <c r="Q22" s="43"/>
      <c r="R22" s="43"/>
      <c r="S22" s="44"/>
      <c r="T22" s="43"/>
      <c r="U22" s="56"/>
      <c r="V22" s="56"/>
      <c r="W22" s="73"/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351</v>
      </c>
      <c r="K23" s="10">
        <f>J23/J25</f>
        <v>0.16130514705882354</v>
      </c>
      <c r="L23" s="15"/>
      <c r="M23" s="22" t="s">
        <v>183</v>
      </c>
      <c r="N23" s="112">
        <v>429</v>
      </c>
      <c r="O23" s="24">
        <f>N23/N25</f>
        <v>0.21407185628742514</v>
      </c>
      <c r="Q23" s="43"/>
      <c r="R23" s="43"/>
      <c r="S23" s="44"/>
      <c r="T23" s="43"/>
      <c r="U23" s="56"/>
      <c r="V23" s="56"/>
      <c r="W23" s="73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994</v>
      </c>
      <c r="K24" s="10">
        <f>J24/J25</f>
        <v>0.45680147058823528</v>
      </c>
      <c r="L24" s="15"/>
      <c r="M24" s="22" t="s">
        <v>184</v>
      </c>
      <c r="N24" s="112">
        <v>269</v>
      </c>
      <c r="O24" s="24">
        <f>N24/N25</f>
        <v>0.1342315369261477</v>
      </c>
      <c r="Q24" s="43"/>
      <c r="R24" s="43"/>
      <c r="S24" s="44"/>
      <c r="T24" s="43"/>
      <c r="U24" s="56"/>
      <c r="V24" s="56"/>
      <c r="W24" s="73"/>
    </row>
    <row r="25" spans="1:23" x14ac:dyDescent="0.2">
      <c r="A25" s="43"/>
      <c r="B25" s="43"/>
      <c r="C25" s="44"/>
      <c r="E25" s="17" t="s">
        <v>117</v>
      </c>
      <c r="F25" s="112">
        <v>892</v>
      </c>
      <c r="G25" s="10">
        <f>F25/F30</f>
        <v>0.37621256853648249</v>
      </c>
      <c r="I25" s="17" t="s">
        <v>69</v>
      </c>
      <c r="J25" s="1">
        <f>J22+J23+J24</f>
        <v>2176</v>
      </c>
      <c r="K25" s="10">
        <f>K22+K23+K24</f>
        <v>1</v>
      </c>
      <c r="L25" s="15"/>
      <c r="M25" s="22" t="s">
        <v>69</v>
      </c>
      <c r="N25" s="23">
        <f>N21+N22+N23+N24</f>
        <v>2004</v>
      </c>
      <c r="O25" s="24">
        <f>O21+O22+O23+O24</f>
        <v>1</v>
      </c>
      <c r="Q25" s="43"/>
      <c r="R25" s="43"/>
      <c r="S25" s="44"/>
      <c r="T25" s="43"/>
      <c r="U25" s="56"/>
      <c r="V25" s="56"/>
      <c r="W25" s="73"/>
    </row>
    <row r="26" spans="1:23" x14ac:dyDescent="0.2">
      <c r="A26" s="13"/>
      <c r="B26" s="13"/>
      <c r="C26" s="14"/>
      <c r="E26" s="17" t="s">
        <v>118</v>
      </c>
      <c r="F26" s="112">
        <v>359</v>
      </c>
      <c r="G26" s="10">
        <f>F26/F30</f>
        <v>0.15141290594685786</v>
      </c>
      <c r="I26" s="13"/>
      <c r="J26" s="13"/>
      <c r="K26" s="14"/>
      <c r="L26" s="15"/>
      <c r="M26" s="13"/>
      <c r="N26" s="13"/>
      <c r="O26" s="14"/>
      <c r="Q26" s="43"/>
      <c r="R26" s="43"/>
      <c r="S26" s="44"/>
      <c r="T26" s="43"/>
      <c r="U26" s="56"/>
      <c r="V26" s="56"/>
      <c r="W26" s="73"/>
    </row>
    <row r="27" spans="1:23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195</v>
      </c>
      <c r="G27" s="10">
        <f>F27/F30</f>
        <v>8.2243778996204137E-2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56"/>
      <c r="V27" s="56"/>
      <c r="W27" s="73"/>
    </row>
    <row r="28" spans="1:23" x14ac:dyDescent="0.2">
      <c r="A28" s="1" t="s">
        <v>79</v>
      </c>
      <c r="B28" s="112">
        <v>49</v>
      </c>
      <c r="C28" s="10">
        <f>B28/B35</f>
        <v>1.3767912334925541E-2</v>
      </c>
      <c r="E28" s="17" t="s">
        <v>120</v>
      </c>
      <c r="F28" s="112">
        <v>115</v>
      </c>
      <c r="G28" s="10">
        <f>F28/F30</f>
        <v>4.8502741459299871E-2</v>
      </c>
      <c r="I28" s="17" t="s">
        <v>644</v>
      </c>
      <c r="J28" s="112">
        <v>640</v>
      </c>
      <c r="K28" s="10">
        <f>J28/J33</f>
        <v>0.30505243088655865</v>
      </c>
      <c r="L28" s="15"/>
      <c r="M28" s="22" t="s">
        <v>186</v>
      </c>
      <c r="N28" s="112">
        <v>461</v>
      </c>
      <c r="O28" s="24">
        <f>N28/N31</f>
        <v>0.2309619238476954</v>
      </c>
      <c r="Q28" s="43"/>
      <c r="R28" s="43"/>
      <c r="S28" s="44"/>
      <c r="T28" s="43"/>
      <c r="U28" s="56"/>
      <c r="V28" s="56"/>
      <c r="W28" s="73"/>
    </row>
    <row r="29" spans="1:23" x14ac:dyDescent="0.2">
      <c r="A29" s="1" t="s">
        <v>80</v>
      </c>
      <c r="B29" s="112">
        <v>1949</v>
      </c>
      <c r="C29" s="10">
        <f>B29/B35</f>
        <v>0.54762573756673227</v>
      </c>
      <c r="E29" s="17" t="s">
        <v>99</v>
      </c>
      <c r="F29" s="112">
        <v>810</v>
      </c>
      <c r="G29" s="10">
        <f>F29/F30</f>
        <v>0.34162800506115565</v>
      </c>
      <c r="I29" s="17" t="s">
        <v>151</v>
      </c>
      <c r="J29" s="112">
        <v>668</v>
      </c>
      <c r="K29" s="10">
        <f>J29/J33</f>
        <v>0.31839847473784555</v>
      </c>
      <c r="L29" s="15"/>
      <c r="M29" s="22" t="s">
        <v>682</v>
      </c>
      <c r="N29" s="112">
        <v>923</v>
      </c>
      <c r="O29" s="24">
        <f>N29/N31</f>
        <v>0.46242484969939879</v>
      </c>
      <c r="Q29" s="43"/>
      <c r="R29" s="43"/>
      <c r="S29" s="44"/>
      <c r="T29" s="43"/>
      <c r="U29" s="56"/>
      <c r="V29" s="56"/>
      <c r="W29" s="73"/>
    </row>
    <row r="30" spans="1:23" x14ac:dyDescent="0.2">
      <c r="A30" s="1" t="s">
        <v>81</v>
      </c>
      <c r="B30" s="112">
        <v>65</v>
      </c>
      <c r="C30" s="10">
        <f>B30/B35</f>
        <v>1.8263557178982859E-2</v>
      </c>
      <c r="E30" s="17" t="s">
        <v>69</v>
      </c>
      <c r="F30" s="1">
        <f>F25+F26+F27+F28+F29</f>
        <v>2371</v>
      </c>
      <c r="G30" s="10">
        <f>G25+G26+G27+G28+G29</f>
        <v>1</v>
      </c>
      <c r="I30" s="17" t="s">
        <v>152</v>
      </c>
      <c r="J30" s="112">
        <v>198</v>
      </c>
      <c r="K30" s="10">
        <f>J30/J33</f>
        <v>9.4375595805529081E-2</v>
      </c>
      <c r="L30" s="15"/>
      <c r="M30" s="22" t="s">
        <v>187</v>
      </c>
      <c r="N30" s="112">
        <v>612</v>
      </c>
      <c r="O30" s="24">
        <f>N30/N31</f>
        <v>0.30661322645290578</v>
      </c>
      <c r="Q30" s="43"/>
      <c r="R30" s="43"/>
      <c r="S30" s="44"/>
      <c r="T30" s="43"/>
      <c r="U30" s="56"/>
      <c r="V30" s="56"/>
      <c r="W30" s="73"/>
    </row>
    <row r="31" spans="1:23" x14ac:dyDescent="0.2">
      <c r="A31" s="1" t="s">
        <v>82</v>
      </c>
      <c r="B31" s="112">
        <v>474</v>
      </c>
      <c r="C31" s="10">
        <f>B31/B35</f>
        <v>0.1331834785051981</v>
      </c>
      <c r="E31" s="13"/>
      <c r="F31" s="13"/>
      <c r="G31" s="14"/>
      <c r="I31" s="17" t="s">
        <v>153</v>
      </c>
      <c r="J31" s="112">
        <v>304</v>
      </c>
      <c r="K31" s="10">
        <f>J31/J33</f>
        <v>0.14489990467111535</v>
      </c>
      <c r="L31" s="15"/>
      <c r="M31" s="22" t="s">
        <v>69</v>
      </c>
      <c r="N31" s="23">
        <f>N28+N29+N30</f>
        <v>1996</v>
      </c>
      <c r="O31" s="24">
        <f>O28+O29+O30</f>
        <v>1</v>
      </c>
      <c r="Q31" s="43"/>
      <c r="R31" s="43"/>
      <c r="S31" s="44"/>
      <c r="T31" s="43"/>
      <c r="U31" s="56"/>
      <c r="V31" s="56"/>
      <c r="W31" s="73"/>
    </row>
    <row r="32" spans="1:23" x14ac:dyDescent="0.2">
      <c r="A32" s="1" t="s">
        <v>83</v>
      </c>
      <c r="B32" s="112">
        <v>422</v>
      </c>
      <c r="C32" s="10">
        <f>B32/B35</f>
        <v>0.1185726327620118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288</v>
      </c>
      <c r="K32" s="10">
        <f>J32/J33</f>
        <v>0.13727359389895138</v>
      </c>
      <c r="L32" s="15"/>
      <c r="M32" s="13"/>
      <c r="N32" s="13"/>
      <c r="O32" s="14"/>
      <c r="Q32" s="43"/>
      <c r="R32" s="43"/>
      <c r="S32" s="44"/>
      <c r="T32" s="43"/>
      <c r="U32" s="56"/>
      <c r="V32" s="56"/>
      <c r="W32" s="73"/>
    </row>
    <row r="33" spans="1:23" x14ac:dyDescent="0.2">
      <c r="A33" s="1" t="s">
        <v>84</v>
      </c>
      <c r="B33" s="112">
        <v>8</v>
      </c>
      <c r="C33" s="10">
        <f>B33/B35</f>
        <v>2.2478224220286599E-3</v>
      </c>
      <c r="E33" s="6" t="s">
        <v>112</v>
      </c>
      <c r="F33" s="112">
        <v>1706</v>
      </c>
      <c r="G33" s="27">
        <f>F33/F35</f>
        <v>0.73502800517018529</v>
      </c>
      <c r="I33" s="17" t="s">
        <v>69</v>
      </c>
      <c r="J33" s="1">
        <f>J28+J29+J30+J31+J32</f>
        <v>2098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56"/>
      <c r="V33" s="56"/>
      <c r="W33" s="73"/>
    </row>
    <row r="34" spans="1:23" x14ac:dyDescent="0.2">
      <c r="A34" s="1" t="s">
        <v>85</v>
      </c>
      <c r="B34" s="112">
        <v>592</v>
      </c>
      <c r="C34" s="10">
        <f>B34/B35</f>
        <v>0.16633885923012082</v>
      </c>
      <c r="E34" s="6" t="s">
        <v>122</v>
      </c>
      <c r="F34" s="112">
        <v>615</v>
      </c>
      <c r="G34" s="27">
        <f>F34/F35</f>
        <v>0.26497199482981476</v>
      </c>
      <c r="I34" s="13"/>
      <c r="J34" s="13"/>
      <c r="K34" s="14"/>
      <c r="L34" s="15"/>
      <c r="M34" s="22" t="s">
        <v>189</v>
      </c>
      <c r="N34" s="112">
        <v>698</v>
      </c>
      <c r="O34" s="24">
        <f>N34/N38</f>
        <v>0.35022579026593076</v>
      </c>
      <c r="Q34" s="43"/>
      <c r="R34" s="43"/>
      <c r="S34" s="44"/>
      <c r="T34" s="43"/>
      <c r="U34" s="56"/>
      <c r="V34" s="56"/>
      <c r="W34" s="73"/>
    </row>
    <row r="35" spans="1:23" x14ac:dyDescent="0.2">
      <c r="A35" s="41" t="s">
        <v>69</v>
      </c>
      <c r="B35" s="23">
        <f>B28+B29+B30+B31+B32+B33+B34</f>
        <v>3559</v>
      </c>
      <c r="C35" s="84">
        <f>C28+C29+C30+C31+C32+C33+C34</f>
        <v>1</v>
      </c>
      <c r="E35" s="6" t="s">
        <v>107</v>
      </c>
      <c r="F35" s="7">
        <f>F33+F34</f>
        <v>2321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724</v>
      </c>
      <c r="O35" s="24">
        <f>N35/N38</f>
        <v>0.3632714500752634</v>
      </c>
      <c r="Q35" s="43"/>
      <c r="R35" s="43"/>
      <c r="S35" s="44"/>
      <c r="T35" s="43"/>
      <c r="U35" s="56"/>
      <c r="V35" s="56"/>
      <c r="W35" s="73"/>
    </row>
    <row r="36" spans="1:23" x14ac:dyDescent="0.2">
      <c r="A36" s="43"/>
      <c r="B36" s="43"/>
      <c r="C36" s="44"/>
      <c r="E36" s="13"/>
      <c r="F36" s="13"/>
      <c r="G36" s="14"/>
      <c r="I36" s="22" t="s">
        <v>156</v>
      </c>
      <c r="J36" s="112">
        <v>1113</v>
      </c>
      <c r="K36" s="24">
        <f>J36/J38</f>
        <v>0.53872216844143272</v>
      </c>
      <c r="L36" s="15"/>
      <c r="M36" s="22" t="s">
        <v>191</v>
      </c>
      <c r="N36" s="112">
        <v>259</v>
      </c>
      <c r="O36" s="24">
        <f>N36/N38</f>
        <v>0.12995484194681384</v>
      </c>
      <c r="Q36" s="43"/>
      <c r="R36" s="43"/>
      <c r="S36" s="44"/>
      <c r="T36" s="43"/>
      <c r="U36" s="43"/>
      <c r="V36" s="43"/>
      <c r="W36" s="44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953</v>
      </c>
      <c r="K37" s="24">
        <f>J37/J38</f>
        <v>0.46127783155856728</v>
      </c>
      <c r="L37" s="15"/>
      <c r="M37" s="22" t="s">
        <v>192</v>
      </c>
      <c r="N37" s="112">
        <v>312</v>
      </c>
      <c r="O37" s="24">
        <f>N37/N38</f>
        <v>0.15654791771199197</v>
      </c>
      <c r="Q37" s="43"/>
      <c r="R37" s="43"/>
      <c r="S37" s="44"/>
      <c r="T37" s="43"/>
      <c r="U37" s="43"/>
      <c r="V37" s="43"/>
      <c r="W37" s="44"/>
    </row>
    <row r="38" spans="1:23" x14ac:dyDescent="0.2">
      <c r="A38" s="43"/>
      <c r="B38" s="43"/>
      <c r="C38" s="44"/>
      <c r="E38" s="6" t="s">
        <v>124</v>
      </c>
      <c r="F38" s="112">
        <v>6</v>
      </c>
      <c r="G38" s="27">
        <f>F38/F40</f>
        <v>0.375</v>
      </c>
      <c r="I38" s="22" t="s">
        <v>69</v>
      </c>
      <c r="J38" s="23">
        <f>J36+J37</f>
        <v>2066</v>
      </c>
      <c r="K38" s="24">
        <f>K36+K37</f>
        <v>1</v>
      </c>
      <c r="L38" s="15"/>
      <c r="M38" s="22" t="s">
        <v>107</v>
      </c>
      <c r="N38" s="23">
        <f>N34+N35+N36+N37</f>
        <v>1993</v>
      </c>
      <c r="O38" s="24">
        <f>O34+O35+O36+O37</f>
        <v>0.99999999999999989</v>
      </c>
      <c r="Q38" s="43"/>
      <c r="R38" s="43"/>
      <c r="S38" s="44"/>
      <c r="T38" s="43"/>
      <c r="U38" s="43"/>
      <c r="V38" s="43"/>
      <c r="W38" s="44"/>
    </row>
    <row r="39" spans="1:23" x14ac:dyDescent="0.2">
      <c r="A39" s="43"/>
      <c r="B39" s="43"/>
      <c r="C39" s="44"/>
      <c r="E39" s="6" t="s">
        <v>125</v>
      </c>
      <c r="F39" s="112">
        <v>10</v>
      </c>
      <c r="G39" s="27">
        <f>F39/F40</f>
        <v>0.625</v>
      </c>
      <c r="I39" s="13"/>
      <c r="J39" s="13"/>
      <c r="K39" s="14"/>
      <c r="L39" s="15"/>
      <c r="M39" s="13"/>
      <c r="N39" s="13"/>
      <c r="O39" s="14"/>
      <c r="Q39" s="43"/>
      <c r="R39" s="43"/>
      <c r="S39" s="44"/>
      <c r="T39" s="43"/>
      <c r="U39" s="43"/>
      <c r="V39" s="43"/>
      <c r="W39" s="44"/>
    </row>
    <row r="40" spans="1:23" x14ac:dyDescent="0.2">
      <c r="A40" s="13"/>
      <c r="B40" s="13"/>
      <c r="C40" s="14"/>
      <c r="E40" s="6" t="s">
        <v>107</v>
      </c>
      <c r="F40" s="7">
        <f>F38+F39</f>
        <v>16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43"/>
      <c r="V40" s="43"/>
      <c r="W40" s="4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263</v>
      </c>
      <c r="K41" s="24">
        <f>J41/J45</f>
        <v>0.12766990291262137</v>
      </c>
      <c r="L41" s="15"/>
      <c r="M41" s="22" t="s">
        <v>194</v>
      </c>
      <c r="N41" s="112">
        <v>435</v>
      </c>
      <c r="O41" s="24">
        <f>N41/N45</f>
        <v>0.21588089330024815</v>
      </c>
      <c r="Q41" s="43"/>
      <c r="R41" s="43"/>
      <c r="S41" s="44"/>
      <c r="T41" s="43"/>
      <c r="U41" s="43"/>
      <c r="V41" s="43"/>
      <c r="W41" s="44"/>
    </row>
    <row r="42" spans="1:23" x14ac:dyDescent="0.2">
      <c r="A42" s="1" t="s">
        <v>87</v>
      </c>
      <c r="B42" s="112">
        <v>1421</v>
      </c>
      <c r="C42" s="10">
        <f>B42/B44</f>
        <v>0.5178571428571429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499</v>
      </c>
      <c r="K42" s="24">
        <f>J42/J45</f>
        <v>0.24223300970873787</v>
      </c>
      <c r="L42" s="15"/>
      <c r="M42" s="22" t="s">
        <v>195</v>
      </c>
      <c r="N42" s="112">
        <v>735</v>
      </c>
      <c r="O42" s="24">
        <f>N42/N45</f>
        <v>0.36476426799007444</v>
      </c>
      <c r="Q42" s="43"/>
      <c r="R42" s="43"/>
      <c r="S42" s="44"/>
      <c r="T42" s="43"/>
      <c r="U42" s="43"/>
      <c r="V42" s="43"/>
      <c r="W42" s="44"/>
    </row>
    <row r="43" spans="1:23" x14ac:dyDescent="0.2">
      <c r="A43" s="1" t="s">
        <v>88</v>
      </c>
      <c r="B43" s="112">
        <v>1323</v>
      </c>
      <c r="C43" s="10">
        <f>B43/B44</f>
        <v>0.48214285714285715</v>
      </c>
      <c r="E43" s="124" t="s">
        <v>127</v>
      </c>
      <c r="F43" s="125">
        <v>515</v>
      </c>
      <c r="G43" s="127">
        <f>F43/F49</f>
        <v>0.2386468952734013</v>
      </c>
      <c r="I43" s="22" t="s">
        <v>159</v>
      </c>
      <c r="J43" s="112">
        <v>725</v>
      </c>
      <c r="K43" s="24">
        <f>J43/J45</f>
        <v>0.35194174757281554</v>
      </c>
      <c r="L43" s="15"/>
      <c r="M43" s="22" t="s">
        <v>196</v>
      </c>
      <c r="N43" s="112">
        <v>421</v>
      </c>
      <c r="O43" s="24">
        <f>N43/N45</f>
        <v>0.20893300248138957</v>
      </c>
      <c r="Q43" s="43"/>
      <c r="R43" s="43"/>
      <c r="S43" s="44"/>
      <c r="T43" s="43"/>
      <c r="U43" s="43"/>
      <c r="V43" s="43"/>
      <c r="W43" s="44"/>
    </row>
    <row r="44" spans="1:23" x14ac:dyDescent="0.2">
      <c r="A44" s="1" t="s">
        <v>69</v>
      </c>
      <c r="B44" s="1">
        <f>B42+B43</f>
        <v>2744</v>
      </c>
      <c r="C44" s="10">
        <f>C42+C43</f>
        <v>1</v>
      </c>
      <c r="E44" s="17" t="s">
        <v>128</v>
      </c>
      <c r="F44" s="112">
        <v>278</v>
      </c>
      <c r="G44" s="10">
        <f>F44/F49</f>
        <v>0.12882298424467098</v>
      </c>
      <c r="I44" s="22" t="s">
        <v>160</v>
      </c>
      <c r="J44" s="112">
        <v>573</v>
      </c>
      <c r="K44" s="24">
        <f>J44/J45</f>
        <v>0.27815533980582524</v>
      </c>
      <c r="L44" s="15"/>
      <c r="M44" s="22" t="s">
        <v>197</v>
      </c>
      <c r="N44" s="112">
        <v>424</v>
      </c>
      <c r="O44" s="24">
        <f>N44/N45</f>
        <v>0.21042183622828783</v>
      </c>
      <c r="Q44" s="43"/>
      <c r="R44" s="43"/>
      <c r="S44" s="44"/>
      <c r="T44" s="43"/>
      <c r="U44" s="43"/>
      <c r="V44" s="43"/>
      <c r="W44" s="44"/>
    </row>
    <row r="45" spans="1:23" x14ac:dyDescent="0.2">
      <c r="A45" s="13"/>
      <c r="B45" s="13"/>
      <c r="C45" s="14"/>
      <c r="E45" s="17" t="s">
        <v>129</v>
      </c>
      <c r="F45" s="112">
        <v>522</v>
      </c>
      <c r="G45" s="10">
        <f>F45/F49</f>
        <v>0.24189063948100092</v>
      </c>
      <c r="I45" s="22" t="s">
        <v>69</v>
      </c>
      <c r="J45" s="23">
        <f>J41+J42+J43+J44</f>
        <v>2060</v>
      </c>
      <c r="K45" s="24">
        <f>K41+K42+K43+K44</f>
        <v>1</v>
      </c>
      <c r="L45" s="15"/>
      <c r="M45" s="22" t="s">
        <v>69</v>
      </c>
      <c r="N45" s="23">
        <f>N41+N42+N43+N44</f>
        <v>2015</v>
      </c>
      <c r="O45" s="24">
        <f>O41+O42+O43+O44</f>
        <v>1</v>
      </c>
      <c r="Q45" s="43"/>
      <c r="R45" s="43"/>
      <c r="S45" s="44"/>
      <c r="T45" s="43"/>
      <c r="U45" s="43"/>
      <c r="V45" s="43"/>
      <c r="W45" s="4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463</v>
      </c>
      <c r="G46" s="10">
        <f>F46/F49</f>
        <v>0.21455050973123263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43"/>
      <c r="U46" s="43"/>
      <c r="V46" s="43"/>
      <c r="W46" s="44"/>
    </row>
    <row r="47" spans="1:23" x14ac:dyDescent="0.2">
      <c r="A47" s="1" t="s">
        <v>90</v>
      </c>
      <c r="B47" s="112">
        <v>775</v>
      </c>
      <c r="C47" s="10">
        <f>B47/B49</f>
        <v>0.32144338448776444</v>
      </c>
      <c r="E47" s="17" t="s">
        <v>131</v>
      </c>
      <c r="F47" s="112">
        <v>334</v>
      </c>
      <c r="G47" s="10">
        <f>F47/F49</f>
        <v>0.15477293790546803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</row>
    <row r="48" spans="1:23" x14ac:dyDescent="0.2">
      <c r="A48" s="1" t="s">
        <v>91</v>
      </c>
      <c r="B48" s="112">
        <v>1636</v>
      </c>
      <c r="C48" s="10">
        <f>B48/B49</f>
        <v>0.67855661551223556</v>
      </c>
      <c r="E48" s="17" t="s">
        <v>673</v>
      </c>
      <c r="F48" s="112">
        <v>46</v>
      </c>
      <c r="G48" s="10">
        <f>F48/F49</f>
        <v>2.1316033364226137E-2</v>
      </c>
      <c r="I48" s="22" t="s">
        <v>162</v>
      </c>
      <c r="J48" s="112">
        <v>660</v>
      </c>
      <c r="K48" s="24">
        <f>J48/J51</f>
        <v>0.31161473087818697</v>
      </c>
      <c r="M48" s="22" t="s">
        <v>199</v>
      </c>
      <c r="N48" s="112">
        <v>753</v>
      </c>
      <c r="O48" s="24">
        <f>N48/N51</f>
        <v>0.37801204819277107</v>
      </c>
      <c r="Q48" s="43"/>
      <c r="R48" s="43"/>
      <c r="S48" s="44"/>
      <c r="T48" s="43"/>
      <c r="U48" s="43"/>
      <c r="V48" s="43"/>
      <c r="W48" s="44"/>
    </row>
    <row r="49" spans="1:23" x14ac:dyDescent="0.2">
      <c r="A49" s="1" t="s">
        <v>69</v>
      </c>
      <c r="B49" s="1">
        <f>B47+B48</f>
        <v>2411</v>
      </c>
      <c r="C49" s="10">
        <f>C47+C48</f>
        <v>1</v>
      </c>
      <c r="E49" s="17" t="s">
        <v>69</v>
      </c>
      <c r="F49" s="1">
        <f>F43+F44+F45+F46+F47+F48</f>
        <v>2158</v>
      </c>
      <c r="G49" s="10">
        <f>G43+G44+G45+G46+G47+G48</f>
        <v>1</v>
      </c>
      <c r="I49" s="22" t="s">
        <v>163</v>
      </c>
      <c r="J49" s="112">
        <v>1100</v>
      </c>
      <c r="K49" s="24">
        <f>J49/J51</f>
        <v>0.51935788479697831</v>
      </c>
      <c r="M49" s="22" t="s">
        <v>200</v>
      </c>
      <c r="N49" s="112">
        <v>689</v>
      </c>
      <c r="O49" s="24">
        <f>N49/N51</f>
        <v>0.34588353413654621</v>
      </c>
      <c r="Q49" s="43"/>
      <c r="R49" s="43"/>
      <c r="S49" s="44"/>
      <c r="T49" s="43"/>
      <c r="U49" s="43"/>
      <c r="V49" s="43"/>
      <c r="W49" s="4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358</v>
      </c>
      <c r="K50" s="24">
        <f>J50/J51</f>
        <v>0.16902738432483475</v>
      </c>
      <c r="M50" s="22" t="s">
        <v>201</v>
      </c>
      <c r="N50" s="112">
        <v>550</v>
      </c>
      <c r="O50" s="24">
        <f>N50/N51</f>
        <v>0.27610441767068272</v>
      </c>
      <c r="Q50" s="43"/>
      <c r="R50" s="43"/>
      <c r="S50" s="44"/>
      <c r="T50" s="43"/>
      <c r="U50" s="43"/>
      <c r="V50" s="43"/>
      <c r="W50" s="4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2118</v>
      </c>
      <c r="K51" s="24">
        <f>K48+K49+K50</f>
        <v>1</v>
      </c>
      <c r="M51" s="22" t="s">
        <v>69</v>
      </c>
      <c r="N51" s="23">
        <f>N48+N49+N50</f>
        <v>1992</v>
      </c>
      <c r="O51" s="24">
        <f>O48+O49+O50</f>
        <v>1</v>
      </c>
      <c r="Q51" s="43"/>
      <c r="R51" s="43"/>
      <c r="S51" s="44"/>
      <c r="T51" s="43"/>
      <c r="U51" s="43"/>
      <c r="V51" s="43"/>
      <c r="W51" s="44"/>
    </row>
    <row r="52" spans="1:23" x14ac:dyDescent="0.2">
      <c r="A52" s="1" t="s">
        <v>92</v>
      </c>
      <c r="B52" s="112">
        <v>664</v>
      </c>
      <c r="C52" s="10">
        <f>B52/B54</f>
        <v>0.24393828067597356</v>
      </c>
      <c r="E52" s="17" t="s">
        <v>133</v>
      </c>
      <c r="F52" s="112">
        <v>924</v>
      </c>
      <c r="G52" s="10">
        <f>F52/F55</f>
        <v>0.42443729903536975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</row>
    <row r="53" spans="1:23" x14ac:dyDescent="0.2">
      <c r="A53" s="1" t="s">
        <v>93</v>
      </c>
      <c r="B53" s="112">
        <v>2058</v>
      </c>
      <c r="C53" s="10">
        <f>B53/B54</f>
        <v>0.75606171932402644</v>
      </c>
      <c r="E53" s="17" t="s">
        <v>134</v>
      </c>
      <c r="F53" s="112">
        <v>1063</v>
      </c>
      <c r="G53" s="10">
        <f>F53/F55</f>
        <v>0.48828663298116676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</row>
    <row r="54" spans="1:23" x14ac:dyDescent="0.2">
      <c r="A54" s="1" t="s">
        <v>69</v>
      </c>
      <c r="B54" s="1">
        <f>B52+B53</f>
        <v>2722</v>
      </c>
      <c r="C54" s="10">
        <f>C52+C53</f>
        <v>1</v>
      </c>
      <c r="E54" s="17" t="s">
        <v>135</v>
      </c>
      <c r="F54" s="112">
        <v>190</v>
      </c>
      <c r="G54" s="10">
        <f>F54/F55</f>
        <v>8.7276067983463476E-2</v>
      </c>
      <c r="I54" s="22" t="s">
        <v>166</v>
      </c>
      <c r="J54" s="112">
        <v>981</v>
      </c>
      <c r="K54" s="24">
        <f>J54/J57</f>
        <v>0.48492338111715272</v>
      </c>
      <c r="M54" s="22" t="s">
        <v>203</v>
      </c>
      <c r="N54" s="112">
        <v>1133</v>
      </c>
      <c r="O54" s="24">
        <f>N54/N56</f>
        <v>0.56906077348066297</v>
      </c>
      <c r="Q54" s="43"/>
      <c r="R54" s="43"/>
      <c r="S54" s="44"/>
      <c r="T54" s="43"/>
      <c r="U54" s="43"/>
      <c r="V54" s="43"/>
      <c r="W54" s="44"/>
    </row>
    <row r="55" spans="1:23" x14ac:dyDescent="0.2">
      <c r="A55" s="13"/>
      <c r="B55" s="13"/>
      <c r="C55" s="14"/>
      <c r="E55" s="17" t="s">
        <v>69</v>
      </c>
      <c r="F55" s="1">
        <f>F52+F53+F54</f>
        <v>2177</v>
      </c>
      <c r="G55" s="10">
        <f>G52+G53+G54</f>
        <v>1</v>
      </c>
      <c r="I55" s="22" t="s">
        <v>167</v>
      </c>
      <c r="J55" s="112">
        <v>614</v>
      </c>
      <c r="K55" s="24">
        <f>J55/J57</f>
        <v>0.30350963914977758</v>
      </c>
      <c r="M55" s="22" t="s">
        <v>204</v>
      </c>
      <c r="N55" s="112">
        <v>858</v>
      </c>
      <c r="O55" s="24">
        <f>N55/N56</f>
        <v>0.43093922651933703</v>
      </c>
      <c r="Q55" s="43"/>
      <c r="R55" s="43"/>
      <c r="S55" s="44"/>
      <c r="T55" s="43"/>
      <c r="U55" s="43"/>
      <c r="V55" s="43"/>
      <c r="W55" s="4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428</v>
      </c>
      <c r="K56" s="24">
        <f>J56/J57</f>
        <v>0.2115669797330697</v>
      </c>
      <c r="M56" s="22" t="s">
        <v>69</v>
      </c>
      <c r="N56" s="23">
        <f>N54+N55</f>
        <v>1991</v>
      </c>
      <c r="O56" s="24">
        <f>O54+O55</f>
        <v>1</v>
      </c>
      <c r="Q56" s="43"/>
      <c r="R56" s="43"/>
      <c r="S56" s="44"/>
      <c r="T56" s="43"/>
      <c r="U56" s="43"/>
      <c r="V56" s="43"/>
      <c r="W56" s="44"/>
    </row>
    <row r="57" spans="1:23" x14ac:dyDescent="0.2">
      <c r="A57" s="1" t="s">
        <v>97</v>
      </c>
      <c r="B57" s="112">
        <v>313</v>
      </c>
      <c r="C57" s="10">
        <f>B57/B60</f>
        <v>0.11983154670750383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2023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</row>
    <row r="58" spans="1:23" x14ac:dyDescent="0.2">
      <c r="A58" s="1" t="s">
        <v>98</v>
      </c>
      <c r="B58" s="112">
        <v>1357</v>
      </c>
      <c r="C58" s="10">
        <f>B58/B60</f>
        <v>0.51952526799387444</v>
      </c>
      <c r="E58" s="17" t="s">
        <v>137</v>
      </c>
      <c r="F58" s="112">
        <v>1209</v>
      </c>
      <c r="G58" s="10">
        <f>F58/F60</f>
        <v>0.55433287482806048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</row>
    <row r="59" spans="1:23" x14ac:dyDescent="0.2">
      <c r="A59" s="1" t="s">
        <v>99</v>
      </c>
      <c r="B59" s="112">
        <v>942</v>
      </c>
      <c r="C59" s="10">
        <f>B59/B60</f>
        <v>0.36064318529862177</v>
      </c>
      <c r="E59" s="29" t="s">
        <v>72</v>
      </c>
      <c r="F59" s="112">
        <v>972</v>
      </c>
      <c r="G59" s="31">
        <f>F59/F60</f>
        <v>0.44566712517193946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</row>
    <row r="60" spans="1:23" x14ac:dyDescent="0.2">
      <c r="A60" s="1" t="s">
        <v>69</v>
      </c>
      <c r="B60" s="1">
        <f>B57+B58+B59</f>
        <v>2612</v>
      </c>
      <c r="C60" s="10">
        <f>C57+C58+C59</f>
        <v>1</v>
      </c>
      <c r="E60" s="22" t="s">
        <v>69</v>
      </c>
      <c r="F60" s="23">
        <f>F58+F59</f>
        <v>2181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</row>
    <row r="63" spans="1:23" x14ac:dyDescent="0.2">
      <c r="A63" s="1" t="s">
        <v>101</v>
      </c>
      <c r="B63" s="112">
        <v>2284</v>
      </c>
      <c r="C63" s="10">
        <f>B63/B65</f>
        <v>0.75479180436219429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</row>
    <row r="64" spans="1:23" x14ac:dyDescent="0.2">
      <c r="A64" s="1" t="s">
        <v>102</v>
      </c>
      <c r="B64" s="112">
        <v>742</v>
      </c>
      <c r="C64" s="10">
        <f>B64/B65</f>
        <v>0.24520819563780569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</row>
    <row r="65" spans="1:23" x14ac:dyDescent="0.2">
      <c r="A65" s="3" t="s">
        <v>69</v>
      </c>
      <c r="B65" s="1">
        <f>B63+B64</f>
        <v>3026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</row>
    <row r="66" spans="1:23" s="13" customFormat="1" x14ac:dyDescent="0.2">
      <c r="C66" s="14"/>
      <c r="G66" s="14"/>
      <c r="I66" s="30"/>
      <c r="J66" s="15"/>
      <c r="K66" s="16"/>
      <c r="Q66" s="43"/>
      <c r="R66" s="43"/>
      <c r="S66" s="44"/>
      <c r="T66" s="43"/>
      <c r="U66" s="43"/>
      <c r="V66" s="43"/>
      <c r="W66" s="4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43"/>
      <c r="U67" s="43"/>
      <c r="V67" s="43"/>
      <c r="W67" s="4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43"/>
      <c r="U68" s="43"/>
      <c r="V68" s="43"/>
      <c r="W68" s="4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43"/>
      <c r="U69" s="43"/>
      <c r="V69" s="43"/>
      <c r="W69" s="4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43"/>
      <c r="U70" s="43"/>
      <c r="V70" s="43"/>
      <c r="W70" s="4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43"/>
      <c r="U71" s="43"/>
      <c r="V71" s="43"/>
      <c r="W71" s="4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43"/>
      <c r="U72" s="43"/>
      <c r="V72" s="43"/>
      <c r="W72" s="4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43"/>
      <c r="U73" s="43"/>
      <c r="V73" s="43"/>
      <c r="W73" s="4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43"/>
      <c r="U74" s="43"/>
      <c r="V74" s="43"/>
      <c r="W74" s="4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43"/>
      <c r="U75" s="43"/>
      <c r="V75" s="43"/>
      <c r="W75" s="4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43"/>
      <c r="U76" s="43"/>
      <c r="V76" s="43"/>
      <c r="W76" s="4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43"/>
      <c r="U77" s="43"/>
      <c r="V77" s="43"/>
      <c r="W77" s="4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43"/>
      <c r="U78" s="43"/>
      <c r="V78" s="43"/>
      <c r="W78" s="4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43"/>
      <c r="U79" s="43"/>
      <c r="V79" s="43"/>
      <c r="W79" s="4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43"/>
      <c r="U80" s="43"/>
      <c r="V80" s="43"/>
      <c r="W80" s="4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43"/>
      <c r="U81" s="43"/>
      <c r="V81" s="43"/>
      <c r="W81" s="4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43"/>
      <c r="U82" s="43"/>
      <c r="V82" s="43"/>
      <c r="W82" s="4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43"/>
      <c r="U83" s="43"/>
      <c r="V83" s="43"/>
      <c r="W83" s="4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43"/>
      <c r="U84" s="43"/>
      <c r="V84" s="43"/>
      <c r="W84" s="4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43"/>
      <c r="U85" s="43"/>
      <c r="V85" s="43"/>
      <c r="W85" s="4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43"/>
      <c r="U86" s="43"/>
      <c r="V86" s="43"/>
      <c r="W86" s="4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43"/>
      <c r="U87" s="43"/>
      <c r="V87" s="43"/>
      <c r="W87" s="4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43"/>
      <c r="U88" s="43"/>
      <c r="V88" s="43"/>
      <c r="W88" s="4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43"/>
      <c r="U89" s="43"/>
      <c r="V89" s="43"/>
      <c r="W89" s="4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43"/>
      <c r="U90" s="43"/>
      <c r="V90" s="43"/>
      <c r="W90" s="4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43"/>
      <c r="U91" s="43"/>
      <c r="V91" s="43"/>
      <c r="W91" s="4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43"/>
      <c r="U92" s="43"/>
      <c r="V92" s="43"/>
      <c r="W92" s="4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  <c r="U93" s="43"/>
      <c r="V93" s="43"/>
      <c r="W93" s="4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  <c r="U94" s="43"/>
      <c r="V94" s="43"/>
      <c r="W94" s="4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  <c r="U95" s="43"/>
      <c r="V95" s="43"/>
      <c r="W95" s="4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  <c r="U96" s="43"/>
      <c r="V96" s="43"/>
      <c r="W96" s="4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  <c r="U97" s="43"/>
      <c r="V97" s="43"/>
      <c r="W97" s="4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  <c r="U98" s="43"/>
      <c r="V98" s="43"/>
      <c r="W98" s="4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  <c r="U99" s="43"/>
      <c r="V99" s="43"/>
      <c r="W99" s="4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  <c r="U101" s="45"/>
      <c r="V101" s="45"/>
      <c r="W101" s="69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  <c r="U102" s="45"/>
      <c r="V102" s="45"/>
      <c r="W102" s="69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  <c r="U103" s="45"/>
      <c r="V103" s="45"/>
      <c r="W103" s="69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  <c r="U104" s="45"/>
      <c r="V104" s="45"/>
      <c r="W104" s="69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  <c r="U105" s="45"/>
      <c r="V105" s="45"/>
      <c r="W105" s="69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  <c r="U106" s="45"/>
      <c r="V106" s="45"/>
      <c r="W106" s="69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  <c r="U107" s="45"/>
      <c r="V107" s="45"/>
      <c r="W107" s="69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  <c r="U108" s="45"/>
      <c r="V108" s="45"/>
      <c r="W108" s="69"/>
    </row>
    <row r="109" spans="3:23" x14ac:dyDescent="0.2">
      <c r="D109" s="15"/>
      <c r="E109" s="21"/>
      <c r="F109" s="20"/>
      <c r="G109" s="28"/>
      <c r="H109" s="15"/>
      <c r="Q109" s="45"/>
      <c r="R109" s="45"/>
      <c r="S109" s="69"/>
      <c r="T109" s="43"/>
      <c r="U109" s="45"/>
      <c r="V109" s="45"/>
      <c r="W109" s="69"/>
    </row>
    <row r="110" spans="3:23" x14ac:dyDescent="0.2">
      <c r="D110" s="15"/>
      <c r="E110" s="21"/>
      <c r="F110" s="20"/>
      <c r="G110" s="28"/>
      <c r="H110" s="15"/>
      <c r="Q110" s="45"/>
      <c r="R110" s="45"/>
      <c r="S110" s="69"/>
      <c r="T110" s="43"/>
      <c r="U110" s="45"/>
      <c r="V110" s="45"/>
      <c r="W110" s="69"/>
    </row>
    <row r="111" spans="3:23" x14ac:dyDescent="0.2">
      <c r="D111" s="15"/>
      <c r="E111" s="20"/>
      <c r="F111" s="20"/>
      <c r="G111" s="28"/>
      <c r="H111" s="15"/>
      <c r="Q111" s="45"/>
      <c r="R111" s="45"/>
      <c r="S111" s="69"/>
      <c r="T111" s="43"/>
      <c r="U111" s="45"/>
      <c r="V111" s="45"/>
      <c r="W111" s="69"/>
    </row>
    <row r="112" spans="3:23" x14ac:dyDescent="0.2">
      <c r="D112" s="15"/>
      <c r="E112" s="21"/>
      <c r="F112" s="20"/>
      <c r="G112" s="28"/>
      <c r="H112" s="15"/>
      <c r="Q112" s="45"/>
      <c r="R112" s="45"/>
      <c r="S112" s="69"/>
      <c r="T112" s="43"/>
      <c r="U112" s="45"/>
      <c r="V112" s="45"/>
      <c r="W112" s="69"/>
    </row>
    <row r="113" spans="4:23" x14ac:dyDescent="0.2">
      <c r="D113" s="15"/>
      <c r="E113" s="21"/>
      <c r="F113" s="20"/>
      <c r="G113" s="28"/>
      <c r="H113" s="15"/>
      <c r="Q113" s="45"/>
      <c r="R113" s="45"/>
      <c r="S113" s="69"/>
      <c r="T113" s="43"/>
      <c r="U113" s="45"/>
      <c r="V113" s="45"/>
      <c r="W113" s="69"/>
    </row>
    <row r="114" spans="4:23" x14ac:dyDescent="0.2">
      <c r="D114" s="15"/>
      <c r="E114" s="21"/>
      <c r="F114" s="20"/>
      <c r="G114" s="28"/>
      <c r="H114" s="15"/>
      <c r="Q114" s="45"/>
      <c r="R114" s="45"/>
      <c r="S114" s="69"/>
      <c r="T114" s="43"/>
      <c r="U114" s="45"/>
      <c r="V114" s="45"/>
      <c r="W114" s="69"/>
    </row>
    <row r="115" spans="4:23" x14ac:dyDescent="0.2">
      <c r="D115" s="15"/>
      <c r="E115" s="21"/>
      <c r="F115" s="20"/>
      <c r="G115" s="28"/>
      <c r="H115" s="15"/>
      <c r="Q115" s="45"/>
      <c r="R115" s="45"/>
      <c r="S115" s="69"/>
      <c r="T115" s="43"/>
      <c r="U115" s="45"/>
      <c r="V115" s="45"/>
      <c r="W115" s="69"/>
    </row>
    <row r="116" spans="4:23" x14ac:dyDescent="0.2">
      <c r="D116" s="15"/>
      <c r="E116" s="21"/>
      <c r="F116" s="20"/>
      <c r="G116" s="28"/>
      <c r="H116" s="15"/>
      <c r="Q116" s="45"/>
      <c r="R116" s="45"/>
      <c r="S116" s="69"/>
      <c r="T116" s="43"/>
      <c r="U116" s="45"/>
      <c r="V116" s="45"/>
      <c r="W116" s="69"/>
    </row>
    <row r="117" spans="4:23" x14ac:dyDescent="0.2">
      <c r="D117" s="15"/>
      <c r="E117" s="20"/>
      <c r="F117" s="20"/>
      <c r="G117" s="28"/>
      <c r="H117" s="15"/>
      <c r="Q117" s="45"/>
      <c r="R117" s="45"/>
      <c r="S117" s="69"/>
      <c r="T117" s="43"/>
      <c r="U117" s="45"/>
      <c r="V117" s="45"/>
      <c r="W117" s="69"/>
    </row>
    <row r="118" spans="4:23" x14ac:dyDescent="0.2">
      <c r="D118" s="15"/>
      <c r="E118" s="21"/>
      <c r="F118" s="20"/>
      <c r="G118" s="28"/>
      <c r="H118" s="15"/>
      <c r="Q118" s="45"/>
      <c r="R118" s="45"/>
      <c r="S118" s="69"/>
      <c r="T118" s="43"/>
      <c r="U118" s="45"/>
      <c r="V118" s="45"/>
      <c r="W118" s="69"/>
    </row>
    <row r="119" spans="4:23" x14ac:dyDescent="0.2">
      <c r="D119" s="15"/>
      <c r="E119" s="21"/>
      <c r="F119" s="20"/>
      <c r="G119" s="28"/>
      <c r="H119" s="15"/>
      <c r="Q119" s="45"/>
      <c r="R119" s="45"/>
      <c r="S119" s="69"/>
      <c r="T119" s="43"/>
      <c r="U119" s="45"/>
      <c r="V119" s="45"/>
      <c r="W119" s="69"/>
    </row>
    <row r="120" spans="4:23" x14ac:dyDescent="0.2">
      <c r="D120" s="15"/>
      <c r="E120" s="21"/>
      <c r="F120" s="20"/>
      <c r="G120" s="28"/>
      <c r="H120" s="15"/>
      <c r="Q120" s="45"/>
      <c r="R120" s="45"/>
      <c r="S120" s="69"/>
      <c r="T120" s="43"/>
      <c r="U120" s="45"/>
      <c r="V120" s="45"/>
      <c r="W120" s="69"/>
    </row>
    <row r="121" spans="4:23" x14ac:dyDescent="0.2">
      <c r="D121" s="15"/>
      <c r="E121" s="21"/>
      <c r="F121" s="20"/>
      <c r="G121" s="28"/>
      <c r="H121" s="15"/>
      <c r="Q121" s="45"/>
      <c r="R121" s="45"/>
      <c r="S121" s="69"/>
      <c r="T121" s="43"/>
      <c r="U121" s="45"/>
      <c r="V121" s="45"/>
      <c r="W121" s="69"/>
    </row>
    <row r="122" spans="4:23" x14ac:dyDescent="0.2">
      <c r="D122" s="15"/>
      <c r="E122" s="21"/>
      <c r="F122" s="20"/>
      <c r="G122" s="28"/>
      <c r="H122" s="15"/>
      <c r="Q122" s="45"/>
      <c r="R122" s="45"/>
      <c r="S122" s="69"/>
      <c r="T122" s="43"/>
      <c r="U122" s="45"/>
      <c r="V122" s="45"/>
      <c r="W122" s="69"/>
    </row>
    <row r="123" spans="4:23" x14ac:dyDescent="0.2">
      <c r="D123" s="15"/>
      <c r="E123" s="21"/>
      <c r="F123" s="20"/>
      <c r="G123" s="28"/>
      <c r="H123" s="15"/>
      <c r="Q123" s="45"/>
      <c r="R123" s="45"/>
      <c r="S123" s="69"/>
      <c r="T123" s="43"/>
      <c r="U123" s="45"/>
      <c r="V123" s="45"/>
      <c r="W123" s="69"/>
    </row>
    <row r="124" spans="4:23" x14ac:dyDescent="0.2">
      <c r="D124" s="15"/>
      <c r="E124" s="20"/>
      <c r="F124" s="20"/>
      <c r="G124" s="28"/>
      <c r="H124" s="15"/>
      <c r="Q124" s="45"/>
      <c r="R124" s="45"/>
      <c r="S124" s="69"/>
      <c r="T124" s="43"/>
      <c r="U124" s="45"/>
      <c r="V124" s="45"/>
      <c r="W124" s="69"/>
    </row>
    <row r="125" spans="4:23" x14ac:dyDescent="0.2">
      <c r="D125" s="15"/>
      <c r="E125" s="21"/>
      <c r="F125" s="20"/>
      <c r="G125" s="28"/>
      <c r="H125" s="15"/>
      <c r="Q125" s="45"/>
      <c r="R125" s="45"/>
      <c r="S125" s="69"/>
      <c r="T125" s="43"/>
      <c r="U125" s="45"/>
      <c r="V125" s="45"/>
      <c r="W125" s="69"/>
    </row>
    <row r="126" spans="4:23" x14ac:dyDescent="0.2">
      <c r="D126" s="15"/>
      <c r="E126" s="21"/>
      <c r="F126" s="20"/>
      <c r="G126" s="28"/>
      <c r="H126" s="15"/>
      <c r="Q126" s="45"/>
      <c r="R126" s="45"/>
      <c r="S126" s="69"/>
      <c r="T126" s="43"/>
      <c r="U126" s="45"/>
      <c r="V126" s="45"/>
      <c r="W126" s="69"/>
    </row>
    <row r="127" spans="4:23" x14ac:dyDescent="0.2">
      <c r="D127" s="15"/>
      <c r="E127" s="21"/>
      <c r="F127" s="20"/>
      <c r="G127" s="28"/>
      <c r="H127" s="15"/>
      <c r="Q127" s="45"/>
      <c r="R127" s="45"/>
      <c r="S127" s="69"/>
      <c r="T127" s="43"/>
      <c r="U127" s="45"/>
      <c r="V127" s="45"/>
      <c r="W127" s="69"/>
    </row>
    <row r="128" spans="4:23" x14ac:dyDescent="0.2">
      <c r="D128" s="15"/>
      <c r="E128" s="21"/>
      <c r="F128" s="20"/>
      <c r="G128" s="28"/>
      <c r="H128" s="15"/>
      <c r="Q128" s="45"/>
      <c r="R128" s="45"/>
      <c r="S128" s="69"/>
      <c r="T128" s="43"/>
      <c r="U128" s="45"/>
      <c r="V128" s="45"/>
      <c r="W128" s="69"/>
    </row>
    <row r="129" spans="4:23" x14ac:dyDescent="0.2">
      <c r="D129" s="15"/>
      <c r="E129" s="20"/>
      <c r="F129" s="20"/>
      <c r="G129" s="28"/>
      <c r="H129" s="15"/>
      <c r="Q129" s="45"/>
      <c r="R129" s="45"/>
      <c r="S129" s="69"/>
      <c r="T129" s="43"/>
      <c r="U129" s="45"/>
      <c r="V129" s="45"/>
      <c r="W129" s="69"/>
    </row>
    <row r="130" spans="4:23" x14ac:dyDescent="0.2">
      <c r="D130" s="15"/>
      <c r="E130" s="21"/>
      <c r="F130" s="20"/>
      <c r="G130" s="28"/>
      <c r="H130" s="15"/>
      <c r="Q130" s="45"/>
      <c r="R130" s="45"/>
      <c r="S130" s="69"/>
      <c r="T130" s="43"/>
      <c r="U130" s="45"/>
      <c r="V130" s="45"/>
      <c r="W130" s="69"/>
    </row>
    <row r="131" spans="4:23" x14ac:dyDescent="0.2">
      <c r="D131" s="15"/>
      <c r="E131" s="21"/>
      <c r="F131" s="20"/>
      <c r="G131" s="28"/>
      <c r="H131" s="15"/>
      <c r="Q131" s="45"/>
      <c r="R131" s="45"/>
      <c r="S131" s="69"/>
      <c r="T131" s="43"/>
      <c r="U131" s="45"/>
      <c r="V131" s="45"/>
      <c r="W131" s="69"/>
    </row>
    <row r="132" spans="4:23" x14ac:dyDescent="0.2">
      <c r="D132" s="15"/>
      <c r="E132" s="21"/>
      <c r="F132" s="20"/>
      <c r="G132" s="28"/>
      <c r="H132" s="15"/>
      <c r="Q132" s="45"/>
      <c r="R132" s="45"/>
      <c r="S132" s="69"/>
      <c r="T132" s="43"/>
      <c r="U132" s="45"/>
      <c r="V132" s="45"/>
      <c r="W132" s="69"/>
    </row>
    <row r="133" spans="4:23" x14ac:dyDescent="0.2">
      <c r="D133" s="15"/>
      <c r="E133" s="21"/>
      <c r="F133" s="20"/>
      <c r="G133" s="28"/>
      <c r="H133" s="15"/>
      <c r="Q133" s="45"/>
      <c r="R133" s="45"/>
      <c r="S133" s="69"/>
      <c r="T133" s="43"/>
      <c r="U133" s="45"/>
      <c r="V133" s="45"/>
      <c r="W133" s="69"/>
    </row>
    <row r="134" spans="4:23" x14ac:dyDescent="0.2">
      <c r="D134" s="15"/>
      <c r="E134" s="20"/>
      <c r="F134" s="20"/>
      <c r="G134" s="28"/>
      <c r="H134" s="15"/>
      <c r="Q134" s="45"/>
      <c r="R134" s="45"/>
      <c r="S134" s="69"/>
      <c r="T134" s="43"/>
      <c r="U134" s="45"/>
      <c r="V134" s="45"/>
      <c r="W134" s="69"/>
    </row>
    <row r="135" spans="4:23" x14ac:dyDescent="0.2">
      <c r="D135" s="15"/>
      <c r="E135" s="21"/>
      <c r="F135" s="20"/>
      <c r="G135" s="28"/>
      <c r="H135" s="15"/>
      <c r="Q135" s="45"/>
      <c r="R135" s="45"/>
      <c r="S135" s="69"/>
      <c r="T135" s="43"/>
      <c r="U135" s="45"/>
      <c r="V135" s="45"/>
      <c r="W135" s="69"/>
    </row>
    <row r="136" spans="4:23" x14ac:dyDescent="0.2">
      <c r="D136" s="15"/>
      <c r="E136" s="21"/>
      <c r="F136" s="20"/>
      <c r="G136" s="28"/>
      <c r="H136" s="15"/>
      <c r="Q136" s="45"/>
      <c r="R136" s="45"/>
      <c r="S136" s="69"/>
      <c r="T136" s="43"/>
      <c r="U136" s="45"/>
      <c r="V136" s="45"/>
      <c r="W136" s="69"/>
    </row>
    <row r="137" spans="4:23" x14ac:dyDescent="0.2">
      <c r="D137" s="15"/>
      <c r="E137" s="21"/>
      <c r="F137" s="20"/>
      <c r="G137" s="28"/>
      <c r="H137" s="15"/>
      <c r="Q137" s="45"/>
      <c r="R137" s="45"/>
      <c r="S137" s="69"/>
      <c r="T137" s="43"/>
      <c r="U137" s="45"/>
      <c r="V137" s="45"/>
      <c r="W137" s="69"/>
    </row>
    <row r="138" spans="4:23" x14ac:dyDescent="0.2">
      <c r="D138" s="15"/>
      <c r="E138" s="21"/>
      <c r="F138" s="20"/>
      <c r="G138" s="28"/>
      <c r="H138" s="15"/>
      <c r="Q138" s="45"/>
      <c r="R138" s="45"/>
      <c r="S138" s="69"/>
      <c r="T138" s="43"/>
      <c r="U138" s="45"/>
      <c r="V138" s="45"/>
      <c r="W138" s="69"/>
    </row>
    <row r="139" spans="4:23" x14ac:dyDescent="0.2">
      <c r="D139" s="15"/>
      <c r="E139" s="21"/>
      <c r="F139" s="20"/>
      <c r="G139" s="28"/>
      <c r="H139" s="15"/>
      <c r="Q139" s="45"/>
      <c r="R139" s="45"/>
      <c r="S139" s="69"/>
      <c r="T139" s="43"/>
      <c r="U139" s="45"/>
      <c r="V139" s="45"/>
      <c r="W139" s="69"/>
    </row>
    <row r="140" spans="4:23" x14ac:dyDescent="0.2">
      <c r="D140" s="15"/>
      <c r="E140" s="21"/>
      <c r="F140" s="20"/>
      <c r="G140" s="28"/>
      <c r="H140" s="15"/>
      <c r="Q140" s="45"/>
      <c r="R140" s="45"/>
      <c r="S140" s="69"/>
      <c r="T140" s="43"/>
      <c r="U140" s="45"/>
      <c r="V140" s="45"/>
      <c r="W140" s="69"/>
    </row>
    <row r="141" spans="4:23" x14ac:dyDescent="0.2">
      <c r="D141" s="15"/>
      <c r="E141" s="20"/>
      <c r="F141" s="20"/>
      <c r="G141" s="28"/>
      <c r="H141" s="15"/>
      <c r="Q141" s="45"/>
      <c r="R141" s="45"/>
      <c r="S141" s="69"/>
      <c r="T141" s="43"/>
      <c r="U141" s="45"/>
      <c r="V141" s="45"/>
      <c r="W141" s="69"/>
    </row>
    <row r="142" spans="4:23" x14ac:dyDescent="0.2">
      <c r="D142" s="15"/>
      <c r="E142" s="21"/>
      <c r="F142" s="20"/>
      <c r="G142" s="28"/>
      <c r="H142" s="15"/>
      <c r="Q142" s="45"/>
      <c r="R142" s="45"/>
      <c r="S142" s="69"/>
      <c r="T142" s="43"/>
      <c r="U142" s="45"/>
      <c r="V142" s="45"/>
      <c r="W142" s="69"/>
    </row>
    <row r="143" spans="4:23" x14ac:dyDescent="0.2">
      <c r="D143" s="15"/>
      <c r="E143" s="21"/>
      <c r="F143" s="20"/>
      <c r="G143" s="28"/>
      <c r="H143" s="15"/>
      <c r="Q143" s="45"/>
      <c r="R143" s="45"/>
      <c r="S143" s="69"/>
      <c r="T143" s="43"/>
      <c r="U143" s="45"/>
      <c r="V143" s="45"/>
      <c r="W143" s="69"/>
    </row>
    <row r="144" spans="4:23" x14ac:dyDescent="0.2">
      <c r="D144" s="15"/>
      <c r="E144" s="21"/>
      <c r="F144" s="20"/>
      <c r="G144" s="28"/>
      <c r="H144" s="15"/>
      <c r="Q144" s="45"/>
      <c r="R144" s="45"/>
      <c r="S144" s="69"/>
      <c r="T144" s="43"/>
      <c r="U144" s="45"/>
      <c r="V144" s="45"/>
      <c r="W144" s="69"/>
    </row>
    <row r="145" spans="4:23" x14ac:dyDescent="0.2">
      <c r="D145" s="15"/>
      <c r="E145" s="21"/>
      <c r="F145" s="20"/>
      <c r="G145" s="28"/>
      <c r="H145" s="15"/>
      <c r="Q145" s="45"/>
      <c r="R145" s="45"/>
      <c r="S145" s="69"/>
      <c r="T145" s="43"/>
      <c r="U145" s="45"/>
      <c r="V145" s="45"/>
      <c r="W145" s="69"/>
    </row>
    <row r="146" spans="4:23" x14ac:dyDescent="0.2">
      <c r="D146" s="15"/>
      <c r="E146" s="21"/>
      <c r="F146" s="20"/>
      <c r="G146" s="28"/>
      <c r="H146" s="15"/>
      <c r="Q146" s="45"/>
      <c r="R146" s="45"/>
      <c r="S146" s="69"/>
      <c r="T146" s="43"/>
      <c r="U146" s="45"/>
      <c r="V146" s="45"/>
      <c r="W146" s="69"/>
    </row>
    <row r="147" spans="4:23" x14ac:dyDescent="0.2">
      <c r="D147" s="15"/>
      <c r="E147" s="20"/>
      <c r="F147" s="20"/>
      <c r="G147" s="28"/>
      <c r="H147" s="15"/>
      <c r="Q147" s="45"/>
      <c r="R147" s="45"/>
      <c r="S147" s="69"/>
      <c r="T147" s="43"/>
      <c r="U147" s="45"/>
      <c r="V147" s="45"/>
      <c r="W147" s="69"/>
    </row>
    <row r="148" spans="4:23" x14ac:dyDescent="0.2">
      <c r="D148" s="15"/>
      <c r="E148" s="21"/>
      <c r="F148" s="20"/>
      <c r="G148" s="28"/>
      <c r="H148" s="15"/>
      <c r="Q148" s="45"/>
      <c r="R148" s="45"/>
      <c r="S148" s="69"/>
      <c r="T148" s="43"/>
      <c r="U148" s="45"/>
      <c r="V148" s="45"/>
      <c r="W148" s="69"/>
    </row>
    <row r="149" spans="4:23" x14ac:dyDescent="0.2">
      <c r="D149" s="15"/>
      <c r="E149" s="21"/>
      <c r="F149" s="20"/>
      <c r="G149" s="28"/>
      <c r="H149" s="15"/>
      <c r="Q149" s="45"/>
      <c r="R149" s="45"/>
      <c r="S149" s="69"/>
      <c r="T149" s="43"/>
      <c r="U149" s="45"/>
      <c r="V149" s="45"/>
      <c r="W149" s="69"/>
    </row>
    <row r="150" spans="4:23" x14ac:dyDescent="0.2">
      <c r="D150" s="15"/>
      <c r="E150" s="21"/>
      <c r="F150" s="20"/>
      <c r="G150" s="28"/>
      <c r="H150" s="15"/>
      <c r="Q150" s="45"/>
      <c r="R150" s="45"/>
      <c r="S150" s="69"/>
      <c r="T150" s="43"/>
      <c r="U150" s="45"/>
      <c r="V150" s="45"/>
      <c r="W150" s="69"/>
    </row>
    <row r="151" spans="4:23" x14ac:dyDescent="0.2">
      <c r="D151" s="15"/>
      <c r="E151" s="21"/>
      <c r="F151" s="20"/>
      <c r="G151" s="28"/>
      <c r="H151" s="15"/>
      <c r="Q151" s="45"/>
      <c r="R151" s="45"/>
      <c r="S151" s="69"/>
      <c r="T151" s="43"/>
      <c r="U151" s="45"/>
      <c r="V151" s="45"/>
      <c r="W151" s="69"/>
    </row>
    <row r="152" spans="4:23" x14ac:dyDescent="0.2">
      <c r="D152" s="15"/>
      <c r="E152" s="21"/>
      <c r="F152" s="20"/>
      <c r="G152" s="28"/>
      <c r="H152" s="15"/>
      <c r="Q152" s="45"/>
      <c r="R152" s="45"/>
      <c r="S152" s="69"/>
      <c r="T152" s="43"/>
      <c r="U152" s="45"/>
      <c r="V152" s="45"/>
      <c r="W152" s="69"/>
    </row>
    <row r="153" spans="4:23" x14ac:dyDescent="0.2">
      <c r="D153" s="15"/>
      <c r="E153" s="21"/>
      <c r="F153" s="20"/>
      <c r="G153" s="28"/>
      <c r="H153" s="15"/>
      <c r="Q153" s="45"/>
      <c r="R153" s="45"/>
      <c r="S153" s="69"/>
      <c r="T153" s="43"/>
      <c r="U153" s="45"/>
      <c r="V153" s="45"/>
      <c r="W153" s="69"/>
    </row>
    <row r="154" spans="4:23" x14ac:dyDescent="0.2">
      <c r="D154" s="15"/>
      <c r="E154" s="20"/>
      <c r="F154" s="20"/>
      <c r="G154" s="28"/>
      <c r="H154" s="15"/>
      <c r="Q154" s="45"/>
      <c r="R154" s="45"/>
      <c r="S154" s="69"/>
      <c r="T154" s="43"/>
      <c r="U154" s="45"/>
      <c r="V154" s="45"/>
      <c r="W154" s="69"/>
    </row>
    <row r="155" spans="4:23" x14ac:dyDescent="0.2">
      <c r="D155" s="15"/>
      <c r="E155" s="21"/>
      <c r="F155" s="20"/>
      <c r="G155" s="28"/>
      <c r="H155" s="15"/>
      <c r="Q155" s="45"/>
      <c r="R155" s="45"/>
      <c r="S155" s="69"/>
      <c r="T155" s="43"/>
      <c r="U155" s="45"/>
      <c r="V155" s="45"/>
      <c r="W155" s="69"/>
    </row>
    <row r="156" spans="4:23" x14ac:dyDescent="0.2">
      <c r="D156" s="15"/>
      <c r="E156" s="21"/>
      <c r="F156" s="20"/>
      <c r="G156" s="28"/>
      <c r="H156" s="15"/>
      <c r="Q156" s="45"/>
      <c r="R156" s="45"/>
      <c r="S156" s="69"/>
      <c r="T156" s="43"/>
      <c r="U156" s="45"/>
      <c r="V156" s="45"/>
      <c r="W156" s="69"/>
    </row>
    <row r="157" spans="4:23" x14ac:dyDescent="0.2">
      <c r="D157" s="15"/>
      <c r="E157" s="21"/>
      <c r="F157" s="20"/>
      <c r="G157" s="28"/>
      <c r="H157" s="15"/>
      <c r="Q157" s="45"/>
      <c r="R157" s="45"/>
      <c r="S157" s="69"/>
      <c r="T157" s="43"/>
      <c r="U157" s="45"/>
      <c r="V157" s="45"/>
      <c r="W157" s="69"/>
    </row>
    <row r="158" spans="4:23" x14ac:dyDescent="0.2">
      <c r="D158" s="15"/>
      <c r="E158" s="21"/>
      <c r="F158" s="20"/>
      <c r="G158" s="28"/>
      <c r="H158" s="15"/>
      <c r="Q158" s="45"/>
      <c r="R158" s="45"/>
      <c r="S158" s="69"/>
      <c r="T158" s="43"/>
      <c r="U158" s="45"/>
      <c r="V158" s="45"/>
      <c r="W158" s="69"/>
    </row>
    <row r="159" spans="4:23" x14ac:dyDescent="0.2">
      <c r="D159" s="15"/>
      <c r="E159" s="21"/>
      <c r="F159" s="20"/>
      <c r="G159" s="28"/>
      <c r="H159" s="15"/>
      <c r="Q159" s="45"/>
      <c r="R159" s="45"/>
      <c r="S159" s="69"/>
      <c r="T159" s="43"/>
      <c r="U159" s="45"/>
      <c r="V159" s="45"/>
      <c r="W159" s="69"/>
    </row>
    <row r="160" spans="4:23" x14ac:dyDescent="0.2">
      <c r="D160" s="15"/>
      <c r="E160" s="21"/>
      <c r="F160" s="20"/>
      <c r="G160" s="28"/>
      <c r="H160" s="15"/>
      <c r="Q160" s="45"/>
      <c r="R160" s="45"/>
      <c r="S160" s="69"/>
      <c r="T160" s="43"/>
      <c r="U160" s="45"/>
      <c r="V160" s="45"/>
      <c r="W160" s="69"/>
    </row>
    <row r="161" spans="4:23" x14ac:dyDescent="0.2">
      <c r="D161" s="15"/>
      <c r="E161" s="20"/>
      <c r="F161" s="20"/>
      <c r="G161" s="28"/>
      <c r="H161" s="15"/>
      <c r="Q161" s="45"/>
      <c r="R161" s="45"/>
      <c r="S161" s="69"/>
      <c r="T161" s="43"/>
      <c r="U161" s="45"/>
      <c r="V161" s="45"/>
      <c r="W161" s="69"/>
    </row>
    <row r="162" spans="4:23" x14ac:dyDescent="0.2">
      <c r="D162" s="15"/>
      <c r="E162" s="21"/>
      <c r="F162" s="20"/>
      <c r="G162" s="28"/>
      <c r="H162" s="15"/>
      <c r="Q162" s="45"/>
      <c r="R162" s="45"/>
      <c r="S162" s="69"/>
      <c r="T162" s="43"/>
      <c r="U162" s="45"/>
      <c r="V162" s="45"/>
      <c r="W162" s="69"/>
    </row>
    <row r="163" spans="4:23" x14ac:dyDescent="0.2">
      <c r="D163" s="15"/>
      <c r="E163" s="21"/>
      <c r="F163" s="20"/>
      <c r="G163" s="28"/>
      <c r="H163" s="15"/>
      <c r="Q163" s="45"/>
      <c r="R163" s="45"/>
      <c r="S163" s="69"/>
      <c r="T163" s="43"/>
      <c r="U163" s="45"/>
      <c r="V163" s="45"/>
      <c r="W163" s="69"/>
    </row>
    <row r="164" spans="4:23" x14ac:dyDescent="0.2">
      <c r="D164" s="15"/>
      <c r="E164" s="21"/>
      <c r="F164" s="20"/>
      <c r="G164" s="28"/>
      <c r="H164" s="15"/>
      <c r="Q164" s="45"/>
      <c r="R164" s="45"/>
      <c r="S164" s="69"/>
      <c r="T164" s="43"/>
      <c r="U164" s="45"/>
      <c r="V164" s="45"/>
      <c r="W164" s="69"/>
    </row>
    <row r="165" spans="4:23" x14ac:dyDescent="0.2">
      <c r="D165" s="15"/>
      <c r="E165" s="21"/>
      <c r="F165" s="20"/>
      <c r="G165" s="28"/>
      <c r="H165" s="15"/>
      <c r="Q165" s="45"/>
      <c r="R165" s="45"/>
      <c r="S165" s="69"/>
      <c r="T165" s="43"/>
      <c r="U165" s="45"/>
      <c r="V165" s="45"/>
      <c r="W165" s="69"/>
    </row>
    <row r="166" spans="4:23" x14ac:dyDescent="0.2">
      <c r="D166" s="15"/>
      <c r="E166" s="21"/>
      <c r="F166" s="20"/>
      <c r="G166" s="28"/>
      <c r="H166" s="15"/>
      <c r="Q166" s="45"/>
      <c r="R166" s="45"/>
      <c r="S166" s="69"/>
      <c r="T166" s="43"/>
      <c r="U166" s="45"/>
      <c r="V166" s="45"/>
      <c r="W166" s="69"/>
    </row>
    <row r="167" spans="4:23" x14ac:dyDescent="0.2">
      <c r="D167" s="15"/>
      <c r="E167" s="20"/>
      <c r="F167" s="20"/>
      <c r="G167" s="28"/>
      <c r="H167" s="15"/>
      <c r="Q167" s="45"/>
      <c r="R167" s="45"/>
      <c r="S167" s="69"/>
      <c r="T167" s="43"/>
      <c r="U167" s="45"/>
      <c r="V167" s="45"/>
      <c r="W167" s="69"/>
    </row>
    <row r="168" spans="4:23" x14ac:dyDescent="0.2">
      <c r="D168" s="15"/>
      <c r="E168" s="21"/>
      <c r="F168" s="20"/>
      <c r="G168" s="28"/>
      <c r="H168" s="15"/>
      <c r="Q168" s="45"/>
      <c r="R168" s="45"/>
      <c r="S168" s="69"/>
      <c r="T168" s="43"/>
      <c r="U168" s="45"/>
      <c r="V168" s="45"/>
      <c r="W168" s="69"/>
    </row>
    <row r="169" spans="4:23" x14ac:dyDescent="0.2">
      <c r="D169" s="15"/>
      <c r="E169" s="21"/>
      <c r="F169" s="20"/>
      <c r="G169" s="28"/>
      <c r="H169" s="15"/>
      <c r="Q169" s="45"/>
      <c r="R169" s="45"/>
      <c r="S169" s="69"/>
      <c r="T169" s="43"/>
      <c r="U169" s="45"/>
      <c r="V169" s="45"/>
      <c r="W169" s="69"/>
    </row>
    <row r="170" spans="4:23" x14ac:dyDescent="0.2">
      <c r="D170" s="15"/>
      <c r="E170" s="21"/>
      <c r="F170" s="20"/>
      <c r="G170" s="28"/>
      <c r="H170" s="15"/>
      <c r="Q170" s="45"/>
      <c r="R170" s="45"/>
      <c r="S170" s="69"/>
      <c r="T170" s="43"/>
      <c r="U170" s="45"/>
      <c r="V170" s="45"/>
      <c r="W170" s="69"/>
    </row>
    <row r="171" spans="4:23" x14ac:dyDescent="0.2">
      <c r="D171" s="15"/>
      <c r="E171" s="21"/>
      <c r="F171" s="20"/>
      <c r="G171" s="28"/>
      <c r="H171" s="15"/>
      <c r="Q171" s="45"/>
      <c r="R171" s="45"/>
      <c r="S171" s="69"/>
      <c r="T171" s="43"/>
      <c r="U171" s="45"/>
      <c r="V171" s="45"/>
      <c r="W171" s="69"/>
    </row>
    <row r="172" spans="4:23" x14ac:dyDescent="0.2">
      <c r="D172" s="15"/>
      <c r="E172" s="20"/>
      <c r="F172" s="20"/>
      <c r="G172" s="28"/>
      <c r="H172" s="15"/>
      <c r="Q172" s="45"/>
      <c r="R172" s="45"/>
      <c r="S172" s="69"/>
      <c r="T172" s="43"/>
      <c r="U172" s="45"/>
      <c r="V172" s="45"/>
      <c r="W172" s="69"/>
    </row>
    <row r="173" spans="4:23" x14ac:dyDescent="0.2">
      <c r="D173" s="15"/>
      <c r="E173" s="20"/>
      <c r="F173" s="20"/>
      <c r="G173" s="28"/>
      <c r="H173" s="15"/>
      <c r="Q173" s="45"/>
      <c r="R173" s="45"/>
      <c r="S173" s="69"/>
      <c r="T173" s="43"/>
      <c r="U173" s="45"/>
      <c r="V173" s="45"/>
      <c r="W173" s="69"/>
    </row>
    <row r="174" spans="4:23" x14ac:dyDescent="0.2">
      <c r="D174" s="15"/>
      <c r="E174" s="20"/>
      <c r="F174" s="20"/>
      <c r="G174" s="28"/>
      <c r="H174" s="15"/>
      <c r="Q174" s="45"/>
      <c r="R174" s="45"/>
      <c r="S174" s="69"/>
      <c r="T174" s="43"/>
      <c r="U174" s="45"/>
      <c r="V174" s="45"/>
      <c r="W174" s="69"/>
    </row>
    <row r="175" spans="4:23" x14ac:dyDescent="0.2">
      <c r="D175" s="15"/>
      <c r="E175" s="20"/>
      <c r="F175" s="20"/>
      <c r="G175" s="28"/>
      <c r="H175" s="15"/>
      <c r="Q175" s="45"/>
      <c r="R175" s="45"/>
      <c r="S175" s="69"/>
      <c r="T175" s="43"/>
      <c r="U175" s="45"/>
      <c r="V175" s="45"/>
      <c r="W175" s="69"/>
    </row>
    <row r="176" spans="4:23" x14ac:dyDescent="0.2">
      <c r="E176" s="20"/>
      <c r="F176" s="20"/>
      <c r="G176" s="28"/>
      <c r="Q176" s="45"/>
      <c r="R176" s="45"/>
      <c r="S176" s="69"/>
      <c r="T176" s="43"/>
      <c r="U176" s="45"/>
      <c r="V176" s="45"/>
      <c r="W176" s="69"/>
    </row>
    <row r="177" spans="5:23" x14ac:dyDescent="0.2">
      <c r="E177" s="20"/>
      <c r="F177" s="20"/>
      <c r="G177" s="28"/>
      <c r="Q177" s="45"/>
      <c r="R177" s="45"/>
      <c r="S177" s="69"/>
      <c r="T177" s="43"/>
      <c r="U177" s="45"/>
      <c r="V177" s="45"/>
      <c r="W177" s="69"/>
    </row>
    <row r="178" spans="5:23" x14ac:dyDescent="0.2">
      <c r="E178" s="20"/>
      <c r="F178" s="20"/>
      <c r="G178" s="28"/>
      <c r="Q178" s="45"/>
      <c r="R178" s="45"/>
      <c r="S178" s="69"/>
      <c r="T178" s="43"/>
      <c r="U178" s="45"/>
      <c r="V178" s="45"/>
      <c r="W178" s="69"/>
    </row>
    <row r="179" spans="5:23" x14ac:dyDescent="0.2">
      <c r="E179" s="20"/>
      <c r="F179" s="20"/>
      <c r="G179" s="28"/>
      <c r="Q179" s="45"/>
      <c r="R179" s="45"/>
      <c r="S179" s="69"/>
      <c r="T179" s="43"/>
      <c r="U179" s="45"/>
      <c r="V179" s="45"/>
      <c r="W179" s="69"/>
    </row>
    <row r="180" spans="5:23" x14ac:dyDescent="0.2">
      <c r="E180" s="20"/>
      <c r="F180" s="20"/>
      <c r="G180" s="28"/>
      <c r="Q180" s="45"/>
      <c r="R180" s="45"/>
      <c r="S180" s="69"/>
      <c r="T180" s="43"/>
      <c r="U180" s="45"/>
      <c r="V180" s="45"/>
      <c r="W180" s="69"/>
    </row>
    <row r="181" spans="5:23" x14ac:dyDescent="0.2">
      <c r="E181" s="20"/>
      <c r="F181" s="20"/>
      <c r="G181" s="28"/>
      <c r="Q181" s="45"/>
      <c r="R181" s="45"/>
      <c r="S181" s="69"/>
      <c r="T181" s="43"/>
      <c r="U181" s="45"/>
      <c r="V181" s="45"/>
      <c r="W181" s="69"/>
    </row>
    <row r="182" spans="5:23" x14ac:dyDescent="0.2">
      <c r="E182" s="20"/>
      <c r="F182" s="20"/>
      <c r="G182" s="28"/>
      <c r="Q182" s="45"/>
      <c r="R182" s="45"/>
      <c r="S182" s="69"/>
      <c r="T182" s="43"/>
      <c r="U182" s="45"/>
      <c r="V182" s="45"/>
      <c r="W182" s="69"/>
    </row>
    <row r="183" spans="5:23" x14ac:dyDescent="0.2">
      <c r="E183" s="20"/>
      <c r="F183" s="20"/>
      <c r="G183" s="28"/>
      <c r="Q183" s="45"/>
      <c r="R183" s="45"/>
      <c r="S183" s="69"/>
      <c r="T183" s="43"/>
      <c r="U183" s="45"/>
      <c r="V183" s="45"/>
      <c r="W183" s="69"/>
    </row>
    <row r="184" spans="5:23" x14ac:dyDescent="0.2">
      <c r="E184" s="20"/>
      <c r="F184" s="20"/>
      <c r="G184" s="28"/>
      <c r="Q184" s="45"/>
      <c r="R184" s="45"/>
      <c r="S184" s="69"/>
      <c r="T184" s="43"/>
      <c r="U184" s="45"/>
      <c r="V184" s="45"/>
      <c r="W184" s="69"/>
    </row>
    <row r="185" spans="5:23" x14ac:dyDescent="0.2">
      <c r="E185" s="20"/>
      <c r="F185" s="20"/>
      <c r="G185" s="28"/>
      <c r="Q185" s="45"/>
      <c r="R185" s="45"/>
      <c r="S185" s="69"/>
      <c r="T185" s="43"/>
      <c r="U185" s="45"/>
      <c r="V185" s="45"/>
      <c r="W185" s="69"/>
    </row>
    <row r="186" spans="5:23" x14ac:dyDescent="0.2">
      <c r="E186" s="20"/>
      <c r="F186" s="20"/>
      <c r="G186" s="28"/>
      <c r="Q186" s="45"/>
      <c r="R186" s="45"/>
      <c r="S186" s="69"/>
      <c r="T186" s="43"/>
      <c r="U186" s="45"/>
      <c r="V186" s="45"/>
      <c r="W186" s="69"/>
    </row>
    <row r="187" spans="5:23" x14ac:dyDescent="0.2">
      <c r="E187" s="20"/>
      <c r="F187" s="20"/>
      <c r="G187" s="28"/>
      <c r="Q187" s="45"/>
      <c r="R187" s="45"/>
      <c r="S187" s="69"/>
      <c r="T187" s="43"/>
      <c r="U187" s="45"/>
      <c r="V187" s="45"/>
      <c r="W187" s="69"/>
    </row>
    <row r="188" spans="5:23" x14ac:dyDescent="0.2">
      <c r="E188" s="20"/>
      <c r="F188" s="20"/>
      <c r="G188" s="28"/>
      <c r="Q188" s="45"/>
      <c r="R188" s="45"/>
      <c r="S188" s="69"/>
      <c r="T188" s="43"/>
      <c r="U188" s="45"/>
      <c r="V188" s="45"/>
      <c r="W188" s="69"/>
    </row>
    <row r="189" spans="5:23" x14ac:dyDescent="0.2">
      <c r="E189" s="20"/>
      <c r="F189" s="20"/>
      <c r="G189" s="28"/>
      <c r="Q189" s="45"/>
      <c r="R189" s="45"/>
      <c r="S189" s="69"/>
      <c r="T189" s="43"/>
      <c r="U189" s="45"/>
      <c r="V189" s="45"/>
      <c r="W189" s="69"/>
    </row>
    <row r="190" spans="5:23" x14ac:dyDescent="0.2">
      <c r="E190" s="20"/>
      <c r="F190" s="20"/>
      <c r="G190" s="28"/>
      <c r="Q190" s="45"/>
      <c r="R190" s="45"/>
      <c r="S190" s="69"/>
      <c r="T190" s="43"/>
      <c r="U190" s="45"/>
      <c r="V190" s="45"/>
      <c r="W190" s="69"/>
    </row>
    <row r="191" spans="5:23" x14ac:dyDescent="0.2">
      <c r="E191" s="20"/>
      <c r="F191" s="20"/>
      <c r="G191" s="28"/>
      <c r="Q191" s="45"/>
      <c r="R191" s="45"/>
      <c r="S191" s="69"/>
      <c r="T191" s="43"/>
      <c r="U191" s="45"/>
      <c r="V191" s="45"/>
      <c r="W191" s="69"/>
    </row>
    <row r="192" spans="5:23" x14ac:dyDescent="0.2">
      <c r="E192" s="20"/>
      <c r="F192" s="20"/>
      <c r="G192" s="28"/>
      <c r="Q192" s="45"/>
      <c r="R192" s="45"/>
      <c r="S192" s="69"/>
      <c r="T192" s="43"/>
      <c r="U192" s="45"/>
      <c r="V192" s="45"/>
      <c r="W192" s="69"/>
    </row>
    <row r="193" spans="5:23" x14ac:dyDescent="0.2">
      <c r="E193" s="20"/>
      <c r="F193" s="20"/>
      <c r="G193" s="28"/>
      <c r="Q193" s="45"/>
      <c r="R193" s="45"/>
      <c r="S193" s="69"/>
      <c r="T193" s="43"/>
      <c r="U193" s="45"/>
      <c r="V193" s="45"/>
      <c r="W193" s="69"/>
    </row>
    <row r="194" spans="5:23" x14ac:dyDescent="0.2">
      <c r="E194" s="20"/>
      <c r="F194" s="20"/>
      <c r="G194" s="28"/>
      <c r="Q194" s="45"/>
      <c r="R194" s="45"/>
      <c r="S194" s="69"/>
      <c r="T194" s="43"/>
      <c r="U194" s="45"/>
      <c r="V194" s="45"/>
      <c r="W194" s="69"/>
    </row>
    <row r="195" spans="5:23" x14ac:dyDescent="0.2">
      <c r="E195" s="18"/>
      <c r="F195" s="18"/>
      <c r="G195" s="19"/>
      <c r="Q195" s="45"/>
      <c r="R195" s="45"/>
      <c r="S195" s="69"/>
      <c r="T195" s="43"/>
      <c r="U195" s="45"/>
      <c r="V195" s="45"/>
      <c r="W195" s="69"/>
    </row>
    <row r="196" spans="5:23" x14ac:dyDescent="0.2">
      <c r="E196" s="18"/>
      <c r="F196" s="18"/>
      <c r="G196" s="19"/>
      <c r="Q196" s="45"/>
      <c r="R196" s="45"/>
      <c r="S196" s="69"/>
      <c r="T196" s="43"/>
      <c r="U196" s="45"/>
      <c r="V196" s="45"/>
      <c r="W196" s="69"/>
    </row>
    <row r="197" spans="5:23" x14ac:dyDescent="0.2">
      <c r="E197" s="18"/>
      <c r="F197" s="18"/>
      <c r="G197" s="19"/>
      <c r="Q197" s="45"/>
      <c r="R197" s="45"/>
      <c r="S197" s="69"/>
      <c r="T197" s="43"/>
      <c r="U197" s="45"/>
      <c r="V197" s="45"/>
      <c r="W197" s="69"/>
    </row>
    <row r="198" spans="5:23" x14ac:dyDescent="0.2">
      <c r="E198" s="18"/>
      <c r="F198" s="18"/>
      <c r="G198" s="19"/>
      <c r="Q198" s="45"/>
      <c r="R198" s="45"/>
      <c r="S198" s="69"/>
      <c r="T198" s="43"/>
      <c r="U198" s="45"/>
      <c r="V198" s="45"/>
      <c r="W198" s="69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58C0-411D-0145-BC88-AD753CE576D4}">
  <sheetPr codeName="Sheet36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143.6640625" style="13" customWidth="1"/>
  </cols>
  <sheetData>
    <row r="1" spans="1:23" x14ac:dyDescent="0.2">
      <c r="A1" s="8" t="s">
        <v>33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632</v>
      </c>
      <c r="R3" s="23" t="s">
        <v>64</v>
      </c>
      <c r="S3" s="24" t="s">
        <v>94</v>
      </c>
      <c r="T3" s="43"/>
      <c r="U3" s="38" t="s">
        <v>480</v>
      </c>
      <c r="V3" s="60" t="s">
        <v>64</v>
      </c>
      <c r="W3" s="61" t="s">
        <v>77</v>
      </c>
    </row>
    <row r="4" spans="1:23" x14ac:dyDescent="0.2">
      <c r="A4" s="1" t="s">
        <v>66</v>
      </c>
      <c r="B4" s="112">
        <v>17965</v>
      </c>
      <c r="C4" s="10">
        <f>B4/B7</f>
        <v>0.96456375838926178</v>
      </c>
      <c r="E4" s="3" t="s">
        <v>104</v>
      </c>
      <c r="F4" s="112">
        <v>12919</v>
      </c>
      <c r="G4" s="10">
        <f>F4/F6</f>
        <v>0.78344451182534869</v>
      </c>
      <c r="I4" s="17" t="s">
        <v>139</v>
      </c>
      <c r="J4" s="112">
        <v>4735</v>
      </c>
      <c r="K4" s="10">
        <f>J4/J6</f>
        <v>0.37315785325872802</v>
      </c>
      <c r="M4" s="22" t="s">
        <v>170</v>
      </c>
      <c r="N4" s="112">
        <v>3009</v>
      </c>
      <c r="O4" s="24">
        <f>N4/N8</f>
        <v>0.26103929903704348</v>
      </c>
      <c r="Q4" s="46" t="s">
        <v>233</v>
      </c>
      <c r="R4" s="112">
        <v>4458</v>
      </c>
      <c r="S4" s="24">
        <f>R4/R7</f>
        <v>0.37437017131340278</v>
      </c>
      <c r="T4" s="43"/>
      <c r="U4" s="46" t="s">
        <v>487</v>
      </c>
      <c r="V4" s="112">
        <v>742</v>
      </c>
      <c r="W4" s="49">
        <f>V4/V6</f>
        <v>0.5</v>
      </c>
    </row>
    <row r="5" spans="1:23" x14ac:dyDescent="0.2">
      <c r="A5" s="1" t="s">
        <v>67</v>
      </c>
      <c r="B5" s="112">
        <v>239</v>
      </c>
      <c r="C5" s="10">
        <f>B5/B7</f>
        <v>1.2832214765100672E-2</v>
      </c>
      <c r="E5" s="3" t="s">
        <v>105</v>
      </c>
      <c r="F5" s="112">
        <v>3571</v>
      </c>
      <c r="G5" s="10">
        <f>F5/F6</f>
        <v>0.21655548817465131</v>
      </c>
      <c r="I5" s="17" t="s">
        <v>88</v>
      </c>
      <c r="J5" s="112">
        <v>7954</v>
      </c>
      <c r="K5" s="10">
        <f>J5/J6</f>
        <v>0.62684214674127192</v>
      </c>
      <c r="L5" s="15"/>
      <c r="M5" s="22" t="s">
        <v>171</v>
      </c>
      <c r="N5" s="112">
        <v>2047</v>
      </c>
      <c r="O5" s="24">
        <f>N5/N8</f>
        <v>0.17758306584540642</v>
      </c>
      <c r="Q5" s="46" t="s">
        <v>234</v>
      </c>
      <c r="R5" s="112">
        <v>2891</v>
      </c>
      <c r="S5" s="24">
        <f>R5/R7</f>
        <v>0.24277796439368493</v>
      </c>
      <c r="T5" s="43"/>
      <c r="U5" s="46" t="s">
        <v>488</v>
      </c>
      <c r="V5" s="112">
        <v>742</v>
      </c>
      <c r="W5" s="49">
        <f>V5/V6</f>
        <v>0.5</v>
      </c>
    </row>
    <row r="6" spans="1:23" x14ac:dyDescent="0.2">
      <c r="A6" s="2" t="s">
        <v>68</v>
      </c>
      <c r="B6" s="112">
        <v>421</v>
      </c>
      <c r="C6" s="11">
        <f>B6/B7</f>
        <v>2.2604026845637584E-2</v>
      </c>
      <c r="E6" s="3" t="s">
        <v>107</v>
      </c>
      <c r="F6" s="1">
        <f>F4+F5</f>
        <v>16490</v>
      </c>
      <c r="G6" s="10">
        <f>G4+G5</f>
        <v>1</v>
      </c>
      <c r="I6" s="17" t="s">
        <v>69</v>
      </c>
      <c r="J6" s="1">
        <f>J4+J5</f>
        <v>12689</v>
      </c>
      <c r="K6" s="10">
        <f>K4+K5</f>
        <v>1</v>
      </c>
      <c r="L6" s="15"/>
      <c r="M6" s="22" t="s">
        <v>172</v>
      </c>
      <c r="N6" s="112">
        <v>3896</v>
      </c>
      <c r="O6" s="24">
        <f>N6/N8</f>
        <v>0.33798906914201438</v>
      </c>
      <c r="Q6" s="46" t="s">
        <v>235</v>
      </c>
      <c r="R6" s="112">
        <v>4559</v>
      </c>
      <c r="S6" s="24">
        <f>R6/R7</f>
        <v>0.38285186429291235</v>
      </c>
      <c r="T6" s="43"/>
      <c r="U6" s="46" t="s">
        <v>69</v>
      </c>
      <c r="V6" s="47">
        <f>V4+V5</f>
        <v>1484</v>
      </c>
      <c r="W6" s="49">
        <f>W4+W5</f>
        <v>1</v>
      </c>
    </row>
    <row r="7" spans="1:23" x14ac:dyDescent="0.2">
      <c r="A7" s="3" t="s">
        <v>69</v>
      </c>
      <c r="B7" s="1">
        <f>B4+B5+B6</f>
        <v>18625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2575</v>
      </c>
      <c r="O7" s="24">
        <f>N7/N8</f>
        <v>0.22338856597553569</v>
      </c>
      <c r="Q7" s="46" t="s">
        <v>69</v>
      </c>
      <c r="R7" s="23">
        <f>R4+R5+R6</f>
        <v>11908</v>
      </c>
      <c r="S7" s="24">
        <f>S4+S5+S6</f>
        <v>1</v>
      </c>
      <c r="T7" s="43"/>
      <c r="U7" s="43"/>
      <c r="V7" s="43"/>
      <c r="W7" s="44"/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11527</v>
      </c>
      <c r="O8" s="24">
        <f>O4+O5+O6+O7</f>
        <v>1</v>
      </c>
      <c r="Q8" s="43"/>
      <c r="R8" s="13"/>
      <c r="S8" s="14"/>
      <c r="T8" s="43"/>
      <c r="U8" s="38" t="s">
        <v>489</v>
      </c>
      <c r="V8" s="60" t="s">
        <v>64</v>
      </c>
      <c r="W8" s="61" t="s">
        <v>77</v>
      </c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77</v>
      </c>
      <c r="G9" s="10">
        <f>F9/F11</f>
        <v>0.39690721649484534</v>
      </c>
      <c r="I9" s="17" t="s">
        <v>671</v>
      </c>
      <c r="J9" s="112">
        <v>2970</v>
      </c>
      <c r="K9" s="10">
        <f>J9/J12</f>
        <v>0.24156161041073607</v>
      </c>
      <c r="L9" s="15"/>
      <c r="M9" s="13"/>
      <c r="N9" s="13"/>
      <c r="O9" s="14"/>
      <c r="Q9" s="38" t="s">
        <v>236</v>
      </c>
      <c r="R9" s="23" t="s">
        <v>64</v>
      </c>
      <c r="S9" s="24" t="s">
        <v>94</v>
      </c>
      <c r="T9" s="43"/>
      <c r="U9" s="46" t="s">
        <v>490</v>
      </c>
      <c r="V9" s="112">
        <v>3341</v>
      </c>
      <c r="W9" s="49">
        <f>V9/V11</f>
        <v>0.41436190003720702</v>
      </c>
    </row>
    <row r="10" spans="1:23" x14ac:dyDescent="0.2">
      <c r="A10" s="23" t="s">
        <v>70</v>
      </c>
      <c r="B10" s="112">
        <v>172</v>
      </c>
      <c r="C10" s="24">
        <f>B10/B17</f>
        <v>9.3932608814373871E-3</v>
      </c>
      <c r="E10" s="3" t="s">
        <v>109</v>
      </c>
      <c r="F10" s="112">
        <v>117</v>
      </c>
      <c r="G10" s="10">
        <f>F10/F11</f>
        <v>0.60309278350515461</v>
      </c>
      <c r="I10" s="17" t="s">
        <v>141</v>
      </c>
      <c r="J10" s="112">
        <v>5806</v>
      </c>
      <c r="K10" s="10">
        <f>J10/J12</f>
        <v>0.47222448149654334</v>
      </c>
      <c r="L10" s="15"/>
      <c r="M10" s="22" t="s">
        <v>174</v>
      </c>
      <c r="N10" s="23" t="s">
        <v>64</v>
      </c>
      <c r="O10" s="24" t="s">
        <v>77</v>
      </c>
      <c r="Q10" s="46" t="s">
        <v>237</v>
      </c>
      <c r="R10" s="112">
        <v>4298</v>
      </c>
      <c r="S10" s="24">
        <f>R10/R13</f>
        <v>0.37589644918663634</v>
      </c>
      <c r="T10" s="43"/>
      <c r="U10" s="46" t="s">
        <v>491</v>
      </c>
      <c r="V10" s="112">
        <v>4722</v>
      </c>
      <c r="W10" s="49">
        <f>V10/V11</f>
        <v>0.58563809996279304</v>
      </c>
    </row>
    <row r="11" spans="1:23" x14ac:dyDescent="0.2">
      <c r="A11" s="23" t="s">
        <v>71</v>
      </c>
      <c r="B11" s="112">
        <v>4111</v>
      </c>
      <c r="C11" s="24">
        <f>B11/B17</f>
        <v>0.22450985746272734</v>
      </c>
      <c r="E11" s="3" t="s">
        <v>107</v>
      </c>
      <c r="F11" s="1">
        <f>F9+F10</f>
        <v>194</v>
      </c>
      <c r="G11" s="10">
        <f>G9+G10</f>
        <v>1</v>
      </c>
      <c r="I11" s="17" t="s">
        <v>142</v>
      </c>
      <c r="J11" s="112">
        <v>3519</v>
      </c>
      <c r="K11" s="10">
        <f>J11/J12</f>
        <v>0.28621390809272063</v>
      </c>
      <c r="L11" s="15"/>
      <c r="M11" s="22" t="s">
        <v>176</v>
      </c>
      <c r="N11" s="112">
        <v>4771</v>
      </c>
      <c r="O11" s="24">
        <f>N11/N13</f>
        <v>0.41806869961444093</v>
      </c>
      <c r="Q11" s="46" t="s">
        <v>238</v>
      </c>
      <c r="R11" s="112">
        <v>3215</v>
      </c>
      <c r="S11" s="24">
        <f>R11/R13</f>
        <v>0.28117894000349836</v>
      </c>
      <c r="T11" s="43"/>
      <c r="U11" s="46" t="s">
        <v>69</v>
      </c>
      <c r="V11" s="47">
        <f>V9+V10</f>
        <v>8063</v>
      </c>
      <c r="W11" s="49">
        <f>W9+W10</f>
        <v>1</v>
      </c>
    </row>
    <row r="12" spans="1:23" x14ac:dyDescent="0.2">
      <c r="A12" s="23" t="s">
        <v>72</v>
      </c>
      <c r="B12" s="112">
        <v>124</v>
      </c>
      <c r="C12" s="24">
        <f>B12/B17</f>
        <v>6.7718857517339304E-3</v>
      </c>
      <c r="E12" s="13"/>
      <c r="F12" s="13"/>
      <c r="G12" s="14"/>
      <c r="I12" s="17" t="s">
        <v>69</v>
      </c>
      <c r="J12" s="1">
        <f>J9+J10+J11</f>
        <v>12295</v>
      </c>
      <c r="K12" s="10">
        <f>K9+K10+K11</f>
        <v>1</v>
      </c>
      <c r="L12" s="15"/>
      <c r="M12" s="22" t="s">
        <v>175</v>
      </c>
      <c r="N12" s="112">
        <v>6641</v>
      </c>
      <c r="O12" s="24">
        <f>N12/N13</f>
        <v>0.58193130038555907</v>
      </c>
      <c r="Q12" s="46" t="s">
        <v>239</v>
      </c>
      <c r="R12" s="112">
        <v>3921</v>
      </c>
      <c r="S12" s="24">
        <f>R12/R13</f>
        <v>0.3429246108098653</v>
      </c>
      <c r="T12" s="43"/>
      <c r="U12" s="56"/>
      <c r="V12" s="56"/>
      <c r="W12" s="73"/>
    </row>
    <row r="13" spans="1:23" x14ac:dyDescent="0.2">
      <c r="A13" s="23" t="s">
        <v>73</v>
      </c>
      <c r="B13" s="112">
        <v>2126</v>
      </c>
      <c r="C13" s="24">
        <f>B13/B17</f>
        <v>0.11610507345311562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11412</v>
      </c>
      <c r="O13" s="24">
        <f>O11+O12</f>
        <v>1</v>
      </c>
      <c r="Q13" s="46" t="s">
        <v>69</v>
      </c>
      <c r="R13" s="23">
        <f>R10+R11+R12</f>
        <v>11434</v>
      </c>
      <c r="S13" s="24">
        <f>S10+S11+S12</f>
        <v>1</v>
      </c>
      <c r="T13" s="43"/>
      <c r="U13" s="56"/>
      <c r="V13" s="56"/>
      <c r="W13" s="73"/>
    </row>
    <row r="14" spans="1:23" x14ac:dyDescent="0.2">
      <c r="A14" s="23" t="s">
        <v>74</v>
      </c>
      <c r="B14" s="112">
        <v>384</v>
      </c>
      <c r="C14" s="24">
        <f>B14/B17</f>
        <v>2.0971001037627654E-2</v>
      </c>
      <c r="E14" s="6" t="s">
        <v>111</v>
      </c>
      <c r="F14" s="112">
        <v>6427</v>
      </c>
      <c r="G14" s="27">
        <f>F14/F16</f>
        <v>0.49790827393864268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3"/>
      <c r="R14" s="43"/>
      <c r="S14" s="44"/>
      <c r="T14" s="43"/>
      <c r="U14" s="56"/>
      <c r="V14" s="56"/>
      <c r="W14" s="73"/>
    </row>
    <row r="15" spans="1:23" x14ac:dyDescent="0.2">
      <c r="A15" s="23" t="s">
        <v>75</v>
      </c>
      <c r="B15" s="112">
        <v>6086</v>
      </c>
      <c r="C15" s="24">
        <f>B15/B17</f>
        <v>0.33236852165365083</v>
      </c>
      <c r="E15" s="6" t="s">
        <v>112</v>
      </c>
      <c r="F15" s="112">
        <v>6481</v>
      </c>
      <c r="G15" s="27">
        <f>F15/F16</f>
        <v>0.50209172606135732</v>
      </c>
      <c r="I15" s="17" t="s">
        <v>144</v>
      </c>
      <c r="J15" s="112">
        <v>2861</v>
      </c>
      <c r="K15" s="10">
        <f>J15/J19</f>
        <v>0.24346864096672624</v>
      </c>
      <c r="L15" s="15"/>
      <c r="M15" s="22" t="s">
        <v>177</v>
      </c>
      <c r="N15" s="23" t="s">
        <v>64</v>
      </c>
      <c r="O15" s="24" t="s">
        <v>77</v>
      </c>
      <c r="Q15" s="38" t="s">
        <v>240</v>
      </c>
      <c r="R15" s="60" t="s">
        <v>64</v>
      </c>
      <c r="S15" s="61" t="s">
        <v>77</v>
      </c>
      <c r="T15" s="43"/>
      <c r="U15" s="56"/>
      <c r="V15" s="56"/>
      <c r="W15" s="73"/>
    </row>
    <row r="16" spans="1:23" x14ac:dyDescent="0.2">
      <c r="A16" s="23" t="s">
        <v>76</v>
      </c>
      <c r="B16" s="112">
        <v>5308</v>
      </c>
      <c r="C16" s="24">
        <f>B16/B17</f>
        <v>0.28988039975970725</v>
      </c>
      <c r="E16" s="6" t="s">
        <v>107</v>
      </c>
      <c r="F16" s="7">
        <f>F14+F15</f>
        <v>12908</v>
      </c>
      <c r="G16" s="27">
        <f>G14+G15</f>
        <v>1</v>
      </c>
      <c r="I16" s="17" t="s">
        <v>145</v>
      </c>
      <c r="J16" s="112">
        <v>2633</v>
      </c>
      <c r="K16" s="10">
        <f>J16/J19</f>
        <v>0.22406603693302699</v>
      </c>
      <c r="L16" s="15"/>
      <c r="M16" s="22" t="s">
        <v>178</v>
      </c>
      <c r="N16" s="112">
        <v>4244</v>
      </c>
      <c r="O16" s="24">
        <f>N16/N18</f>
        <v>0.37306610407876228</v>
      </c>
      <c r="Q16" s="46" t="s">
        <v>241</v>
      </c>
      <c r="R16" s="112">
        <v>4917</v>
      </c>
      <c r="S16" s="49">
        <f>R16/R18</f>
        <v>0.43800106894708712</v>
      </c>
      <c r="T16" s="43"/>
      <c r="U16" s="56"/>
      <c r="V16" s="56"/>
      <c r="W16" s="73"/>
    </row>
    <row r="17" spans="1:23" x14ac:dyDescent="0.2">
      <c r="A17" s="23" t="s">
        <v>69</v>
      </c>
      <c r="B17" s="23">
        <f>B10+B11+B12+B13+B14+B15+B16</f>
        <v>18311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3098</v>
      </c>
      <c r="K17" s="10">
        <f>J17/J19</f>
        <v>0.26363713726491361</v>
      </c>
      <c r="L17" s="15"/>
      <c r="M17" s="22" t="s">
        <v>179</v>
      </c>
      <c r="N17" s="112">
        <v>7132</v>
      </c>
      <c r="O17" s="24">
        <f>N17/N18</f>
        <v>0.62693389592123772</v>
      </c>
      <c r="Q17" s="46" t="s">
        <v>242</v>
      </c>
      <c r="R17" s="112">
        <v>6309</v>
      </c>
      <c r="S17" s="49">
        <f>R17/R18</f>
        <v>0.56199893105291288</v>
      </c>
      <c r="T17" s="43"/>
      <c r="U17" s="56"/>
      <c r="V17" s="56"/>
      <c r="W17" s="73"/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3159</v>
      </c>
      <c r="K18" s="127">
        <f>J18/J19</f>
        <v>0.26882818483533316</v>
      </c>
      <c r="L18" s="15"/>
      <c r="M18" s="22" t="s">
        <v>69</v>
      </c>
      <c r="N18" s="23">
        <f>N16+N17</f>
        <v>11376</v>
      </c>
      <c r="O18" s="24">
        <f>O16+O17</f>
        <v>1</v>
      </c>
      <c r="Q18" s="46" t="s">
        <v>107</v>
      </c>
      <c r="R18" s="47">
        <f>R16+R17</f>
        <v>11226</v>
      </c>
      <c r="S18" s="49">
        <f>S16+S17</f>
        <v>1</v>
      </c>
      <c r="T18" s="43"/>
      <c r="U18" s="56"/>
      <c r="V18" s="56"/>
      <c r="W18" s="73"/>
    </row>
    <row r="19" spans="1:23" x14ac:dyDescent="0.2">
      <c r="A19" s="43"/>
      <c r="B19" s="43"/>
      <c r="C19" s="44"/>
      <c r="E19" s="17" t="s">
        <v>114</v>
      </c>
      <c r="F19" s="112">
        <v>1104</v>
      </c>
      <c r="G19" s="10">
        <f>F19/F22</f>
        <v>8.5820895522388058E-2</v>
      </c>
      <c r="I19" s="17" t="s">
        <v>69</v>
      </c>
      <c r="J19" s="1">
        <f>J15+J16+J17+J18</f>
        <v>11751</v>
      </c>
      <c r="K19" s="10">
        <f>K15+K16+K17+K18</f>
        <v>1</v>
      </c>
      <c r="L19" s="15"/>
      <c r="M19" s="13"/>
      <c r="N19" s="13"/>
      <c r="O19" s="14"/>
      <c r="Q19" s="43"/>
      <c r="R19" s="43"/>
      <c r="S19" s="44"/>
      <c r="T19" s="43"/>
      <c r="U19" s="56"/>
      <c r="V19" s="56"/>
      <c r="W19" s="73"/>
    </row>
    <row r="20" spans="1:23" x14ac:dyDescent="0.2">
      <c r="A20" s="43"/>
      <c r="B20" s="43"/>
      <c r="C20" s="44"/>
      <c r="E20" s="17" t="s">
        <v>674</v>
      </c>
      <c r="F20" s="112">
        <v>5012</v>
      </c>
      <c r="G20" s="10">
        <f>F20/F22</f>
        <v>0.3896144278606965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3"/>
      <c r="R20" s="43"/>
      <c r="S20" s="44"/>
      <c r="T20" s="43"/>
      <c r="U20" s="56"/>
      <c r="V20" s="56"/>
      <c r="W20" s="73"/>
    </row>
    <row r="21" spans="1:23" x14ac:dyDescent="0.2">
      <c r="A21" s="43"/>
      <c r="B21" s="43"/>
      <c r="C21" s="44"/>
      <c r="E21" s="17" t="s">
        <v>115</v>
      </c>
      <c r="F21" s="112">
        <v>6748</v>
      </c>
      <c r="G21" s="10">
        <f>F21/F22</f>
        <v>0.52456467661691542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4232</v>
      </c>
      <c r="O21" s="24">
        <f>N21/N25</f>
        <v>0.37250242056157029</v>
      </c>
      <c r="Q21" s="43"/>
      <c r="R21" s="43"/>
      <c r="S21" s="44"/>
      <c r="T21" s="43"/>
      <c r="U21" s="56"/>
      <c r="V21" s="56"/>
      <c r="W21" s="73"/>
    </row>
    <row r="22" spans="1:23" x14ac:dyDescent="0.2">
      <c r="A22" s="43"/>
      <c r="B22" s="43"/>
      <c r="C22" s="44"/>
      <c r="E22" s="17" t="s">
        <v>107</v>
      </c>
      <c r="F22" s="1">
        <f>F19+F20+F21</f>
        <v>12864</v>
      </c>
      <c r="G22" s="10">
        <f>G19+G20+G21</f>
        <v>1</v>
      </c>
      <c r="I22" s="17" t="s">
        <v>148</v>
      </c>
      <c r="J22" s="112">
        <v>4435</v>
      </c>
      <c r="K22" s="10">
        <f>J22/J25</f>
        <v>0.37416687758373407</v>
      </c>
      <c r="L22" s="15"/>
      <c r="M22" s="22" t="s">
        <v>182</v>
      </c>
      <c r="N22" s="112">
        <v>3504</v>
      </c>
      <c r="O22" s="24">
        <f>N22/N25</f>
        <v>0.30842355426458939</v>
      </c>
      <c r="Q22" s="43"/>
      <c r="R22" s="43"/>
      <c r="S22" s="44"/>
      <c r="T22" s="43"/>
      <c r="U22" s="56"/>
      <c r="V22" s="56"/>
      <c r="W22" s="73"/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1908</v>
      </c>
      <c r="K23" s="10">
        <f>J23/J25</f>
        <v>0.16097190584662111</v>
      </c>
      <c r="L23" s="15"/>
      <c r="M23" s="22" t="s">
        <v>183</v>
      </c>
      <c r="N23" s="112">
        <v>2381</v>
      </c>
      <c r="O23" s="24">
        <f>N23/N25</f>
        <v>0.20957662177625208</v>
      </c>
      <c r="Q23" s="43"/>
      <c r="R23" s="43"/>
      <c r="S23" s="44"/>
      <c r="T23" s="43"/>
      <c r="U23" s="56"/>
      <c r="V23" s="56"/>
      <c r="W23" s="73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5510</v>
      </c>
      <c r="K24" s="10">
        <f>J24/J25</f>
        <v>0.4648612165696448</v>
      </c>
      <c r="L24" s="15"/>
      <c r="M24" s="22" t="s">
        <v>184</v>
      </c>
      <c r="N24" s="112">
        <v>1244</v>
      </c>
      <c r="O24" s="24">
        <f>N24/N25</f>
        <v>0.10949740339758825</v>
      </c>
      <c r="Q24" s="43"/>
      <c r="R24" s="43"/>
      <c r="S24" s="44"/>
      <c r="T24" s="43"/>
      <c r="U24" s="56"/>
      <c r="V24" s="56"/>
      <c r="W24" s="73"/>
    </row>
    <row r="25" spans="1:23" x14ac:dyDescent="0.2">
      <c r="A25" s="43"/>
      <c r="B25" s="43"/>
      <c r="C25" s="44"/>
      <c r="E25" s="17" t="s">
        <v>117</v>
      </c>
      <c r="F25" s="112">
        <v>4250</v>
      </c>
      <c r="G25" s="10">
        <f>F25/F30</f>
        <v>0.33756949960285942</v>
      </c>
      <c r="I25" s="17" t="s">
        <v>69</v>
      </c>
      <c r="J25" s="1">
        <f>J22+J23+J24</f>
        <v>11853</v>
      </c>
      <c r="K25" s="10">
        <f>K22+K23+K24</f>
        <v>1</v>
      </c>
      <c r="L25" s="15"/>
      <c r="M25" s="22" t="s">
        <v>69</v>
      </c>
      <c r="N25" s="23">
        <f>N21+N22+N23+N24</f>
        <v>11361</v>
      </c>
      <c r="O25" s="24">
        <f>O21+O22+O23+O24</f>
        <v>1</v>
      </c>
      <c r="Q25" s="43"/>
      <c r="R25" s="43"/>
      <c r="S25" s="44"/>
      <c r="T25" s="43"/>
      <c r="U25" s="56"/>
      <c r="V25" s="56"/>
      <c r="W25" s="73"/>
    </row>
    <row r="26" spans="1:23" x14ac:dyDescent="0.2">
      <c r="A26" s="13"/>
      <c r="B26" s="13"/>
      <c r="C26" s="14"/>
      <c r="E26" s="17" t="s">
        <v>118</v>
      </c>
      <c r="F26" s="112">
        <v>2460</v>
      </c>
      <c r="G26" s="10">
        <f>F26/F30</f>
        <v>0.1953931691818904</v>
      </c>
      <c r="I26" s="13"/>
      <c r="J26" s="13"/>
      <c r="K26" s="14"/>
      <c r="L26" s="15"/>
      <c r="M26" s="13"/>
      <c r="N26" s="13"/>
      <c r="O26" s="14"/>
      <c r="Q26" s="43"/>
      <c r="R26" s="43"/>
      <c r="S26" s="44"/>
      <c r="T26" s="43"/>
      <c r="U26" s="56"/>
      <c r="V26" s="56"/>
      <c r="W26" s="73"/>
    </row>
    <row r="27" spans="1:23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1039</v>
      </c>
      <c r="G27" s="10">
        <f>F27/F30</f>
        <v>8.2525814138204923E-2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56"/>
      <c r="V27" s="56"/>
      <c r="W27" s="73"/>
    </row>
    <row r="28" spans="1:23" x14ac:dyDescent="0.2">
      <c r="A28" s="1" t="s">
        <v>79</v>
      </c>
      <c r="B28" s="112">
        <v>290</v>
      </c>
      <c r="C28" s="10">
        <f>B28/B35</f>
        <v>1.5737776089433983E-2</v>
      </c>
      <c r="E28" s="17" t="s">
        <v>120</v>
      </c>
      <c r="F28" s="112">
        <v>625</v>
      </c>
      <c r="G28" s="10">
        <f>F28/F30</f>
        <v>4.9642573471008734E-2</v>
      </c>
      <c r="I28" s="17" t="s">
        <v>644</v>
      </c>
      <c r="J28" s="112">
        <v>3315</v>
      </c>
      <c r="K28" s="10">
        <f>J28/J33</f>
        <v>0.27634211403801268</v>
      </c>
      <c r="L28" s="15"/>
      <c r="M28" s="22" t="s">
        <v>186</v>
      </c>
      <c r="N28" s="112">
        <v>2841</v>
      </c>
      <c r="O28" s="24">
        <f>N28/N31</f>
        <v>0.24831745476793987</v>
      </c>
      <c r="Q28" s="43"/>
      <c r="R28" s="43"/>
      <c r="S28" s="44"/>
      <c r="T28" s="43"/>
      <c r="U28" s="56"/>
      <c r="V28" s="56"/>
      <c r="W28" s="73"/>
    </row>
    <row r="29" spans="1:23" x14ac:dyDescent="0.2">
      <c r="A29" s="1" t="s">
        <v>80</v>
      </c>
      <c r="B29" s="112">
        <v>9645</v>
      </c>
      <c r="C29" s="10">
        <f>B29/B35</f>
        <v>0.52341672545720952</v>
      </c>
      <c r="E29" s="17" t="s">
        <v>99</v>
      </c>
      <c r="F29" s="112">
        <v>4216</v>
      </c>
      <c r="G29" s="10">
        <f>F29/F30</f>
        <v>0.33486894360603653</v>
      </c>
      <c r="I29" s="17" t="s">
        <v>151</v>
      </c>
      <c r="J29" s="112">
        <v>3697</v>
      </c>
      <c r="K29" s="10">
        <f>J29/J33</f>
        <v>0.30818606202067356</v>
      </c>
      <c r="L29" s="15"/>
      <c r="M29" s="22" t="s">
        <v>682</v>
      </c>
      <c r="N29" s="112">
        <v>5382</v>
      </c>
      <c r="O29" s="24">
        <f>N29/N31</f>
        <v>0.47041342539987763</v>
      </c>
      <c r="Q29" s="43"/>
      <c r="R29" s="43"/>
      <c r="S29" s="44"/>
      <c r="T29" s="43"/>
      <c r="U29" s="56"/>
      <c r="V29" s="56"/>
      <c r="W29" s="73"/>
    </row>
    <row r="30" spans="1:23" x14ac:dyDescent="0.2">
      <c r="A30" s="1" t="s">
        <v>81</v>
      </c>
      <c r="B30" s="112">
        <v>355</v>
      </c>
      <c r="C30" s="10">
        <f>B30/B35</f>
        <v>1.9265208661203667E-2</v>
      </c>
      <c r="E30" s="17" t="s">
        <v>69</v>
      </c>
      <c r="F30" s="1">
        <f>F25+F26+F27+F28+F29</f>
        <v>12590</v>
      </c>
      <c r="G30" s="10">
        <f>G25+G26+G27+G28+G29</f>
        <v>1</v>
      </c>
      <c r="I30" s="17" t="s">
        <v>152</v>
      </c>
      <c r="J30" s="112">
        <v>883</v>
      </c>
      <c r="K30" s="10">
        <f>J30/J33</f>
        <v>7.3607869289763248E-2</v>
      </c>
      <c r="L30" s="15"/>
      <c r="M30" s="22" t="s">
        <v>187</v>
      </c>
      <c r="N30" s="112">
        <v>3218</v>
      </c>
      <c r="O30" s="24">
        <f>N30/N31</f>
        <v>0.2812691198321825</v>
      </c>
      <c r="Q30" s="43"/>
      <c r="R30" s="43"/>
      <c r="S30" s="44"/>
      <c r="T30" s="43"/>
      <c r="U30" s="56"/>
      <c r="V30" s="56"/>
      <c r="W30" s="73"/>
    </row>
    <row r="31" spans="1:23" x14ac:dyDescent="0.2">
      <c r="A31" s="1" t="s">
        <v>82</v>
      </c>
      <c r="B31" s="112">
        <v>1836</v>
      </c>
      <c r="C31" s="10">
        <f>B31/B35</f>
        <v>9.9636403104140667E-2</v>
      </c>
      <c r="E31" s="13"/>
      <c r="F31" s="13"/>
      <c r="G31" s="14"/>
      <c r="I31" s="17" t="s">
        <v>153</v>
      </c>
      <c r="J31" s="112">
        <v>2263</v>
      </c>
      <c r="K31" s="10">
        <f>J31/J33</f>
        <v>0.18864621540513504</v>
      </c>
      <c r="L31" s="15"/>
      <c r="M31" s="22" t="s">
        <v>69</v>
      </c>
      <c r="N31" s="23">
        <f>N28+N29+N30</f>
        <v>11441</v>
      </c>
      <c r="O31" s="24">
        <f>O28+O29+O30</f>
        <v>1</v>
      </c>
      <c r="Q31" s="43"/>
      <c r="R31" s="43"/>
      <c r="S31" s="44"/>
      <c r="T31" s="43"/>
      <c r="U31" s="56"/>
      <c r="V31" s="56"/>
      <c r="W31" s="73"/>
    </row>
    <row r="32" spans="1:23" x14ac:dyDescent="0.2">
      <c r="A32" s="1" t="s">
        <v>83</v>
      </c>
      <c r="B32" s="112">
        <v>3210</v>
      </c>
      <c r="C32" s="10">
        <f>B32/B35</f>
        <v>0.17420090085201065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1838</v>
      </c>
      <c r="K32" s="10">
        <f>J32/J33</f>
        <v>0.15321773924641546</v>
      </c>
      <c r="L32" s="15"/>
      <c r="M32" s="13"/>
      <c r="N32" s="13"/>
      <c r="O32" s="14"/>
      <c r="Q32" s="43"/>
      <c r="R32" s="43"/>
      <c r="S32" s="44"/>
      <c r="T32" s="43"/>
      <c r="U32" s="56"/>
      <c r="V32" s="56"/>
      <c r="W32" s="73"/>
    </row>
    <row r="33" spans="1:23" x14ac:dyDescent="0.2">
      <c r="A33" s="1" t="s">
        <v>84</v>
      </c>
      <c r="B33" s="112">
        <v>57</v>
      </c>
      <c r="C33" s="10">
        <f>B33/B35</f>
        <v>3.0932870244749552E-3</v>
      </c>
      <c r="E33" s="6" t="s">
        <v>112</v>
      </c>
      <c r="F33" s="112">
        <v>8833</v>
      </c>
      <c r="G33" s="27">
        <f>F33/F35</f>
        <v>0.7144705977513548</v>
      </c>
      <c r="I33" s="17" t="s">
        <v>69</v>
      </c>
      <c r="J33" s="1">
        <f>J28+J29+J30+J31+J32</f>
        <v>11996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56"/>
      <c r="V33" s="56"/>
      <c r="W33" s="73"/>
    </row>
    <row r="34" spans="1:23" x14ac:dyDescent="0.2">
      <c r="A34" s="1" t="s">
        <v>85</v>
      </c>
      <c r="B34" s="112">
        <v>3034</v>
      </c>
      <c r="C34" s="10">
        <f>B34/B35</f>
        <v>0.16464969881152655</v>
      </c>
      <c r="E34" s="6" t="s">
        <v>122</v>
      </c>
      <c r="F34" s="112">
        <v>3530</v>
      </c>
      <c r="G34" s="27">
        <f>F34/F35</f>
        <v>0.28552940224864515</v>
      </c>
      <c r="I34" s="13"/>
      <c r="J34" s="13"/>
      <c r="K34" s="14"/>
      <c r="L34" s="15"/>
      <c r="M34" s="22" t="s">
        <v>189</v>
      </c>
      <c r="N34" s="112">
        <v>4029</v>
      </c>
      <c r="O34" s="24">
        <f>N34/N38</f>
        <v>0.35579300600494523</v>
      </c>
      <c r="Q34" s="43"/>
      <c r="R34" s="43"/>
      <c r="S34" s="44"/>
      <c r="T34" s="43"/>
      <c r="U34" s="56"/>
      <c r="V34" s="56"/>
      <c r="W34" s="73"/>
    </row>
    <row r="35" spans="1:23" x14ac:dyDescent="0.2">
      <c r="A35" s="41" t="s">
        <v>69</v>
      </c>
      <c r="B35" s="23">
        <f>B28+B29+B30+B31+B32+B33+B34</f>
        <v>18427</v>
      </c>
      <c r="C35" s="84">
        <f>C28+C29+C30+C31+C32+C33+C34</f>
        <v>1</v>
      </c>
      <c r="E35" s="6" t="s">
        <v>107</v>
      </c>
      <c r="F35" s="7">
        <f>F33+F34</f>
        <v>12363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4313</v>
      </c>
      <c r="O35" s="24">
        <f>N35/N38</f>
        <v>0.38087248322147649</v>
      </c>
      <c r="Q35" s="43"/>
      <c r="R35" s="43"/>
      <c r="S35" s="44"/>
      <c r="T35" s="43"/>
      <c r="U35" s="56"/>
      <c r="V35" s="56"/>
      <c r="W35" s="73"/>
    </row>
    <row r="36" spans="1:23" x14ac:dyDescent="0.2">
      <c r="A36" s="43"/>
      <c r="B36" s="43"/>
      <c r="C36" s="44"/>
      <c r="E36" s="13"/>
      <c r="F36" s="13"/>
      <c r="G36" s="14"/>
      <c r="I36" s="22" t="s">
        <v>156</v>
      </c>
      <c r="J36" s="112">
        <v>6530</v>
      </c>
      <c r="K36" s="24">
        <f>J36/J38</f>
        <v>0.55142712379665593</v>
      </c>
      <c r="L36" s="15"/>
      <c r="M36" s="22" t="s">
        <v>191</v>
      </c>
      <c r="N36" s="112">
        <v>1557</v>
      </c>
      <c r="O36" s="24">
        <f>N36/N38</f>
        <v>0.13749558459908159</v>
      </c>
      <c r="Q36" s="43"/>
      <c r="R36" s="43"/>
      <c r="S36" s="44"/>
      <c r="T36" s="43"/>
      <c r="U36" s="43"/>
      <c r="V36" s="43"/>
      <c r="W36" s="44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5312</v>
      </c>
      <c r="K37" s="24">
        <f>J37/J38</f>
        <v>0.44857287620334402</v>
      </c>
      <c r="L37" s="15"/>
      <c r="M37" s="22" t="s">
        <v>192</v>
      </c>
      <c r="N37" s="112">
        <v>1425</v>
      </c>
      <c r="O37" s="24">
        <f>N37/N38</f>
        <v>0.12583892617449666</v>
      </c>
      <c r="Q37" s="43"/>
      <c r="R37" s="43"/>
      <c r="S37" s="44"/>
      <c r="T37" s="43"/>
      <c r="U37" s="43"/>
      <c r="V37" s="43"/>
      <c r="W37" s="44"/>
    </row>
    <row r="38" spans="1:23" x14ac:dyDescent="0.2">
      <c r="A38" s="43"/>
      <c r="B38" s="43"/>
      <c r="C38" s="44"/>
      <c r="E38" s="6" t="s">
        <v>124</v>
      </c>
      <c r="F38" s="112">
        <v>51</v>
      </c>
      <c r="G38" s="27">
        <f>F38/F40</f>
        <v>0.36956521739130432</v>
      </c>
      <c r="I38" s="22" t="s">
        <v>69</v>
      </c>
      <c r="J38" s="23">
        <f>J36+J37</f>
        <v>11842</v>
      </c>
      <c r="K38" s="24">
        <f>K36+K37</f>
        <v>1</v>
      </c>
      <c r="L38" s="15"/>
      <c r="M38" s="22" t="s">
        <v>107</v>
      </c>
      <c r="N38" s="23">
        <f>N34+N35+N36+N37</f>
        <v>11324</v>
      </c>
      <c r="O38" s="24">
        <f>O34+O35+O36+O37</f>
        <v>1</v>
      </c>
      <c r="Q38" s="43"/>
      <c r="R38" s="43"/>
      <c r="S38" s="44"/>
      <c r="T38" s="43"/>
      <c r="U38" s="43"/>
      <c r="V38" s="43"/>
      <c r="W38" s="44"/>
    </row>
    <row r="39" spans="1:23" x14ac:dyDescent="0.2">
      <c r="A39" s="43"/>
      <c r="B39" s="43"/>
      <c r="C39" s="44"/>
      <c r="E39" s="6" t="s">
        <v>125</v>
      </c>
      <c r="F39" s="112">
        <v>87</v>
      </c>
      <c r="G39" s="27">
        <f>F39/F40</f>
        <v>0.63043478260869568</v>
      </c>
      <c r="I39" s="13"/>
      <c r="J39" s="13"/>
      <c r="K39" s="14"/>
      <c r="L39" s="15"/>
      <c r="M39" s="13"/>
      <c r="N39" s="13"/>
      <c r="O39" s="14"/>
      <c r="Q39" s="43"/>
      <c r="R39" s="43"/>
      <c r="S39" s="44"/>
      <c r="T39" s="43"/>
      <c r="U39" s="43"/>
      <c r="V39" s="43"/>
      <c r="W39" s="44"/>
    </row>
    <row r="40" spans="1:23" x14ac:dyDescent="0.2">
      <c r="A40" s="13"/>
      <c r="B40" s="13"/>
      <c r="C40" s="14"/>
      <c r="E40" s="6" t="s">
        <v>107</v>
      </c>
      <c r="F40" s="7">
        <f>F38+F39</f>
        <v>138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43"/>
      <c r="V40" s="43"/>
      <c r="W40" s="4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1620</v>
      </c>
      <c r="K41" s="24">
        <f>J41/J45</f>
        <v>0.14013840830449828</v>
      </c>
      <c r="L41" s="15"/>
      <c r="M41" s="22" t="s">
        <v>194</v>
      </c>
      <c r="N41" s="112">
        <v>2614</v>
      </c>
      <c r="O41" s="24">
        <f>N41/N45</f>
        <v>0.2295398665261679</v>
      </c>
      <c r="Q41" s="43"/>
      <c r="R41" s="43"/>
      <c r="S41" s="44"/>
      <c r="T41" s="43"/>
      <c r="U41" s="43"/>
      <c r="V41" s="43"/>
      <c r="W41" s="44"/>
    </row>
    <row r="42" spans="1:23" x14ac:dyDescent="0.2">
      <c r="A42" s="1" t="s">
        <v>87</v>
      </c>
      <c r="B42" s="112">
        <v>7190</v>
      </c>
      <c r="C42" s="10">
        <f>B42/B44</f>
        <v>0.49593047316871292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3037</v>
      </c>
      <c r="K42" s="24">
        <f>J42/J45</f>
        <v>0.26271626297577855</v>
      </c>
      <c r="L42" s="15"/>
      <c r="M42" s="22" t="s">
        <v>195</v>
      </c>
      <c r="N42" s="112">
        <v>4386</v>
      </c>
      <c r="O42" s="24">
        <f>N42/N45</f>
        <v>0.38514225500526872</v>
      </c>
      <c r="Q42" s="43"/>
      <c r="R42" s="43"/>
      <c r="S42" s="44"/>
      <c r="T42" s="43"/>
      <c r="U42" s="43"/>
      <c r="V42" s="43"/>
      <c r="W42" s="44"/>
    </row>
    <row r="43" spans="1:23" x14ac:dyDescent="0.2">
      <c r="A43" s="1" t="s">
        <v>88</v>
      </c>
      <c r="B43" s="112">
        <v>7308</v>
      </c>
      <c r="C43" s="10">
        <f>B43/B44</f>
        <v>0.50406952683128703</v>
      </c>
      <c r="E43" s="124" t="s">
        <v>127</v>
      </c>
      <c r="F43" s="125">
        <v>3023</v>
      </c>
      <c r="G43" s="127">
        <f>F43/F49</f>
        <v>0.25532094594594595</v>
      </c>
      <c r="I43" s="22" t="s">
        <v>159</v>
      </c>
      <c r="J43" s="112">
        <v>4247</v>
      </c>
      <c r="K43" s="24">
        <f>J43/J45</f>
        <v>0.36738754325259515</v>
      </c>
      <c r="L43" s="15"/>
      <c r="M43" s="22" t="s">
        <v>196</v>
      </c>
      <c r="N43" s="112">
        <v>1989</v>
      </c>
      <c r="O43" s="24">
        <f>N43/N45</f>
        <v>0.17465753424657535</v>
      </c>
      <c r="Q43" s="43"/>
      <c r="R43" s="43"/>
      <c r="S43" s="44"/>
      <c r="T43" s="43"/>
      <c r="U43" s="43"/>
      <c r="V43" s="43"/>
      <c r="W43" s="44"/>
    </row>
    <row r="44" spans="1:23" x14ac:dyDescent="0.2">
      <c r="A44" s="1" t="s">
        <v>69</v>
      </c>
      <c r="B44" s="1">
        <f>B42+B43</f>
        <v>14498</v>
      </c>
      <c r="C44" s="10">
        <f>C42+C43</f>
        <v>1</v>
      </c>
      <c r="E44" s="17" t="s">
        <v>128</v>
      </c>
      <c r="F44" s="112">
        <v>1705</v>
      </c>
      <c r="G44" s="10">
        <f>F44/F49</f>
        <v>0.14400337837837837</v>
      </c>
      <c r="I44" s="22" t="s">
        <v>160</v>
      </c>
      <c r="J44" s="112">
        <v>2656</v>
      </c>
      <c r="K44" s="24">
        <f>J44/J45</f>
        <v>0.22975778546712802</v>
      </c>
      <c r="L44" s="15"/>
      <c r="M44" s="22" t="s">
        <v>197</v>
      </c>
      <c r="N44" s="112">
        <v>2399</v>
      </c>
      <c r="O44" s="24">
        <f>N44/N45</f>
        <v>0.21066034422198807</v>
      </c>
      <c r="Q44" s="43"/>
      <c r="R44" s="43"/>
      <c r="S44" s="44"/>
      <c r="T44" s="43"/>
      <c r="U44" s="43"/>
      <c r="V44" s="43"/>
      <c r="W44" s="44"/>
    </row>
    <row r="45" spans="1:23" x14ac:dyDescent="0.2">
      <c r="A45" s="13"/>
      <c r="B45" s="13"/>
      <c r="C45" s="14"/>
      <c r="E45" s="17" t="s">
        <v>129</v>
      </c>
      <c r="F45" s="112">
        <v>2855</v>
      </c>
      <c r="G45" s="10">
        <f>F45/F49</f>
        <v>0.24113175675675674</v>
      </c>
      <c r="I45" s="22" t="s">
        <v>69</v>
      </c>
      <c r="J45" s="23">
        <f>J41+J42+J43+J44</f>
        <v>11560</v>
      </c>
      <c r="K45" s="24">
        <f>K41+K42+K43+K44</f>
        <v>1</v>
      </c>
      <c r="L45" s="15"/>
      <c r="M45" s="22" t="s">
        <v>69</v>
      </c>
      <c r="N45" s="23">
        <f>N41+N42+N43+N44</f>
        <v>11388</v>
      </c>
      <c r="O45" s="24">
        <f>O41+O42+O43+O44</f>
        <v>1</v>
      </c>
      <c r="Q45" s="43"/>
      <c r="R45" s="43"/>
      <c r="S45" s="44"/>
      <c r="T45" s="43"/>
      <c r="U45" s="43"/>
      <c r="V45" s="43"/>
      <c r="W45" s="4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2314</v>
      </c>
      <c r="G46" s="10">
        <f>F46/F49</f>
        <v>0.19543918918918918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43"/>
      <c r="U46" s="43"/>
      <c r="V46" s="43"/>
      <c r="W46" s="44"/>
    </row>
    <row r="47" spans="1:23" x14ac:dyDescent="0.2">
      <c r="A47" s="1" t="s">
        <v>90</v>
      </c>
      <c r="B47" s="112">
        <v>4082</v>
      </c>
      <c r="C47" s="10">
        <f>B47/B49</f>
        <v>0.31351766513056833</v>
      </c>
      <c r="E47" s="17" t="s">
        <v>131</v>
      </c>
      <c r="F47" s="112">
        <v>1619</v>
      </c>
      <c r="G47" s="10">
        <f>F47/F49</f>
        <v>0.13673986486486486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</row>
    <row r="48" spans="1:23" x14ac:dyDescent="0.2">
      <c r="A48" s="1" t="s">
        <v>91</v>
      </c>
      <c r="B48" s="112">
        <v>8938</v>
      </c>
      <c r="C48" s="10">
        <f>B48/B49</f>
        <v>0.68648233486943167</v>
      </c>
      <c r="E48" s="17" t="s">
        <v>673</v>
      </c>
      <c r="F48" s="112">
        <v>324</v>
      </c>
      <c r="G48" s="10">
        <f>F48/F49</f>
        <v>2.7364864864864866E-2</v>
      </c>
      <c r="I48" s="22" t="s">
        <v>162</v>
      </c>
      <c r="J48" s="112">
        <v>3773</v>
      </c>
      <c r="K48" s="24">
        <f>J48/J51</f>
        <v>0.30880667867081357</v>
      </c>
      <c r="M48" s="22" t="s">
        <v>199</v>
      </c>
      <c r="N48" s="112">
        <v>4380</v>
      </c>
      <c r="O48" s="24">
        <f>N48/N51</f>
        <v>0.38788522848034007</v>
      </c>
      <c r="Q48" s="43"/>
      <c r="R48" s="43"/>
      <c r="S48" s="44"/>
      <c r="T48" s="43"/>
      <c r="U48" s="43"/>
      <c r="V48" s="43"/>
      <c r="W48" s="44"/>
    </row>
    <row r="49" spans="1:23" x14ac:dyDescent="0.2">
      <c r="A49" s="1" t="s">
        <v>69</v>
      </c>
      <c r="B49" s="1">
        <f>B47+B48</f>
        <v>13020</v>
      </c>
      <c r="C49" s="10">
        <f>C47+C48</f>
        <v>1</v>
      </c>
      <c r="E49" s="17" t="s">
        <v>69</v>
      </c>
      <c r="F49" s="1">
        <f>F43+F44+F45+F46+F47+F48</f>
        <v>11840</v>
      </c>
      <c r="G49" s="10">
        <f>G43+G44+G45+G46+G47+G48</f>
        <v>1</v>
      </c>
      <c r="I49" s="22" t="s">
        <v>163</v>
      </c>
      <c r="J49" s="112">
        <v>6253</v>
      </c>
      <c r="K49" s="24">
        <f>J49/J51</f>
        <v>0.51178588967097727</v>
      </c>
      <c r="M49" s="22" t="s">
        <v>200</v>
      </c>
      <c r="N49" s="112">
        <v>3926</v>
      </c>
      <c r="O49" s="24">
        <f>N49/N51</f>
        <v>0.34767977329082539</v>
      </c>
      <c r="Q49" s="43"/>
      <c r="R49" s="43"/>
      <c r="S49" s="44"/>
      <c r="T49" s="43"/>
      <c r="U49" s="43"/>
      <c r="V49" s="43"/>
      <c r="W49" s="4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2192</v>
      </c>
      <c r="K50" s="24">
        <f>J50/J51</f>
        <v>0.17940743165820919</v>
      </c>
      <c r="M50" s="22" t="s">
        <v>201</v>
      </c>
      <c r="N50" s="112">
        <v>2986</v>
      </c>
      <c r="O50" s="24">
        <f>N50/N51</f>
        <v>0.26443499822883459</v>
      </c>
      <c r="Q50" s="43"/>
      <c r="R50" s="43"/>
      <c r="S50" s="44"/>
      <c r="T50" s="43"/>
      <c r="U50" s="43"/>
      <c r="V50" s="43"/>
      <c r="W50" s="4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12218</v>
      </c>
      <c r="K51" s="24">
        <f>K48+K49+K50</f>
        <v>1</v>
      </c>
      <c r="M51" s="22" t="s">
        <v>69</v>
      </c>
      <c r="N51" s="23">
        <f>N48+N49+N50</f>
        <v>11292</v>
      </c>
      <c r="O51" s="24">
        <f>O48+O49+O50</f>
        <v>1</v>
      </c>
      <c r="Q51" s="43"/>
      <c r="R51" s="43"/>
      <c r="S51" s="44"/>
      <c r="T51" s="43"/>
      <c r="U51" s="43"/>
      <c r="V51" s="43"/>
      <c r="W51" s="44"/>
    </row>
    <row r="52" spans="1:23" x14ac:dyDescent="0.2">
      <c r="A52" s="1" t="s">
        <v>92</v>
      </c>
      <c r="B52" s="112">
        <v>3182</v>
      </c>
      <c r="C52" s="10">
        <f>B52/B54</f>
        <v>0.22042116929897479</v>
      </c>
      <c r="E52" s="17" t="s">
        <v>133</v>
      </c>
      <c r="F52" s="112">
        <v>4721</v>
      </c>
      <c r="G52" s="10">
        <f>F52/F55</f>
        <v>0.39194686591946865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</row>
    <row r="53" spans="1:23" x14ac:dyDescent="0.2">
      <c r="A53" s="1" t="s">
        <v>93</v>
      </c>
      <c r="B53" s="112">
        <v>11254</v>
      </c>
      <c r="C53" s="10">
        <f>B53/B54</f>
        <v>0.77957883070102518</v>
      </c>
      <c r="E53" s="17" t="s">
        <v>134</v>
      </c>
      <c r="F53" s="112">
        <v>6320</v>
      </c>
      <c r="G53" s="10">
        <f>F53/F55</f>
        <v>0.5246990452469904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</row>
    <row r="54" spans="1:23" x14ac:dyDescent="0.2">
      <c r="A54" s="1" t="s">
        <v>69</v>
      </c>
      <c r="B54" s="1">
        <f>B52+B53</f>
        <v>14436</v>
      </c>
      <c r="C54" s="10">
        <f>C52+C53</f>
        <v>1</v>
      </c>
      <c r="E54" s="17" t="s">
        <v>135</v>
      </c>
      <c r="F54" s="112">
        <v>1004</v>
      </c>
      <c r="G54" s="10">
        <f>F54/F55</f>
        <v>8.3354088833540882E-2</v>
      </c>
      <c r="I54" s="22" t="s">
        <v>166</v>
      </c>
      <c r="J54" s="112">
        <v>5612</v>
      </c>
      <c r="K54" s="24">
        <f>J54/J57</f>
        <v>0.49146159908923726</v>
      </c>
      <c r="M54" s="22" t="s">
        <v>203</v>
      </c>
      <c r="N54" s="112">
        <v>6259</v>
      </c>
      <c r="O54" s="24">
        <f>N54/N56</f>
        <v>0.55252471751412424</v>
      </c>
      <c r="Q54" s="43"/>
      <c r="R54" s="43"/>
      <c r="S54" s="44"/>
      <c r="T54" s="43"/>
      <c r="U54" s="43"/>
      <c r="V54" s="43"/>
      <c r="W54" s="44"/>
    </row>
    <row r="55" spans="1:23" x14ac:dyDescent="0.2">
      <c r="A55" s="13"/>
      <c r="B55" s="13"/>
      <c r="C55" s="14"/>
      <c r="E55" s="17" t="s">
        <v>69</v>
      </c>
      <c r="F55" s="1">
        <f>F52+F53+F54</f>
        <v>12045</v>
      </c>
      <c r="G55" s="10">
        <f>G52+G53+G54</f>
        <v>1</v>
      </c>
      <c r="I55" s="22" t="s">
        <v>167</v>
      </c>
      <c r="J55" s="112">
        <v>3227</v>
      </c>
      <c r="K55" s="24">
        <f>J55/J57</f>
        <v>0.28259917681057883</v>
      </c>
      <c r="M55" s="22" t="s">
        <v>204</v>
      </c>
      <c r="N55" s="112">
        <v>5069</v>
      </c>
      <c r="O55" s="24">
        <f>N55/N56</f>
        <v>0.4474752824858757</v>
      </c>
      <c r="Q55" s="43"/>
      <c r="R55" s="43"/>
      <c r="S55" s="44"/>
      <c r="T55" s="43"/>
      <c r="U55" s="43"/>
      <c r="V55" s="43"/>
      <c r="W55" s="4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2580</v>
      </c>
      <c r="K56" s="24">
        <f>J56/J57</f>
        <v>0.22593922410018391</v>
      </c>
      <c r="M56" s="22" t="s">
        <v>69</v>
      </c>
      <c r="N56" s="23">
        <f>N54+N55</f>
        <v>11328</v>
      </c>
      <c r="O56" s="24">
        <f>O54+O55</f>
        <v>1</v>
      </c>
      <c r="Q56" s="43"/>
      <c r="R56" s="43"/>
      <c r="S56" s="44"/>
      <c r="T56" s="43"/>
      <c r="U56" s="43"/>
      <c r="V56" s="43"/>
      <c r="W56" s="44"/>
    </row>
    <row r="57" spans="1:23" x14ac:dyDescent="0.2">
      <c r="A57" s="1" t="s">
        <v>97</v>
      </c>
      <c r="B57" s="112">
        <v>2047</v>
      </c>
      <c r="C57" s="10">
        <f>B57/B60</f>
        <v>0.14764858626658972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11419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</row>
    <row r="58" spans="1:23" x14ac:dyDescent="0.2">
      <c r="A58" s="1" t="s">
        <v>98</v>
      </c>
      <c r="B58" s="112">
        <v>7132</v>
      </c>
      <c r="C58" s="10">
        <f>B58/B60</f>
        <v>0.51442585112521644</v>
      </c>
      <c r="E58" s="17" t="s">
        <v>137</v>
      </c>
      <c r="F58" s="112">
        <v>7076</v>
      </c>
      <c r="G58" s="10">
        <f>F58/F60</f>
        <v>0.59089770354906057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</row>
    <row r="59" spans="1:23" x14ac:dyDescent="0.2">
      <c r="A59" s="1" t="s">
        <v>99</v>
      </c>
      <c r="B59" s="112">
        <v>4685</v>
      </c>
      <c r="C59" s="10">
        <f>B59/B60</f>
        <v>0.3379255626081939</v>
      </c>
      <c r="E59" s="29" t="s">
        <v>72</v>
      </c>
      <c r="F59" s="112">
        <v>4899</v>
      </c>
      <c r="G59" s="31">
        <f>F59/F60</f>
        <v>0.40910229645093948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</row>
    <row r="60" spans="1:23" x14ac:dyDescent="0.2">
      <c r="A60" s="1" t="s">
        <v>69</v>
      </c>
      <c r="B60" s="1">
        <f>B57+B58+B59</f>
        <v>13864</v>
      </c>
      <c r="C60" s="10">
        <f>C57+C58+C59</f>
        <v>1</v>
      </c>
      <c r="E60" s="22" t="s">
        <v>69</v>
      </c>
      <c r="F60" s="23">
        <f>F58+F59</f>
        <v>11975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</row>
    <row r="63" spans="1:23" x14ac:dyDescent="0.2">
      <c r="A63" s="1" t="s">
        <v>101</v>
      </c>
      <c r="B63" s="112">
        <v>11258</v>
      </c>
      <c r="C63" s="10">
        <f>B63/B65</f>
        <v>0.71693307011399099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</row>
    <row r="64" spans="1:23" x14ac:dyDescent="0.2">
      <c r="A64" s="1" t="s">
        <v>102</v>
      </c>
      <c r="B64" s="112">
        <v>4445</v>
      </c>
      <c r="C64" s="10">
        <f>B64/B65</f>
        <v>0.28306692988600907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</row>
    <row r="65" spans="1:23" x14ac:dyDescent="0.2">
      <c r="A65" s="3" t="s">
        <v>69</v>
      </c>
      <c r="B65" s="1">
        <f>B63+B64</f>
        <v>15703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</row>
    <row r="66" spans="1:23" s="13" customFormat="1" x14ac:dyDescent="0.2">
      <c r="C66" s="14"/>
      <c r="G66" s="14"/>
      <c r="I66" s="30"/>
      <c r="J66" s="15"/>
      <c r="K66" s="16"/>
      <c r="Q66" s="43"/>
      <c r="R66" s="43"/>
      <c r="S66" s="44"/>
      <c r="T66" s="43"/>
      <c r="U66" s="43"/>
      <c r="V66" s="43"/>
      <c r="W66" s="4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43"/>
      <c r="U67" s="43"/>
      <c r="V67" s="43"/>
      <c r="W67" s="4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43"/>
      <c r="U68" s="43"/>
      <c r="V68" s="43"/>
      <c r="W68" s="4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43"/>
      <c r="U69" s="43"/>
      <c r="V69" s="43"/>
      <c r="W69" s="4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43"/>
      <c r="U70" s="43"/>
      <c r="V70" s="43"/>
      <c r="W70" s="4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43"/>
      <c r="U71" s="43"/>
      <c r="V71" s="43"/>
      <c r="W71" s="4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43"/>
      <c r="U72" s="43"/>
      <c r="V72" s="43"/>
      <c r="W72" s="4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43"/>
      <c r="U73" s="43"/>
      <c r="V73" s="43"/>
      <c r="W73" s="4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43"/>
      <c r="U74" s="43"/>
      <c r="V74" s="43"/>
      <c r="W74" s="4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43"/>
      <c r="U75" s="43"/>
      <c r="V75" s="43"/>
      <c r="W75" s="4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43"/>
      <c r="U76" s="43"/>
      <c r="V76" s="43"/>
      <c r="W76" s="4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43"/>
      <c r="U77" s="43"/>
      <c r="V77" s="43"/>
      <c r="W77" s="4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43"/>
      <c r="U78" s="43"/>
      <c r="V78" s="43"/>
      <c r="W78" s="4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43"/>
      <c r="U79" s="43"/>
      <c r="V79" s="43"/>
      <c r="W79" s="4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43"/>
      <c r="U80" s="43"/>
      <c r="V80" s="43"/>
      <c r="W80" s="4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43"/>
      <c r="U81" s="43"/>
      <c r="V81" s="43"/>
      <c r="W81" s="4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43"/>
      <c r="U82" s="43"/>
      <c r="V82" s="43"/>
      <c r="W82" s="4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43"/>
      <c r="U83" s="43"/>
      <c r="V83" s="43"/>
      <c r="W83" s="4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43"/>
      <c r="U84" s="43"/>
      <c r="V84" s="43"/>
      <c r="W84" s="4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43"/>
      <c r="U85" s="43"/>
      <c r="V85" s="43"/>
      <c r="W85" s="4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43"/>
      <c r="U86" s="43"/>
      <c r="V86" s="43"/>
      <c r="W86" s="4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43"/>
      <c r="U87" s="43"/>
      <c r="V87" s="43"/>
      <c r="W87" s="4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43"/>
      <c r="U88" s="43"/>
      <c r="V88" s="43"/>
      <c r="W88" s="4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43"/>
      <c r="U89" s="43"/>
      <c r="V89" s="43"/>
      <c r="W89" s="4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43"/>
      <c r="U90" s="43"/>
      <c r="V90" s="43"/>
      <c r="W90" s="4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43"/>
      <c r="U91" s="43"/>
      <c r="V91" s="43"/>
      <c r="W91" s="4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43"/>
      <c r="U92" s="43"/>
      <c r="V92" s="43"/>
      <c r="W92" s="4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  <c r="U93" s="43"/>
      <c r="V93" s="43"/>
      <c r="W93" s="4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  <c r="U94" s="43"/>
      <c r="V94" s="43"/>
      <c r="W94" s="4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  <c r="U95" s="43"/>
      <c r="V95" s="43"/>
      <c r="W95" s="4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  <c r="U96" s="43"/>
      <c r="V96" s="43"/>
      <c r="W96" s="4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  <c r="U97" s="43"/>
      <c r="V97" s="43"/>
      <c r="W97" s="4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  <c r="U98" s="43"/>
      <c r="V98" s="43"/>
      <c r="W98" s="4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  <c r="U99" s="43"/>
      <c r="V99" s="43"/>
      <c r="W99" s="4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  <c r="U101" s="45"/>
      <c r="V101" s="45"/>
      <c r="W101" s="69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  <c r="U102" s="45"/>
      <c r="V102" s="45"/>
      <c r="W102" s="69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  <c r="U103" s="45"/>
      <c r="V103" s="45"/>
      <c r="W103" s="69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  <c r="U104" s="45"/>
      <c r="V104" s="45"/>
      <c r="W104" s="69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  <c r="U105" s="45"/>
      <c r="V105" s="45"/>
      <c r="W105" s="69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  <c r="U106" s="45"/>
      <c r="V106" s="45"/>
      <c r="W106" s="69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  <c r="U107" s="45"/>
      <c r="V107" s="45"/>
      <c r="W107" s="69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  <c r="U108" s="45"/>
      <c r="V108" s="45"/>
      <c r="W108" s="69"/>
    </row>
    <row r="109" spans="3:23" x14ac:dyDescent="0.2">
      <c r="D109" s="15"/>
      <c r="E109" s="21"/>
      <c r="F109" s="20"/>
      <c r="G109" s="28"/>
      <c r="H109" s="15"/>
      <c r="Q109" s="45"/>
      <c r="R109" s="45"/>
      <c r="S109" s="69"/>
      <c r="T109" s="43"/>
      <c r="U109" s="45"/>
      <c r="V109" s="45"/>
      <c r="W109" s="69"/>
    </row>
    <row r="110" spans="3:23" x14ac:dyDescent="0.2">
      <c r="D110" s="15"/>
      <c r="E110" s="21"/>
      <c r="F110" s="20"/>
      <c r="G110" s="28"/>
      <c r="H110" s="15"/>
      <c r="Q110" s="45"/>
      <c r="R110" s="45"/>
      <c r="S110" s="69"/>
      <c r="T110" s="43"/>
      <c r="U110" s="45"/>
      <c r="V110" s="45"/>
      <c r="W110" s="69"/>
    </row>
    <row r="111" spans="3:23" x14ac:dyDescent="0.2">
      <c r="D111" s="15"/>
      <c r="E111" s="20"/>
      <c r="F111" s="20"/>
      <c r="G111" s="28"/>
      <c r="H111" s="15"/>
      <c r="Q111" s="45"/>
      <c r="R111" s="45"/>
      <c r="S111" s="69"/>
      <c r="T111" s="43"/>
      <c r="U111" s="45"/>
      <c r="V111" s="45"/>
      <c r="W111" s="69"/>
    </row>
    <row r="112" spans="3:23" x14ac:dyDescent="0.2">
      <c r="D112" s="15"/>
      <c r="E112" s="21"/>
      <c r="F112" s="20"/>
      <c r="G112" s="28"/>
      <c r="H112" s="15"/>
      <c r="Q112" s="45"/>
      <c r="R112" s="45"/>
      <c r="S112" s="69"/>
      <c r="T112" s="43"/>
      <c r="U112" s="45"/>
      <c r="V112" s="45"/>
      <c r="W112" s="69"/>
    </row>
    <row r="113" spans="4:23" x14ac:dyDescent="0.2">
      <c r="D113" s="15"/>
      <c r="E113" s="21"/>
      <c r="F113" s="20"/>
      <c r="G113" s="28"/>
      <c r="H113" s="15"/>
      <c r="Q113" s="45"/>
      <c r="R113" s="45"/>
      <c r="S113" s="69"/>
      <c r="T113" s="43"/>
      <c r="U113" s="45"/>
      <c r="V113" s="45"/>
      <c r="W113" s="69"/>
    </row>
    <row r="114" spans="4:23" x14ac:dyDescent="0.2">
      <c r="D114" s="15"/>
      <c r="E114" s="21"/>
      <c r="F114" s="20"/>
      <c r="G114" s="28"/>
      <c r="H114" s="15"/>
      <c r="Q114" s="45"/>
      <c r="R114" s="45"/>
      <c r="S114" s="69"/>
      <c r="T114" s="43"/>
      <c r="U114" s="45"/>
      <c r="V114" s="45"/>
      <c r="W114" s="69"/>
    </row>
    <row r="115" spans="4:23" x14ac:dyDescent="0.2">
      <c r="D115" s="15"/>
      <c r="E115" s="21"/>
      <c r="F115" s="20"/>
      <c r="G115" s="28"/>
      <c r="H115" s="15"/>
      <c r="Q115" s="45"/>
      <c r="R115" s="45"/>
      <c r="S115" s="69"/>
      <c r="T115" s="43"/>
      <c r="U115" s="45"/>
      <c r="V115" s="45"/>
      <c r="W115" s="69"/>
    </row>
    <row r="116" spans="4:23" x14ac:dyDescent="0.2">
      <c r="D116" s="15"/>
      <c r="E116" s="21"/>
      <c r="F116" s="20"/>
      <c r="G116" s="28"/>
      <c r="H116" s="15"/>
      <c r="Q116" s="45"/>
      <c r="R116" s="45"/>
      <c r="S116" s="69"/>
      <c r="T116" s="43"/>
      <c r="U116" s="45"/>
      <c r="V116" s="45"/>
      <c r="W116" s="69"/>
    </row>
    <row r="117" spans="4:23" x14ac:dyDescent="0.2">
      <c r="D117" s="15"/>
      <c r="E117" s="20"/>
      <c r="F117" s="20"/>
      <c r="G117" s="28"/>
      <c r="H117" s="15"/>
      <c r="Q117" s="45"/>
      <c r="R117" s="45"/>
      <c r="S117" s="69"/>
      <c r="T117" s="43"/>
      <c r="U117" s="45"/>
      <c r="V117" s="45"/>
      <c r="W117" s="69"/>
    </row>
    <row r="118" spans="4:23" x14ac:dyDescent="0.2">
      <c r="D118" s="15"/>
      <c r="E118" s="21"/>
      <c r="F118" s="20"/>
      <c r="G118" s="28"/>
      <c r="H118" s="15"/>
      <c r="Q118" s="45"/>
      <c r="R118" s="45"/>
      <c r="S118" s="69"/>
      <c r="T118" s="43"/>
      <c r="U118" s="45"/>
      <c r="V118" s="45"/>
      <c r="W118" s="69"/>
    </row>
    <row r="119" spans="4:23" x14ac:dyDescent="0.2">
      <c r="D119" s="15"/>
      <c r="E119" s="21"/>
      <c r="F119" s="20"/>
      <c r="G119" s="28"/>
      <c r="H119" s="15"/>
      <c r="Q119" s="45"/>
      <c r="R119" s="45"/>
      <c r="S119" s="69"/>
      <c r="T119" s="43"/>
      <c r="U119" s="45"/>
      <c r="V119" s="45"/>
      <c r="W119" s="69"/>
    </row>
    <row r="120" spans="4:23" x14ac:dyDescent="0.2">
      <c r="D120" s="15"/>
      <c r="E120" s="21"/>
      <c r="F120" s="20"/>
      <c r="G120" s="28"/>
      <c r="H120" s="15"/>
      <c r="Q120" s="45"/>
      <c r="R120" s="45"/>
      <c r="S120" s="69"/>
      <c r="T120" s="43"/>
      <c r="U120" s="45"/>
      <c r="V120" s="45"/>
      <c r="W120" s="69"/>
    </row>
    <row r="121" spans="4:23" x14ac:dyDescent="0.2">
      <c r="D121" s="15"/>
      <c r="E121" s="21"/>
      <c r="F121" s="20"/>
      <c r="G121" s="28"/>
      <c r="H121" s="15"/>
      <c r="Q121" s="45"/>
      <c r="R121" s="45"/>
      <c r="S121" s="69"/>
      <c r="T121" s="43"/>
      <c r="U121" s="45"/>
      <c r="V121" s="45"/>
      <c r="W121" s="69"/>
    </row>
    <row r="122" spans="4:23" x14ac:dyDescent="0.2">
      <c r="D122" s="15"/>
      <c r="E122" s="21"/>
      <c r="F122" s="20"/>
      <c r="G122" s="28"/>
      <c r="H122" s="15"/>
      <c r="Q122" s="45"/>
      <c r="R122" s="45"/>
      <c r="S122" s="69"/>
      <c r="T122" s="43"/>
      <c r="U122" s="45"/>
      <c r="V122" s="45"/>
      <c r="W122" s="69"/>
    </row>
    <row r="123" spans="4:23" x14ac:dyDescent="0.2">
      <c r="D123" s="15"/>
      <c r="E123" s="21"/>
      <c r="F123" s="20"/>
      <c r="G123" s="28"/>
      <c r="H123" s="15"/>
      <c r="Q123" s="45"/>
      <c r="R123" s="45"/>
      <c r="S123" s="69"/>
      <c r="T123" s="43"/>
      <c r="U123" s="45"/>
      <c r="V123" s="45"/>
      <c r="W123" s="69"/>
    </row>
    <row r="124" spans="4:23" x14ac:dyDescent="0.2">
      <c r="D124" s="15"/>
      <c r="E124" s="20"/>
      <c r="F124" s="20"/>
      <c r="G124" s="28"/>
      <c r="H124" s="15"/>
      <c r="Q124" s="45"/>
      <c r="R124" s="45"/>
      <c r="S124" s="69"/>
      <c r="T124" s="43"/>
      <c r="U124" s="45"/>
      <c r="V124" s="45"/>
      <c r="W124" s="69"/>
    </row>
    <row r="125" spans="4:23" x14ac:dyDescent="0.2">
      <c r="D125" s="15"/>
      <c r="E125" s="21"/>
      <c r="F125" s="20"/>
      <c r="G125" s="28"/>
      <c r="H125" s="15"/>
      <c r="Q125" s="45"/>
      <c r="R125" s="45"/>
      <c r="S125" s="69"/>
      <c r="T125" s="43"/>
      <c r="U125" s="45"/>
      <c r="V125" s="45"/>
      <c r="W125" s="69"/>
    </row>
    <row r="126" spans="4:23" x14ac:dyDescent="0.2">
      <c r="D126" s="15"/>
      <c r="E126" s="21"/>
      <c r="F126" s="20"/>
      <c r="G126" s="28"/>
      <c r="H126" s="15"/>
      <c r="Q126" s="45"/>
      <c r="R126" s="45"/>
      <c r="S126" s="69"/>
      <c r="T126" s="43"/>
      <c r="U126" s="45"/>
      <c r="V126" s="45"/>
      <c r="W126" s="69"/>
    </row>
    <row r="127" spans="4:23" x14ac:dyDescent="0.2">
      <c r="D127" s="15"/>
      <c r="E127" s="21"/>
      <c r="F127" s="20"/>
      <c r="G127" s="28"/>
      <c r="H127" s="15"/>
      <c r="Q127" s="45"/>
      <c r="R127" s="45"/>
      <c r="S127" s="69"/>
      <c r="T127" s="43"/>
      <c r="U127" s="45"/>
      <c r="V127" s="45"/>
      <c r="W127" s="69"/>
    </row>
    <row r="128" spans="4:23" x14ac:dyDescent="0.2">
      <c r="D128" s="15"/>
      <c r="E128" s="21"/>
      <c r="F128" s="20"/>
      <c r="G128" s="28"/>
      <c r="H128" s="15"/>
      <c r="Q128" s="45"/>
      <c r="R128" s="45"/>
      <c r="S128" s="69"/>
      <c r="T128" s="43"/>
      <c r="U128" s="45"/>
      <c r="V128" s="45"/>
      <c r="W128" s="69"/>
    </row>
    <row r="129" spans="4:23" x14ac:dyDescent="0.2">
      <c r="D129" s="15"/>
      <c r="E129" s="20"/>
      <c r="F129" s="20"/>
      <c r="G129" s="28"/>
      <c r="H129" s="15"/>
      <c r="Q129" s="45"/>
      <c r="R129" s="45"/>
      <c r="S129" s="69"/>
      <c r="T129" s="43"/>
      <c r="U129" s="45"/>
      <c r="V129" s="45"/>
      <c r="W129" s="69"/>
    </row>
    <row r="130" spans="4:23" x14ac:dyDescent="0.2">
      <c r="D130" s="15"/>
      <c r="E130" s="21"/>
      <c r="F130" s="20"/>
      <c r="G130" s="28"/>
      <c r="H130" s="15"/>
      <c r="Q130" s="45"/>
      <c r="R130" s="45"/>
      <c r="S130" s="69"/>
      <c r="T130" s="43"/>
      <c r="U130" s="45"/>
      <c r="V130" s="45"/>
      <c r="W130" s="69"/>
    </row>
    <row r="131" spans="4:23" x14ac:dyDescent="0.2">
      <c r="D131" s="15"/>
      <c r="E131" s="21"/>
      <c r="F131" s="20"/>
      <c r="G131" s="28"/>
      <c r="H131" s="15"/>
      <c r="Q131" s="45"/>
      <c r="R131" s="45"/>
      <c r="S131" s="69"/>
      <c r="T131" s="43"/>
      <c r="U131" s="45"/>
      <c r="V131" s="45"/>
      <c r="W131" s="69"/>
    </row>
    <row r="132" spans="4:23" x14ac:dyDescent="0.2">
      <c r="D132" s="15"/>
      <c r="E132" s="21"/>
      <c r="F132" s="20"/>
      <c r="G132" s="28"/>
      <c r="H132" s="15"/>
      <c r="Q132" s="45"/>
      <c r="R132" s="45"/>
      <c r="S132" s="69"/>
      <c r="T132" s="43"/>
      <c r="U132" s="45"/>
      <c r="V132" s="45"/>
      <c r="W132" s="69"/>
    </row>
    <row r="133" spans="4:23" x14ac:dyDescent="0.2">
      <c r="D133" s="15"/>
      <c r="E133" s="21"/>
      <c r="F133" s="20"/>
      <c r="G133" s="28"/>
      <c r="H133" s="15"/>
      <c r="Q133" s="45"/>
      <c r="R133" s="45"/>
      <c r="S133" s="69"/>
      <c r="T133" s="43"/>
      <c r="U133" s="45"/>
      <c r="V133" s="45"/>
      <c r="W133" s="69"/>
    </row>
    <row r="134" spans="4:23" x14ac:dyDescent="0.2">
      <c r="D134" s="15"/>
      <c r="E134" s="20"/>
      <c r="F134" s="20"/>
      <c r="G134" s="28"/>
      <c r="H134" s="15"/>
      <c r="Q134" s="45"/>
      <c r="R134" s="45"/>
      <c r="S134" s="69"/>
      <c r="T134" s="43"/>
      <c r="U134" s="45"/>
      <c r="V134" s="45"/>
      <c r="W134" s="69"/>
    </row>
    <row r="135" spans="4:23" x14ac:dyDescent="0.2">
      <c r="D135" s="15"/>
      <c r="E135" s="21"/>
      <c r="F135" s="20"/>
      <c r="G135" s="28"/>
      <c r="H135" s="15"/>
      <c r="Q135" s="45"/>
      <c r="R135" s="45"/>
      <c r="S135" s="69"/>
      <c r="T135" s="43"/>
      <c r="U135" s="45"/>
      <c r="V135" s="45"/>
      <c r="W135" s="69"/>
    </row>
    <row r="136" spans="4:23" x14ac:dyDescent="0.2">
      <c r="D136" s="15"/>
      <c r="E136" s="21"/>
      <c r="F136" s="20"/>
      <c r="G136" s="28"/>
      <c r="H136" s="15"/>
      <c r="Q136" s="45"/>
      <c r="R136" s="45"/>
      <c r="S136" s="69"/>
      <c r="T136" s="43"/>
      <c r="U136" s="45"/>
      <c r="V136" s="45"/>
      <c r="W136" s="69"/>
    </row>
    <row r="137" spans="4:23" x14ac:dyDescent="0.2">
      <c r="D137" s="15"/>
      <c r="E137" s="21"/>
      <c r="F137" s="20"/>
      <c r="G137" s="28"/>
      <c r="H137" s="15"/>
      <c r="Q137" s="45"/>
      <c r="R137" s="45"/>
      <c r="S137" s="69"/>
      <c r="T137" s="43"/>
      <c r="U137" s="45"/>
      <c r="V137" s="45"/>
      <c r="W137" s="69"/>
    </row>
    <row r="138" spans="4:23" x14ac:dyDescent="0.2">
      <c r="D138" s="15"/>
      <c r="E138" s="21"/>
      <c r="F138" s="20"/>
      <c r="G138" s="28"/>
      <c r="H138" s="15"/>
      <c r="Q138" s="45"/>
      <c r="R138" s="45"/>
      <c r="S138" s="69"/>
      <c r="T138" s="43"/>
      <c r="U138" s="45"/>
      <c r="V138" s="45"/>
      <c r="W138" s="69"/>
    </row>
    <row r="139" spans="4:23" x14ac:dyDescent="0.2">
      <c r="D139" s="15"/>
      <c r="E139" s="21"/>
      <c r="F139" s="20"/>
      <c r="G139" s="28"/>
      <c r="H139" s="15"/>
      <c r="Q139" s="45"/>
      <c r="R139" s="45"/>
      <c r="S139" s="69"/>
      <c r="T139" s="43"/>
      <c r="U139" s="45"/>
      <c r="V139" s="45"/>
      <c r="W139" s="69"/>
    </row>
    <row r="140" spans="4:23" x14ac:dyDescent="0.2">
      <c r="D140" s="15"/>
      <c r="E140" s="21"/>
      <c r="F140" s="20"/>
      <c r="G140" s="28"/>
      <c r="H140" s="15"/>
      <c r="Q140" s="45"/>
      <c r="R140" s="45"/>
      <c r="S140" s="69"/>
      <c r="T140" s="43"/>
      <c r="U140" s="45"/>
      <c r="V140" s="45"/>
      <c r="W140" s="69"/>
    </row>
    <row r="141" spans="4:23" x14ac:dyDescent="0.2">
      <c r="D141" s="15"/>
      <c r="E141" s="20"/>
      <c r="F141" s="20"/>
      <c r="G141" s="28"/>
      <c r="H141" s="15"/>
      <c r="Q141" s="45"/>
      <c r="R141" s="45"/>
      <c r="S141" s="69"/>
      <c r="T141" s="43"/>
      <c r="U141" s="45"/>
      <c r="V141" s="45"/>
      <c r="W141" s="69"/>
    </row>
    <row r="142" spans="4:23" x14ac:dyDescent="0.2">
      <c r="D142" s="15"/>
      <c r="E142" s="21"/>
      <c r="F142" s="20"/>
      <c r="G142" s="28"/>
      <c r="H142" s="15"/>
      <c r="Q142" s="45"/>
      <c r="R142" s="45"/>
      <c r="S142" s="69"/>
      <c r="T142" s="43"/>
      <c r="U142" s="45"/>
      <c r="V142" s="45"/>
      <c r="W142" s="69"/>
    </row>
    <row r="143" spans="4:23" x14ac:dyDescent="0.2">
      <c r="D143" s="15"/>
      <c r="E143" s="21"/>
      <c r="F143" s="20"/>
      <c r="G143" s="28"/>
      <c r="H143" s="15"/>
      <c r="Q143" s="45"/>
      <c r="R143" s="45"/>
      <c r="S143" s="69"/>
      <c r="T143" s="43"/>
      <c r="U143" s="45"/>
      <c r="V143" s="45"/>
      <c r="W143" s="69"/>
    </row>
    <row r="144" spans="4:23" x14ac:dyDescent="0.2">
      <c r="D144" s="15"/>
      <c r="E144" s="21"/>
      <c r="F144" s="20"/>
      <c r="G144" s="28"/>
      <c r="H144" s="15"/>
      <c r="Q144" s="45"/>
      <c r="R144" s="45"/>
      <c r="S144" s="69"/>
      <c r="T144" s="43"/>
      <c r="U144" s="45"/>
      <c r="V144" s="45"/>
      <c r="W144" s="69"/>
    </row>
    <row r="145" spans="4:23" x14ac:dyDescent="0.2">
      <c r="D145" s="15"/>
      <c r="E145" s="21"/>
      <c r="F145" s="20"/>
      <c r="G145" s="28"/>
      <c r="H145" s="15"/>
      <c r="Q145" s="45"/>
      <c r="R145" s="45"/>
      <c r="S145" s="69"/>
      <c r="T145" s="43"/>
      <c r="U145" s="45"/>
      <c r="V145" s="45"/>
      <c r="W145" s="69"/>
    </row>
    <row r="146" spans="4:23" x14ac:dyDescent="0.2">
      <c r="D146" s="15"/>
      <c r="E146" s="21"/>
      <c r="F146" s="20"/>
      <c r="G146" s="28"/>
      <c r="H146" s="15"/>
      <c r="Q146" s="45"/>
      <c r="R146" s="45"/>
      <c r="S146" s="69"/>
      <c r="T146" s="43"/>
      <c r="U146" s="45"/>
      <c r="V146" s="45"/>
      <c r="W146" s="69"/>
    </row>
    <row r="147" spans="4:23" x14ac:dyDescent="0.2">
      <c r="D147" s="15"/>
      <c r="E147" s="20"/>
      <c r="F147" s="20"/>
      <c r="G147" s="28"/>
      <c r="H147" s="15"/>
      <c r="Q147" s="45"/>
      <c r="R147" s="45"/>
      <c r="S147" s="69"/>
      <c r="T147" s="43"/>
      <c r="U147" s="45"/>
      <c r="V147" s="45"/>
      <c r="W147" s="69"/>
    </row>
    <row r="148" spans="4:23" x14ac:dyDescent="0.2">
      <c r="D148" s="15"/>
      <c r="E148" s="21"/>
      <c r="F148" s="20"/>
      <c r="G148" s="28"/>
      <c r="H148" s="15"/>
      <c r="Q148" s="45"/>
      <c r="R148" s="45"/>
      <c r="S148" s="69"/>
      <c r="T148" s="43"/>
      <c r="U148" s="45"/>
      <c r="V148" s="45"/>
      <c r="W148" s="69"/>
    </row>
    <row r="149" spans="4:23" x14ac:dyDescent="0.2">
      <c r="D149" s="15"/>
      <c r="E149" s="21"/>
      <c r="F149" s="20"/>
      <c r="G149" s="28"/>
      <c r="H149" s="15"/>
      <c r="Q149" s="45"/>
      <c r="R149" s="45"/>
      <c r="S149" s="69"/>
      <c r="T149" s="43"/>
      <c r="U149" s="45"/>
      <c r="V149" s="45"/>
      <c r="W149" s="69"/>
    </row>
    <row r="150" spans="4:23" x14ac:dyDescent="0.2">
      <c r="D150" s="15"/>
      <c r="E150" s="21"/>
      <c r="F150" s="20"/>
      <c r="G150" s="28"/>
      <c r="H150" s="15"/>
      <c r="Q150" s="45"/>
      <c r="R150" s="45"/>
      <c r="S150" s="69"/>
      <c r="T150" s="43"/>
      <c r="U150" s="45"/>
      <c r="V150" s="45"/>
      <c r="W150" s="69"/>
    </row>
    <row r="151" spans="4:23" x14ac:dyDescent="0.2">
      <c r="D151" s="15"/>
      <c r="E151" s="21"/>
      <c r="F151" s="20"/>
      <c r="G151" s="28"/>
      <c r="H151" s="15"/>
      <c r="Q151" s="45"/>
      <c r="R151" s="45"/>
      <c r="S151" s="69"/>
      <c r="T151" s="43"/>
      <c r="U151" s="45"/>
      <c r="V151" s="45"/>
      <c r="W151" s="69"/>
    </row>
    <row r="152" spans="4:23" x14ac:dyDescent="0.2">
      <c r="D152" s="15"/>
      <c r="E152" s="21"/>
      <c r="F152" s="20"/>
      <c r="G152" s="28"/>
      <c r="H152" s="15"/>
      <c r="Q152" s="45"/>
      <c r="R152" s="45"/>
      <c r="S152" s="69"/>
      <c r="T152" s="43"/>
      <c r="U152" s="45"/>
      <c r="V152" s="45"/>
      <c r="W152" s="69"/>
    </row>
    <row r="153" spans="4:23" x14ac:dyDescent="0.2">
      <c r="D153" s="15"/>
      <c r="E153" s="21"/>
      <c r="F153" s="20"/>
      <c r="G153" s="28"/>
      <c r="H153" s="15"/>
      <c r="Q153" s="45"/>
      <c r="R153" s="45"/>
      <c r="S153" s="69"/>
      <c r="T153" s="43"/>
      <c r="U153" s="45"/>
      <c r="V153" s="45"/>
      <c r="W153" s="69"/>
    </row>
    <row r="154" spans="4:23" x14ac:dyDescent="0.2">
      <c r="D154" s="15"/>
      <c r="E154" s="20"/>
      <c r="F154" s="20"/>
      <c r="G154" s="28"/>
      <c r="H154" s="15"/>
      <c r="Q154" s="45"/>
      <c r="R154" s="45"/>
      <c r="S154" s="69"/>
      <c r="T154" s="43"/>
      <c r="U154" s="45"/>
      <c r="V154" s="45"/>
      <c r="W154" s="69"/>
    </row>
    <row r="155" spans="4:23" x14ac:dyDescent="0.2">
      <c r="D155" s="15"/>
      <c r="E155" s="21"/>
      <c r="F155" s="20"/>
      <c r="G155" s="28"/>
      <c r="H155" s="15"/>
      <c r="Q155" s="45"/>
      <c r="R155" s="45"/>
      <c r="S155" s="69"/>
      <c r="T155" s="43"/>
      <c r="U155" s="45"/>
      <c r="V155" s="45"/>
      <c r="W155" s="69"/>
    </row>
    <row r="156" spans="4:23" x14ac:dyDescent="0.2">
      <c r="D156" s="15"/>
      <c r="E156" s="21"/>
      <c r="F156" s="20"/>
      <c r="G156" s="28"/>
      <c r="H156" s="15"/>
      <c r="Q156" s="45"/>
      <c r="R156" s="45"/>
      <c r="S156" s="69"/>
      <c r="T156" s="43"/>
      <c r="U156" s="45"/>
      <c r="V156" s="45"/>
      <c r="W156" s="69"/>
    </row>
    <row r="157" spans="4:23" x14ac:dyDescent="0.2">
      <c r="D157" s="15"/>
      <c r="E157" s="21"/>
      <c r="F157" s="20"/>
      <c r="G157" s="28"/>
      <c r="H157" s="15"/>
      <c r="Q157" s="45"/>
      <c r="R157" s="45"/>
      <c r="S157" s="69"/>
      <c r="T157" s="43"/>
      <c r="U157" s="45"/>
      <c r="V157" s="45"/>
      <c r="W157" s="69"/>
    </row>
    <row r="158" spans="4:23" x14ac:dyDescent="0.2">
      <c r="D158" s="15"/>
      <c r="E158" s="21"/>
      <c r="F158" s="20"/>
      <c r="G158" s="28"/>
      <c r="H158" s="15"/>
      <c r="Q158" s="45"/>
      <c r="R158" s="45"/>
      <c r="S158" s="69"/>
      <c r="T158" s="43"/>
      <c r="U158" s="45"/>
      <c r="V158" s="45"/>
      <c r="W158" s="69"/>
    </row>
    <row r="159" spans="4:23" x14ac:dyDescent="0.2">
      <c r="D159" s="15"/>
      <c r="E159" s="21"/>
      <c r="F159" s="20"/>
      <c r="G159" s="28"/>
      <c r="H159" s="15"/>
      <c r="Q159" s="45"/>
      <c r="R159" s="45"/>
      <c r="S159" s="69"/>
      <c r="T159" s="43"/>
      <c r="U159" s="45"/>
      <c r="V159" s="45"/>
      <c r="W159" s="69"/>
    </row>
    <row r="160" spans="4:23" x14ac:dyDescent="0.2">
      <c r="D160" s="15"/>
      <c r="E160" s="21"/>
      <c r="F160" s="20"/>
      <c r="G160" s="28"/>
      <c r="H160" s="15"/>
      <c r="Q160" s="45"/>
      <c r="R160" s="45"/>
      <c r="S160" s="69"/>
      <c r="T160" s="43"/>
      <c r="U160" s="45"/>
      <c r="V160" s="45"/>
      <c r="W160" s="69"/>
    </row>
    <row r="161" spans="4:23" x14ac:dyDescent="0.2">
      <c r="D161" s="15"/>
      <c r="E161" s="20"/>
      <c r="F161" s="20"/>
      <c r="G161" s="28"/>
      <c r="H161" s="15"/>
      <c r="Q161" s="45"/>
      <c r="R161" s="45"/>
      <c r="S161" s="69"/>
      <c r="T161" s="43"/>
      <c r="U161" s="45"/>
      <c r="V161" s="45"/>
      <c r="W161" s="69"/>
    </row>
    <row r="162" spans="4:23" x14ac:dyDescent="0.2">
      <c r="D162" s="15"/>
      <c r="E162" s="21"/>
      <c r="F162" s="20"/>
      <c r="G162" s="28"/>
      <c r="H162" s="15"/>
      <c r="Q162" s="45"/>
      <c r="R162" s="45"/>
      <c r="S162" s="69"/>
      <c r="T162" s="43"/>
      <c r="U162" s="45"/>
      <c r="V162" s="45"/>
      <c r="W162" s="69"/>
    </row>
    <row r="163" spans="4:23" x14ac:dyDescent="0.2">
      <c r="D163" s="15"/>
      <c r="E163" s="21"/>
      <c r="F163" s="20"/>
      <c r="G163" s="28"/>
      <c r="H163" s="15"/>
      <c r="Q163" s="45"/>
      <c r="R163" s="45"/>
      <c r="S163" s="69"/>
      <c r="T163" s="43"/>
      <c r="U163" s="45"/>
      <c r="V163" s="45"/>
      <c r="W163" s="69"/>
    </row>
    <row r="164" spans="4:23" x14ac:dyDescent="0.2">
      <c r="D164" s="15"/>
      <c r="E164" s="21"/>
      <c r="F164" s="20"/>
      <c r="G164" s="28"/>
      <c r="H164" s="15"/>
      <c r="Q164" s="45"/>
      <c r="R164" s="45"/>
      <c r="S164" s="69"/>
      <c r="T164" s="43"/>
      <c r="U164" s="45"/>
      <c r="V164" s="45"/>
      <c r="W164" s="69"/>
    </row>
    <row r="165" spans="4:23" x14ac:dyDescent="0.2">
      <c r="D165" s="15"/>
      <c r="E165" s="21"/>
      <c r="F165" s="20"/>
      <c r="G165" s="28"/>
      <c r="H165" s="15"/>
      <c r="Q165" s="45"/>
      <c r="R165" s="45"/>
      <c r="S165" s="69"/>
      <c r="T165" s="43"/>
      <c r="U165" s="45"/>
      <c r="V165" s="45"/>
      <c r="W165" s="69"/>
    </row>
    <row r="166" spans="4:23" x14ac:dyDescent="0.2">
      <c r="D166" s="15"/>
      <c r="E166" s="21"/>
      <c r="F166" s="20"/>
      <c r="G166" s="28"/>
      <c r="H166" s="15"/>
      <c r="Q166" s="45"/>
      <c r="R166" s="45"/>
      <c r="S166" s="69"/>
      <c r="T166" s="43"/>
      <c r="U166" s="45"/>
      <c r="V166" s="45"/>
      <c r="W166" s="69"/>
    </row>
    <row r="167" spans="4:23" x14ac:dyDescent="0.2">
      <c r="D167" s="15"/>
      <c r="E167" s="20"/>
      <c r="F167" s="20"/>
      <c r="G167" s="28"/>
      <c r="H167" s="15"/>
      <c r="Q167" s="45"/>
      <c r="R167" s="45"/>
      <c r="S167" s="69"/>
      <c r="T167" s="43"/>
      <c r="U167" s="45"/>
      <c r="V167" s="45"/>
      <c r="W167" s="69"/>
    </row>
    <row r="168" spans="4:23" x14ac:dyDescent="0.2">
      <c r="D168" s="15"/>
      <c r="E168" s="21"/>
      <c r="F168" s="20"/>
      <c r="G168" s="28"/>
      <c r="H168" s="15"/>
      <c r="Q168" s="45"/>
      <c r="R168" s="45"/>
      <c r="S168" s="69"/>
      <c r="T168" s="43"/>
      <c r="U168" s="45"/>
      <c r="V168" s="45"/>
      <c r="W168" s="69"/>
    </row>
    <row r="169" spans="4:23" x14ac:dyDescent="0.2">
      <c r="D169" s="15"/>
      <c r="E169" s="21"/>
      <c r="F169" s="20"/>
      <c r="G169" s="28"/>
      <c r="H169" s="15"/>
      <c r="Q169" s="45"/>
      <c r="R169" s="45"/>
      <c r="S169" s="69"/>
      <c r="T169" s="43"/>
      <c r="U169" s="45"/>
      <c r="V169" s="45"/>
      <c r="W169" s="69"/>
    </row>
    <row r="170" spans="4:23" x14ac:dyDescent="0.2">
      <c r="D170" s="15"/>
      <c r="E170" s="21"/>
      <c r="F170" s="20"/>
      <c r="G170" s="28"/>
      <c r="H170" s="15"/>
      <c r="Q170" s="45"/>
      <c r="R170" s="45"/>
      <c r="S170" s="69"/>
      <c r="T170" s="43"/>
      <c r="U170" s="45"/>
      <c r="V170" s="45"/>
      <c r="W170" s="69"/>
    </row>
    <row r="171" spans="4:23" x14ac:dyDescent="0.2">
      <c r="D171" s="15"/>
      <c r="E171" s="21"/>
      <c r="F171" s="20"/>
      <c r="G171" s="28"/>
      <c r="H171" s="15"/>
      <c r="Q171" s="45"/>
      <c r="R171" s="45"/>
      <c r="S171" s="69"/>
      <c r="T171" s="43"/>
      <c r="U171" s="45"/>
      <c r="V171" s="45"/>
      <c r="W171" s="69"/>
    </row>
    <row r="172" spans="4:23" x14ac:dyDescent="0.2">
      <c r="D172" s="15"/>
      <c r="E172" s="20"/>
      <c r="F172" s="20"/>
      <c r="G172" s="28"/>
      <c r="H172" s="15"/>
      <c r="Q172" s="45"/>
      <c r="R172" s="45"/>
      <c r="S172" s="69"/>
      <c r="T172" s="43"/>
      <c r="U172" s="45"/>
      <c r="V172" s="45"/>
      <c r="W172" s="69"/>
    </row>
    <row r="173" spans="4:23" x14ac:dyDescent="0.2">
      <c r="D173" s="15"/>
      <c r="E173" s="20"/>
      <c r="F173" s="20"/>
      <c r="G173" s="28"/>
      <c r="H173" s="15"/>
      <c r="Q173" s="45"/>
      <c r="R173" s="45"/>
      <c r="S173" s="69"/>
      <c r="T173" s="43"/>
      <c r="U173" s="45"/>
      <c r="V173" s="45"/>
      <c r="W173" s="69"/>
    </row>
    <row r="174" spans="4:23" x14ac:dyDescent="0.2">
      <c r="D174" s="15"/>
      <c r="E174" s="20"/>
      <c r="F174" s="20"/>
      <c r="G174" s="28"/>
      <c r="H174" s="15"/>
      <c r="Q174" s="45"/>
      <c r="R174" s="45"/>
      <c r="S174" s="69"/>
      <c r="T174" s="43"/>
      <c r="U174" s="45"/>
      <c r="V174" s="45"/>
      <c r="W174" s="69"/>
    </row>
    <row r="175" spans="4:23" x14ac:dyDescent="0.2">
      <c r="D175" s="15"/>
      <c r="E175" s="20"/>
      <c r="F175" s="20"/>
      <c r="G175" s="28"/>
      <c r="H175" s="15"/>
      <c r="Q175" s="45"/>
      <c r="R175" s="45"/>
      <c r="S175" s="69"/>
      <c r="T175" s="43"/>
      <c r="U175" s="45"/>
      <c r="V175" s="45"/>
      <c r="W175" s="69"/>
    </row>
    <row r="176" spans="4:23" x14ac:dyDescent="0.2">
      <c r="E176" s="20"/>
      <c r="F176" s="20"/>
      <c r="G176" s="28"/>
      <c r="Q176" s="45"/>
      <c r="R176" s="45"/>
      <c r="S176" s="69"/>
      <c r="T176" s="43"/>
      <c r="U176" s="45"/>
      <c r="V176" s="45"/>
      <c r="W176" s="69"/>
    </row>
    <row r="177" spans="5:23" x14ac:dyDescent="0.2">
      <c r="E177" s="20"/>
      <c r="F177" s="20"/>
      <c r="G177" s="28"/>
      <c r="Q177" s="45"/>
      <c r="R177" s="45"/>
      <c r="S177" s="69"/>
      <c r="T177" s="43"/>
      <c r="U177" s="45"/>
      <c r="V177" s="45"/>
      <c r="W177" s="69"/>
    </row>
    <row r="178" spans="5:23" x14ac:dyDescent="0.2">
      <c r="E178" s="20"/>
      <c r="F178" s="20"/>
      <c r="G178" s="28"/>
      <c r="Q178" s="45"/>
      <c r="R178" s="45"/>
      <c r="S178" s="69"/>
      <c r="T178" s="43"/>
      <c r="U178" s="45"/>
      <c r="V178" s="45"/>
      <c r="W178" s="69"/>
    </row>
    <row r="179" spans="5:23" x14ac:dyDescent="0.2">
      <c r="E179" s="20"/>
      <c r="F179" s="20"/>
      <c r="G179" s="28"/>
      <c r="Q179" s="45"/>
      <c r="R179" s="45"/>
      <c r="S179" s="69"/>
      <c r="T179" s="43"/>
      <c r="U179" s="45"/>
      <c r="V179" s="45"/>
      <c r="W179" s="69"/>
    </row>
    <row r="180" spans="5:23" x14ac:dyDescent="0.2">
      <c r="E180" s="20"/>
      <c r="F180" s="20"/>
      <c r="G180" s="28"/>
      <c r="Q180" s="45"/>
      <c r="R180" s="45"/>
      <c r="S180" s="69"/>
      <c r="T180" s="43"/>
      <c r="U180" s="45"/>
      <c r="V180" s="45"/>
      <c r="W180" s="69"/>
    </row>
    <row r="181" spans="5:23" x14ac:dyDescent="0.2">
      <c r="E181" s="20"/>
      <c r="F181" s="20"/>
      <c r="G181" s="28"/>
      <c r="Q181" s="45"/>
      <c r="R181" s="45"/>
      <c r="S181" s="69"/>
      <c r="T181" s="43"/>
      <c r="U181" s="45"/>
      <c r="V181" s="45"/>
      <c r="W181" s="69"/>
    </row>
    <row r="182" spans="5:23" x14ac:dyDescent="0.2">
      <c r="E182" s="20"/>
      <c r="F182" s="20"/>
      <c r="G182" s="28"/>
      <c r="Q182" s="45"/>
      <c r="R182" s="45"/>
      <c r="S182" s="69"/>
      <c r="T182" s="43"/>
      <c r="U182" s="45"/>
      <c r="V182" s="45"/>
      <c r="W182" s="69"/>
    </row>
    <row r="183" spans="5:23" x14ac:dyDescent="0.2">
      <c r="E183" s="20"/>
      <c r="F183" s="20"/>
      <c r="G183" s="28"/>
      <c r="Q183" s="45"/>
      <c r="R183" s="45"/>
      <c r="S183" s="69"/>
      <c r="T183" s="43"/>
      <c r="U183" s="45"/>
      <c r="V183" s="45"/>
      <c r="W183" s="69"/>
    </row>
    <row r="184" spans="5:23" x14ac:dyDescent="0.2">
      <c r="E184" s="20"/>
      <c r="F184" s="20"/>
      <c r="G184" s="28"/>
      <c r="Q184" s="45"/>
      <c r="R184" s="45"/>
      <c r="S184" s="69"/>
      <c r="T184" s="43"/>
      <c r="U184" s="45"/>
      <c r="V184" s="45"/>
      <c r="W184" s="69"/>
    </row>
    <row r="185" spans="5:23" x14ac:dyDescent="0.2">
      <c r="E185" s="20"/>
      <c r="F185" s="20"/>
      <c r="G185" s="28"/>
      <c r="Q185" s="45"/>
      <c r="R185" s="45"/>
      <c r="S185" s="69"/>
      <c r="T185" s="43"/>
      <c r="U185" s="45"/>
      <c r="V185" s="45"/>
      <c r="W185" s="69"/>
    </row>
    <row r="186" spans="5:23" x14ac:dyDescent="0.2">
      <c r="E186" s="20"/>
      <c r="F186" s="20"/>
      <c r="G186" s="28"/>
      <c r="Q186" s="45"/>
      <c r="R186" s="45"/>
      <c r="S186" s="69"/>
      <c r="T186" s="43"/>
      <c r="U186" s="45"/>
      <c r="V186" s="45"/>
      <c r="W186" s="69"/>
    </row>
    <row r="187" spans="5:23" x14ac:dyDescent="0.2">
      <c r="E187" s="20"/>
      <c r="F187" s="20"/>
      <c r="G187" s="28"/>
      <c r="Q187" s="45"/>
      <c r="R187" s="45"/>
      <c r="S187" s="69"/>
      <c r="T187" s="43"/>
      <c r="U187" s="45"/>
      <c r="V187" s="45"/>
      <c r="W187" s="69"/>
    </row>
    <row r="188" spans="5:23" x14ac:dyDescent="0.2">
      <c r="E188" s="20"/>
      <c r="F188" s="20"/>
      <c r="G188" s="28"/>
      <c r="Q188" s="45"/>
      <c r="R188" s="45"/>
      <c r="S188" s="69"/>
      <c r="T188" s="43"/>
      <c r="U188" s="45"/>
      <c r="V188" s="45"/>
      <c r="W188" s="69"/>
    </row>
    <row r="189" spans="5:23" x14ac:dyDescent="0.2">
      <c r="E189" s="20"/>
      <c r="F189" s="20"/>
      <c r="G189" s="28"/>
      <c r="Q189" s="45"/>
      <c r="R189" s="45"/>
      <c r="S189" s="69"/>
      <c r="T189" s="43"/>
      <c r="U189" s="45"/>
      <c r="V189" s="45"/>
      <c r="W189" s="69"/>
    </row>
    <row r="190" spans="5:23" x14ac:dyDescent="0.2">
      <c r="E190" s="20"/>
      <c r="F190" s="20"/>
      <c r="G190" s="28"/>
      <c r="Q190" s="45"/>
      <c r="R190" s="45"/>
      <c r="S190" s="69"/>
      <c r="T190" s="43"/>
      <c r="U190" s="45"/>
      <c r="V190" s="45"/>
      <c r="W190" s="69"/>
    </row>
    <row r="191" spans="5:23" x14ac:dyDescent="0.2">
      <c r="E191" s="20"/>
      <c r="F191" s="20"/>
      <c r="G191" s="28"/>
      <c r="Q191" s="45"/>
      <c r="R191" s="45"/>
      <c r="S191" s="69"/>
      <c r="T191" s="43"/>
      <c r="U191" s="45"/>
      <c r="V191" s="45"/>
      <c r="W191" s="69"/>
    </row>
    <row r="192" spans="5:23" x14ac:dyDescent="0.2">
      <c r="E192" s="20"/>
      <c r="F192" s="20"/>
      <c r="G192" s="28"/>
      <c r="Q192" s="45"/>
      <c r="R192" s="45"/>
      <c r="S192" s="69"/>
      <c r="T192" s="43"/>
      <c r="U192" s="45"/>
      <c r="V192" s="45"/>
      <c r="W192" s="69"/>
    </row>
    <row r="193" spans="5:23" x14ac:dyDescent="0.2">
      <c r="E193" s="20"/>
      <c r="F193" s="20"/>
      <c r="G193" s="28"/>
      <c r="Q193" s="45"/>
      <c r="R193" s="45"/>
      <c r="S193" s="69"/>
      <c r="T193" s="43"/>
      <c r="U193" s="45"/>
      <c r="V193" s="45"/>
      <c r="W193" s="69"/>
    </row>
    <row r="194" spans="5:23" x14ac:dyDescent="0.2">
      <c r="E194" s="20"/>
      <c r="F194" s="20"/>
      <c r="G194" s="28"/>
      <c r="Q194" s="45"/>
      <c r="R194" s="45"/>
      <c r="S194" s="69"/>
      <c r="T194" s="43"/>
      <c r="U194" s="45"/>
      <c r="V194" s="45"/>
      <c r="W194" s="69"/>
    </row>
    <row r="195" spans="5:23" x14ac:dyDescent="0.2">
      <c r="E195" s="18"/>
      <c r="F195" s="18"/>
      <c r="G195" s="19"/>
      <c r="Q195" s="45"/>
      <c r="R195" s="45"/>
      <c r="S195" s="69"/>
      <c r="T195" s="43"/>
      <c r="U195" s="45"/>
      <c r="V195" s="45"/>
      <c r="W195" s="69"/>
    </row>
    <row r="196" spans="5:23" x14ac:dyDescent="0.2">
      <c r="E196" s="18"/>
      <c r="F196" s="18"/>
      <c r="G196" s="19"/>
      <c r="Q196" s="45"/>
      <c r="R196" s="45"/>
      <c r="S196" s="69"/>
      <c r="T196" s="43"/>
      <c r="U196" s="45"/>
      <c r="V196" s="45"/>
      <c r="W196" s="69"/>
    </row>
    <row r="197" spans="5:23" x14ac:dyDescent="0.2">
      <c r="E197" s="18"/>
      <c r="F197" s="18"/>
      <c r="G197" s="19"/>
      <c r="Q197" s="45"/>
      <c r="R197" s="45"/>
      <c r="S197" s="69"/>
      <c r="T197" s="43"/>
      <c r="U197" s="45"/>
      <c r="V197" s="45"/>
      <c r="W197" s="69"/>
    </row>
    <row r="198" spans="5:23" x14ac:dyDescent="0.2">
      <c r="E198" s="18"/>
      <c r="F198" s="18"/>
      <c r="G198" s="19"/>
      <c r="Q198" s="45"/>
      <c r="R198" s="45"/>
      <c r="S198" s="69"/>
      <c r="T198" s="43"/>
      <c r="U198" s="45"/>
      <c r="V198" s="45"/>
      <c r="W198" s="69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D0FF-5C9A-9847-A737-D9DB8E8BFBE5}">
  <sheetPr codeName="Sheet37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129.5" customWidth="1"/>
  </cols>
  <sheetData>
    <row r="1" spans="1:24" x14ac:dyDescent="0.2">
      <c r="A1" s="8" t="s">
        <v>34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268</v>
      </c>
      <c r="R3" s="23" t="s">
        <v>64</v>
      </c>
      <c r="S3" s="24" t="s">
        <v>94</v>
      </c>
      <c r="T3" s="43"/>
      <c r="U3" s="62" t="s">
        <v>227</v>
      </c>
      <c r="V3" s="23" t="s">
        <v>64</v>
      </c>
      <c r="W3" s="24" t="s">
        <v>94</v>
      </c>
      <c r="X3" s="43"/>
    </row>
    <row r="4" spans="1:24" x14ac:dyDescent="0.2">
      <c r="A4" s="1" t="s">
        <v>66</v>
      </c>
      <c r="B4" s="112">
        <v>9658</v>
      </c>
      <c r="C4" s="10">
        <f>B4/B7</f>
        <v>0.95331161780673179</v>
      </c>
      <c r="E4" s="3" t="s">
        <v>104</v>
      </c>
      <c r="F4" s="112">
        <v>6607</v>
      </c>
      <c r="G4" s="10">
        <f>F4/F6</f>
        <v>0.77139521307647407</v>
      </c>
      <c r="I4" s="17" t="s">
        <v>139</v>
      </c>
      <c r="J4" s="112">
        <v>2327</v>
      </c>
      <c r="K4" s="10">
        <f>J4/J6</f>
        <v>0.37775974025974024</v>
      </c>
      <c r="M4" s="22" t="s">
        <v>170</v>
      </c>
      <c r="N4" s="112">
        <v>1555</v>
      </c>
      <c r="O4" s="24">
        <f>N4/N8</f>
        <v>0.27917414721723521</v>
      </c>
      <c r="Q4" s="46" t="s">
        <v>269</v>
      </c>
      <c r="R4" s="112">
        <v>8</v>
      </c>
      <c r="S4" s="24">
        <f>R4/R7</f>
        <v>0.4</v>
      </c>
      <c r="T4" s="43"/>
      <c r="U4" s="66" t="s">
        <v>506</v>
      </c>
      <c r="V4" s="112">
        <v>3596</v>
      </c>
      <c r="W4" s="24">
        <f>V4/V7</f>
        <v>0.38837887460848902</v>
      </c>
      <c r="X4" s="43"/>
    </row>
    <row r="5" spans="1:24" x14ac:dyDescent="0.2">
      <c r="A5" s="1" t="s">
        <v>67</v>
      </c>
      <c r="B5" s="112">
        <v>162</v>
      </c>
      <c r="C5" s="10">
        <f>B5/B7</f>
        <v>1.599052413384661E-2</v>
      </c>
      <c r="E5" s="3" t="s">
        <v>105</v>
      </c>
      <c r="F5" s="112">
        <v>1958</v>
      </c>
      <c r="G5" s="10">
        <f>F5/F6</f>
        <v>0.22860478692352598</v>
      </c>
      <c r="I5" s="17" t="s">
        <v>88</v>
      </c>
      <c r="J5" s="112">
        <v>3833</v>
      </c>
      <c r="K5" s="10">
        <f>J5/J6</f>
        <v>0.62224025974025976</v>
      </c>
      <c r="L5" s="15"/>
      <c r="M5" s="22" t="s">
        <v>171</v>
      </c>
      <c r="N5" s="112">
        <v>725</v>
      </c>
      <c r="O5" s="24">
        <f>N5/N8</f>
        <v>0.13016157989228008</v>
      </c>
      <c r="Q5" s="46" t="s">
        <v>270</v>
      </c>
      <c r="R5" s="112">
        <v>2</v>
      </c>
      <c r="S5" s="24">
        <f>R5/R7</f>
        <v>0.1</v>
      </c>
      <c r="T5" s="43"/>
      <c r="U5" s="66" t="s">
        <v>507</v>
      </c>
      <c r="V5" s="112">
        <v>2454</v>
      </c>
      <c r="W5" s="24">
        <f>V5/V7</f>
        <v>0.26503942110379092</v>
      </c>
      <c r="X5" s="43"/>
    </row>
    <row r="6" spans="1:24" x14ac:dyDescent="0.2">
      <c r="A6" s="2" t="s">
        <v>68</v>
      </c>
      <c r="B6" s="112">
        <v>311</v>
      </c>
      <c r="C6" s="11">
        <f>B6/B7</f>
        <v>3.0697858059421577E-2</v>
      </c>
      <c r="E6" s="3" t="s">
        <v>107</v>
      </c>
      <c r="F6" s="1">
        <f>F4+F5</f>
        <v>8565</v>
      </c>
      <c r="G6" s="10">
        <f>G4+G5</f>
        <v>1</v>
      </c>
      <c r="I6" s="17" t="s">
        <v>69</v>
      </c>
      <c r="J6" s="1">
        <f>J4+J5</f>
        <v>6160</v>
      </c>
      <c r="K6" s="10">
        <f>K4+K5</f>
        <v>1</v>
      </c>
      <c r="L6" s="15"/>
      <c r="M6" s="22" t="s">
        <v>172</v>
      </c>
      <c r="N6" s="112">
        <v>2279</v>
      </c>
      <c r="O6" s="24">
        <f>N6/N8</f>
        <v>0.40915619389587071</v>
      </c>
      <c r="Q6" s="46" t="s">
        <v>271</v>
      </c>
      <c r="R6" s="112">
        <v>10</v>
      </c>
      <c r="S6" s="24">
        <f>R6/R7</f>
        <v>0.5</v>
      </c>
      <c r="T6" s="43"/>
      <c r="U6" s="66" t="s">
        <v>508</v>
      </c>
      <c r="V6" s="112">
        <v>3209</v>
      </c>
      <c r="W6" s="24">
        <f>V6/V7</f>
        <v>0.34658170428772006</v>
      </c>
      <c r="X6" s="43"/>
    </row>
    <row r="7" spans="1:24" x14ac:dyDescent="0.2">
      <c r="A7" s="3" t="s">
        <v>69</v>
      </c>
      <c r="B7" s="1">
        <f>B4+B5+B6</f>
        <v>10131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1011</v>
      </c>
      <c r="O7" s="24">
        <f>N7/N8</f>
        <v>0.18150807899461399</v>
      </c>
      <c r="Q7" s="46" t="s">
        <v>69</v>
      </c>
      <c r="R7" s="23">
        <f>R4+R5+R6</f>
        <v>20</v>
      </c>
      <c r="S7" s="24">
        <f>S4+S5+S6</f>
        <v>1</v>
      </c>
      <c r="T7" s="43"/>
      <c r="U7" s="71" t="s">
        <v>69</v>
      </c>
      <c r="V7" s="23">
        <f>V4+V5+V6</f>
        <v>9259</v>
      </c>
      <c r="W7" s="24">
        <f>W4+W5+W6</f>
        <v>1</v>
      </c>
      <c r="X7" s="4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5570</v>
      </c>
      <c r="O8" s="24">
        <f>O4+O5+O6+O7</f>
        <v>1</v>
      </c>
      <c r="Q8" s="43"/>
      <c r="R8" s="43"/>
      <c r="S8" s="44"/>
      <c r="T8" s="43"/>
      <c r="U8" s="56"/>
      <c r="V8" s="30"/>
      <c r="W8" s="74"/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55</v>
      </c>
      <c r="G9" s="10">
        <f>F9/F11</f>
        <v>0.39568345323741005</v>
      </c>
      <c r="I9" s="17" t="s">
        <v>671</v>
      </c>
      <c r="J9" s="112">
        <v>1210</v>
      </c>
      <c r="K9" s="10">
        <f>J9/J12</f>
        <v>0.20659040464401571</v>
      </c>
      <c r="L9" s="15"/>
      <c r="M9" s="13"/>
      <c r="N9" s="13"/>
      <c r="O9" s="14"/>
      <c r="Q9" s="38" t="s">
        <v>272</v>
      </c>
      <c r="R9" s="23" t="s">
        <v>64</v>
      </c>
      <c r="S9" s="24" t="s">
        <v>77</v>
      </c>
      <c r="T9" s="43"/>
      <c r="U9" s="22" t="s">
        <v>286</v>
      </c>
      <c r="V9" s="23" t="s">
        <v>64</v>
      </c>
      <c r="W9" s="24" t="s">
        <v>77</v>
      </c>
      <c r="X9" s="43"/>
    </row>
    <row r="10" spans="1:24" x14ac:dyDescent="0.2">
      <c r="A10" s="23" t="s">
        <v>70</v>
      </c>
      <c r="B10" s="112">
        <v>80</v>
      </c>
      <c r="C10" s="24">
        <f>B10/B17</f>
        <v>7.9904115061925681E-3</v>
      </c>
      <c r="E10" s="3" t="s">
        <v>109</v>
      </c>
      <c r="F10" s="112">
        <v>84</v>
      </c>
      <c r="G10" s="10">
        <f>F10/F11</f>
        <v>0.60431654676258995</v>
      </c>
      <c r="I10" s="17" t="s">
        <v>141</v>
      </c>
      <c r="J10" s="112">
        <v>3184</v>
      </c>
      <c r="K10" s="10">
        <f>J10/J12</f>
        <v>0.54362301519549261</v>
      </c>
      <c r="L10" s="15"/>
      <c r="M10" s="22" t="s">
        <v>174</v>
      </c>
      <c r="N10" s="23" t="s">
        <v>64</v>
      </c>
      <c r="O10" s="24" t="s">
        <v>77</v>
      </c>
      <c r="Q10" s="46" t="s">
        <v>273</v>
      </c>
      <c r="R10" s="112">
        <v>8</v>
      </c>
      <c r="S10" s="24">
        <f>R10/R14</f>
        <v>0.4</v>
      </c>
      <c r="T10" s="43"/>
      <c r="U10" s="22" t="s">
        <v>509</v>
      </c>
      <c r="V10" s="112">
        <v>4983</v>
      </c>
      <c r="W10" s="24">
        <f>V10/V12</f>
        <v>0.55225534744541727</v>
      </c>
      <c r="X10" s="43"/>
    </row>
    <row r="11" spans="1:24" x14ac:dyDescent="0.2">
      <c r="A11" s="23" t="s">
        <v>71</v>
      </c>
      <c r="B11" s="112">
        <v>1433</v>
      </c>
      <c r="C11" s="24">
        <f>B11/B17</f>
        <v>0.14312824610467439</v>
      </c>
      <c r="E11" s="3" t="s">
        <v>107</v>
      </c>
      <c r="F11" s="1">
        <f>F9+F10</f>
        <v>139</v>
      </c>
      <c r="G11" s="10">
        <f>G9+G10</f>
        <v>1</v>
      </c>
      <c r="I11" s="17" t="s">
        <v>142</v>
      </c>
      <c r="J11" s="112">
        <v>1463</v>
      </c>
      <c r="K11" s="10">
        <f>J11/J12</f>
        <v>0.24978658016049171</v>
      </c>
      <c r="L11" s="15"/>
      <c r="M11" s="22" t="s">
        <v>176</v>
      </c>
      <c r="N11" s="112">
        <v>2142</v>
      </c>
      <c r="O11" s="24">
        <f>N11/N13</f>
        <v>0.39245144741663612</v>
      </c>
      <c r="Q11" s="46" t="s">
        <v>274</v>
      </c>
      <c r="R11" s="112">
        <v>1</v>
      </c>
      <c r="S11" s="24">
        <f>R11/R14</f>
        <v>0.05</v>
      </c>
      <c r="T11" s="43"/>
      <c r="U11" s="22" t="s">
        <v>510</v>
      </c>
      <c r="V11" s="112">
        <v>4040</v>
      </c>
      <c r="W11" s="24">
        <f>V11/V12</f>
        <v>0.44774465255458273</v>
      </c>
      <c r="X11" s="43"/>
    </row>
    <row r="12" spans="1:24" x14ac:dyDescent="0.2">
      <c r="A12" s="23" t="s">
        <v>72</v>
      </c>
      <c r="B12" s="112">
        <v>83</v>
      </c>
      <c r="C12" s="24">
        <f>B12/B17</f>
        <v>8.2900519376747899E-3</v>
      </c>
      <c r="E12" s="13"/>
      <c r="F12" s="13"/>
      <c r="G12" s="14"/>
      <c r="I12" s="17" t="s">
        <v>69</v>
      </c>
      <c r="J12" s="1">
        <f>J9+J10+J11</f>
        <v>5857</v>
      </c>
      <c r="K12" s="10">
        <f>K9+K10+K11</f>
        <v>1</v>
      </c>
      <c r="L12" s="15"/>
      <c r="M12" s="22" t="s">
        <v>175</v>
      </c>
      <c r="N12" s="112">
        <v>3316</v>
      </c>
      <c r="O12" s="24">
        <f>N12/N13</f>
        <v>0.60754855258336382</v>
      </c>
      <c r="Q12" s="46" t="s">
        <v>275</v>
      </c>
      <c r="R12" s="112">
        <v>4</v>
      </c>
      <c r="S12" s="24">
        <f>R12/R14</f>
        <v>0.2</v>
      </c>
      <c r="T12" s="43"/>
      <c r="U12" s="22" t="s">
        <v>69</v>
      </c>
      <c r="V12" s="23">
        <f>V10+V11</f>
        <v>9023</v>
      </c>
      <c r="W12" s="24">
        <f>W10+W11</f>
        <v>1</v>
      </c>
      <c r="X12" s="43"/>
    </row>
    <row r="13" spans="1:24" x14ac:dyDescent="0.2">
      <c r="A13" s="23" t="s">
        <v>73</v>
      </c>
      <c r="B13" s="112">
        <v>957</v>
      </c>
      <c r="C13" s="24">
        <f>B13/B17</f>
        <v>9.5585297642828609E-2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5458</v>
      </c>
      <c r="O13" s="24">
        <f>O11+O12</f>
        <v>1</v>
      </c>
      <c r="Q13" s="46" t="s">
        <v>276</v>
      </c>
      <c r="R13" s="112">
        <v>7</v>
      </c>
      <c r="S13" s="24">
        <f>R13/R14</f>
        <v>0.35</v>
      </c>
      <c r="T13" s="43"/>
      <c r="U13" s="56"/>
      <c r="V13" s="30"/>
      <c r="W13" s="74"/>
      <c r="X13" s="43"/>
    </row>
    <row r="14" spans="1:24" x14ac:dyDescent="0.2">
      <c r="A14" s="23" t="s">
        <v>74</v>
      </c>
      <c r="B14" s="112">
        <v>116</v>
      </c>
      <c r="C14" s="24">
        <f>B14/B17</f>
        <v>1.1586096683979225E-2</v>
      </c>
      <c r="E14" s="6" t="s">
        <v>111</v>
      </c>
      <c r="F14" s="112">
        <v>3268</v>
      </c>
      <c r="G14" s="27">
        <f>F14/F16</f>
        <v>0.51480781348456206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6" t="s">
        <v>69</v>
      </c>
      <c r="R14" s="23">
        <f>R10+R11+R12+R13</f>
        <v>20</v>
      </c>
      <c r="S14" s="24">
        <f>S10+S11+S12+S13</f>
        <v>1</v>
      </c>
      <c r="T14" s="43"/>
      <c r="U14" s="22" t="s">
        <v>511</v>
      </c>
      <c r="V14" s="23" t="s">
        <v>64</v>
      </c>
      <c r="W14" s="24" t="s">
        <v>77</v>
      </c>
      <c r="X14" s="43"/>
    </row>
    <row r="15" spans="1:24" x14ac:dyDescent="0.2">
      <c r="A15" s="23" t="s">
        <v>75</v>
      </c>
      <c r="B15" s="112">
        <v>2890</v>
      </c>
      <c r="C15" s="24">
        <f>B15/B17</f>
        <v>0.28865361566120656</v>
      </c>
      <c r="E15" s="6" t="s">
        <v>112</v>
      </c>
      <c r="F15" s="112">
        <v>3080</v>
      </c>
      <c r="G15" s="27">
        <f>F15/F16</f>
        <v>0.48519218651543794</v>
      </c>
      <c r="I15" s="17" t="s">
        <v>144</v>
      </c>
      <c r="J15" s="112">
        <v>1739</v>
      </c>
      <c r="K15" s="10">
        <f>J15/J19</f>
        <v>0.30138648180242633</v>
      </c>
      <c r="L15" s="15"/>
      <c r="M15" s="22" t="s">
        <v>177</v>
      </c>
      <c r="N15" s="23" t="s">
        <v>64</v>
      </c>
      <c r="O15" s="24" t="s">
        <v>77</v>
      </c>
      <c r="Q15" s="43"/>
      <c r="R15" s="43"/>
      <c r="S15" s="44"/>
      <c r="T15" s="43"/>
      <c r="U15" s="22" t="s">
        <v>512</v>
      </c>
      <c r="V15" s="112">
        <v>4302</v>
      </c>
      <c r="W15" s="24">
        <f>V15/V17</f>
        <v>0.67822796783856221</v>
      </c>
      <c r="X15" s="43"/>
    </row>
    <row r="16" spans="1:24" x14ac:dyDescent="0.2">
      <c r="A16" s="23" t="s">
        <v>76</v>
      </c>
      <c r="B16" s="112">
        <v>4453</v>
      </c>
      <c r="C16" s="24">
        <f>B16/B17</f>
        <v>0.44476628046344385</v>
      </c>
      <c r="E16" s="6" t="s">
        <v>107</v>
      </c>
      <c r="F16" s="7">
        <f>F14+F15</f>
        <v>6348</v>
      </c>
      <c r="G16" s="27">
        <f>G14+G15</f>
        <v>1</v>
      </c>
      <c r="I16" s="17" t="s">
        <v>145</v>
      </c>
      <c r="J16" s="112">
        <v>1006</v>
      </c>
      <c r="K16" s="10">
        <f>J16/J19</f>
        <v>0.17435008665511265</v>
      </c>
      <c r="L16" s="15"/>
      <c r="M16" s="22" t="s">
        <v>178</v>
      </c>
      <c r="N16" s="112">
        <v>2466</v>
      </c>
      <c r="O16" s="24">
        <f>N16/N18</f>
        <v>0.45347554247885252</v>
      </c>
      <c r="Q16" s="38" t="s">
        <v>277</v>
      </c>
      <c r="R16" s="23" t="s">
        <v>64</v>
      </c>
      <c r="S16" s="24" t="s">
        <v>94</v>
      </c>
      <c r="T16" s="43"/>
      <c r="U16" s="22" t="s">
        <v>513</v>
      </c>
      <c r="V16" s="112">
        <v>2041</v>
      </c>
      <c r="W16" s="24">
        <f>V16/V17</f>
        <v>0.32177203216143779</v>
      </c>
      <c r="X16" s="43"/>
    </row>
    <row r="17" spans="1:24" x14ac:dyDescent="0.2">
      <c r="A17" s="23" t="s">
        <v>69</v>
      </c>
      <c r="B17" s="23">
        <f>B10+B11+B12+B13+B14+B15+B16</f>
        <v>10012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1189</v>
      </c>
      <c r="K17" s="10">
        <f>J17/J19</f>
        <v>0.20606585788561524</v>
      </c>
      <c r="L17" s="15"/>
      <c r="M17" s="22" t="s">
        <v>179</v>
      </c>
      <c r="N17" s="112">
        <v>2972</v>
      </c>
      <c r="O17" s="24">
        <f>N17/N18</f>
        <v>0.54652445752114753</v>
      </c>
      <c r="Q17" s="46" t="s">
        <v>278</v>
      </c>
      <c r="R17" s="112">
        <v>9</v>
      </c>
      <c r="S17" s="24">
        <f>R17/R20</f>
        <v>0.45</v>
      </c>
      <c r="T17" s="43"/>
      <c r="U17" s="22" t="s">
        <v>69</v>
      </c>
      <c r="V17" s="23">
        <f>V15+V16</f>
        <v>6343</v>
      </c>
      <c r="W17" s="24">
        <f>W15+W16</f>
        <v>1</v>
      </c>
      <c r="X17" s="43"/>
    </row>
    <row r="18" spans="1:24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1836</v>
      </c>
      <c r="K18" s="127">
        <f>J18/J19</f>
        <v>0.31819757365684576</v>
      </c>
      <c r="L18" s="15"/>
      <c r="M18" s="22" t="s">
        <v>69</v>
      </c>
      <c r="N18" s="23">
        <f>N16+N17</f>
        <v>5438</v>
      </c>
      <c r="O18" s="24">
        <f>O16+O17</f>
        <v>1</v>
      </c>
      <c r="Q18" s="46" t="s">
        <v>279</v>
      </c>
      <c r="R18" s="112">
        <v>1</v>
      </c>
      <c r="S18" s="24">
        <f>R18/R20</f>
        <v>0.05</v>
      </c>
      <c r="T18" s="43"/>
      <c r="U18" s="56"/>
      <c r="V18" s="30"/>
      <c r="W18" s="74"/>
      <c r="X18" s="43"/>
    </row>
    <row r="19" spans="1:24" x14ac:dyDescent="0.2">
      <c r="A19" s="43"/>
      <c r="B19" s="43"/>
      <c r="C19" s="44"/>
      <c r="E19" s="17" t="s">
        <v>114</v>
      </c>
      <c r="F19" s="112">
        <v>664</v>
      </c>
      <c r="G19" s="10">
        <f>F19/F22</f>
        <v>0.10257994747412329</v>
      </c>
      <c r="I19" s="17" t="s">
        <v>69</v>
      </c>
      <c r="J19" s="1">
        <f>J15+J16+J17+J18</f>
        <v>5770</v>
      </c>
      <c r="K19" s="10">
        <f>K15+K16+K17+K18</f>
        <v>1</v>
      </c>
      <c r="L19" s="15"/>
      <c r="M19" s="13"/>
      <c r="N19" s="13"/>
      <c r="O19" s="14"/>
      <c r="Q19" s="46" t="s">
        <v>280</v>
      </c>
      <c r="R19" s="112">
        <v>10</v>
      </c>
      <c r="S19" s="24">
        <f>R19/R20</f>
        <v>0.5</v>
      </c>
      <c r="T19" s="43"/>
      <c r="U19" s="62" t="s">
        <v>646</v>
      </c>
      <c r="V19" s="23" t="s">
        <v>64</v>
      </c>
      <c r="W19" s="24" t="s">
        <v>94</v>
      </c>
      <c r="X19" s="43"/>
    </row>
    <row r="20" spans="1:24" x14ac:dyDescent="0.2">
      <c r="A20" s="43"/>
      <c r="B20" s="43"/>
      <c r="C20" s="44"/>
      <c r="E20" s="17" t="s">
        <v>674</v>
      </c>
      <c r="F20" s="112">
        <v>2454</v>
      </c>
      <c r="G20" s="10">
        <f>F20/F22</f>
        <v>0.37911323961069054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6" t="s">
        <v>107</v>
      </c>
      <c r="R20" s="23">
        <f>R17+R18+R19</f>
        <v>20</v>
      </c>
      <c r="S20" s="24">
        <f>S17+S18+S19</f>
        <v>1</v>
      </c>
      <c r="T20" s="43"/>
      <c r="U20" s="112" t="s">
        <v>647</v>
      </c>
      <c r="V20" s="112">
        <v>5881</v>
      </c>
      <c r="W20" s="24">
        <f>V20/V23</f>
        <v>0.61050555382539184</v>
      </c>
      <c r="X20" s="43"/>
    </row>
    <row r="21" spans="1:24" x14ac:dyDescent="0.2">
      <c r="A21" s="43"/>
      <c r="B21" s="43"/>
      <c r="C21" s="44"/>
      <c r="E21" s="17" t="s">
        <v>115</v>
      </c>
      <c r="F21" s="112">
        <v>3355</v>
      </c>
      <c r="G21" s="10">
        <f>F21/F22</f>
        <v>0.51830681291518621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2685</v>
      </c>
      <c r="O21" s="24">
        <f>N21/N25</f>
        <v>0.48334833483348333</v>
      </c>
      <c r="Q21" s="43"/>
      <c r="R21" s="43"/>
      <c r="S21" s="44"/>
      <c r="T21" s="43"/>
      <c r="U21" s="112" t="s">
        <v>648</v>
      </c>
      <c r="V21" s="112">
        <v>2583</v>
      </c>
      <c r="W21" s="24">
        <f>V21/V23</f>
        <v>0.26814076611647464</v>
      </c>
      <c r="X21" s="43"/>
    </row>
    <row r="22" spans="1:24" x14ac:dyDescent="0.2">
      <c r="A22" s="43"/>
      <c r="B22" s="43"/>
      <c r="C22" s="44"/>
      <c r="E22" s="17" t="s">
        <v>107</v>
      </c>
      <c r="F22" s="1">
        <f>F19+F20+F21</f>
        <v>6473</v>
      </c>
      <c r="G22" s="10">
        <f>G19+G20+G21</f>
        <v>1</v>
      </c>
      <c r="I22" s="17" t="s">
        <v>148</v>
      </c>
      <c r="J22" s="112">
        <v>1899</v>
      </c>
      <c r="K22" s="10">
        <f>J22/J25</f>
        <v>0.32634473277195397</v>
      </c>
      <c r="L22" s="15"/>
      <c r="M22" s="22" t="s">
        <v>182</v>
      </c>
      <c r="N22" s="112">
        <v>1121</v>
      </c>
      <c r="O22" s="24">
        <f>N22/N25</f>
        <v>0.20180018001800179</v>
      </c>
      <c r="Q22" s="38" t="s">
        <v>492</v>
      </c>
      <c r="R22" s="23" t="s">
        <v>64</v>
      </c>
      <c r="S22" s="24" t="s">
        <v>94</v>
      </c>
      <c r="T22" s="43"/>
      <c r="U22" s="112" t="s">
        <v>649</v>
      </c>
      <c r="V22" s="112">
        <v>1169</v>
      </c>
      <c r="W22" s="24">
        <f>V22/V23</f>
        <v>0.1213536800581335</v>
      </c>
      <c r="X22" s="43"/>
    </row>
    <row r="23" spans="1:24" x14ac:dyDescent="0.2">
      <c r="A23" s="43"/>
      <c r="B23" s="43"/>
      <c r="C23" s="44"/>
      <c r="E23" s="13"/>
      <c r="F23" s="13"/>
      <c r="G23" s="14"/>
      <c r="I23" s="17" t="s">
        <v>149</v>
      </c>
      <c r="J23" s="112">
        <v>627</v>
      </c>
      <c r="K23" s="10">
        <f>J23/J25</f>
        <v>0.10775047258979206</v>
      </c>
      <c r="L23" s="15"/>
      <c r="M23" s="22" t="s">
        <v>183</v>
      </c>
      <c r="N23" s="112">
        <v>1008</v>
      </c>
      <c r="O23" s="24">
        <f>N23/N25</f>
        <v>0.18145814581458145</v>
      </c>
      <c r="Q23" s="46" t="s">
        <v>493</v>
      </c>
      <c r="R23" s="112">
        <v>4804</v>
      </c>
      <c r="S23" s="24">
        <f>R23/R26</f>
        <v>0.75856624032843833</v>
      </c>
      <c r="T23" s="43"/>
      <c r="U23" s="71" t="s">
        <v>69</v>
      </c>
      <c r="V23" s="23">
        <f>V20+V21+V22</f>
        <v>9633</v>
      </c>
      <c r="W23" s="24">
        <f>W20+W21+W22</f>
        <v>1</v>
      </c>
      <c r="X23" s="43"/>
    </row>
    <row r="24" spans="1:24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3293</v>
      </c>
      <c r="K24" s="10">
        <f>J24/J25</f>
        <v>0.56590479463825405</v>
      </c>
      <c r="L24" s="15"/>
      <c r="M24" s="22" t="s">
        <v>184</v>
      </c>
      <c r="N24" s="112">
        <v>741</v>
      </c>
      <c r="O24" s="24">
        <f>N24/N25</f>
        <v>0.13339333933393338</v>
      </c>
      <c r="Q24" s="46" t="s">
        <v>494</v>
      </c>
      <c r="R24" s="112">
        <v>1182</v>
      </c>
      <c r="S24" s="24">
        <f>R24/R26</f>
        <v>0.18664140217906205</v>
      </c>
      <c r="T24" s="43"/>
      <c r="U24" s="30"/>
      <c r="V24" s="15"/>
      <c r="W24" s="16"/>
      <c r="X24" s="43"/>
    </row>
    <row r="25" spans="1:24" x14ac:dyDescent="0.2">
      <c r="A25" s="43"/>
      <c r="B25" s="43"/>
      <c r="C25" s="44"/>
      <c r="E25" s="17" t="s">
        <v>117</v>
      </c>
      <c r="F25" s="112">
        <v>2140</v>
      </c>
      <c r="G25" s="10">
        <f>F25/F30</f>
        <v>0.34751542708671646</v>
      </c>
      <c r="I25" s="17" t="s">
        <v>69</v>
      </c>
      <c r="J25" s="1">
        <f>J22+J23+J24</f>
        <v>5819</v>
      </c>
      <c r="K25" s="10">
        <f>K22+K23+K24</f>
        <v>1</v>
      </c>
      <c r="L25" s="15"/>
      <c r="M25" s="22" t="s">
        <v>69</v>
      </c>
      <c r="N25" s="23">
        <f>N21+N22+N23+N24</f>
        <v>5555</v>
      </c>
      <c r="O25" s="24">
        <f>O21+O22+O23+O24</f>
        <v>0.99999999999999989</v>
      </c>
      <c r="Q25" s="46" t="s">
        <v>495</v>
      </c>
      <c r="R25" s="112">
        <v>347</v>
      </c>
      <c r="S25" s="24">
        <f>R25/R26</f>
        <v>5.4792357492499603E-2</v>
      </c>
      <c r="T25" s="43"/>
      <c r="U25" s="30"/>
      <c r="V25" s="15"/>
      <c r="W25" s="16"/>
      <c r="X25" s="43"/>
    </row>
    <row r="26" spans="1:24" x14ac:dyDescent="0.2">
      <c r="A26" s="13"/>
      <c r="B26" s="13"/>
      <c r="C26" s="14"/>
      <c r="E26" s="17" t="s">
        <v>118</v>
      </c>
      <c r="F26" s="112">
        <v>838</v>
      </c>
      <c r="G26" s="10">
        <f>F26/F30</f>
        <v>0.13608314387788242</v>
      </c>
      <c r="I26" s="13"/>
      <c r="J26" s="13"/>
      <c r="K26" s="14"/>
      <c r="L26" s="15"/>
      <c r="M26" s="13"/>
      <c r="N26" s="13"/>
      <c r="O26" s="14"/>
      <c r="Q26" s="46" t="s">
        <v>69</v>
      </c>
      <c r="R26" s="23">
        <f>R23+R24+R25</f>
        <v>6333</v>
      </c>
      <c r="S26" s="24">
        <f>S23+S24+S25</f>
        <v>1</v>
      </c>
      <c r="T26" s="43"/>
      <c r="U26" s="30"/>
      <c r="V26" s="15"/>
      <c r="W26" s="16"/>
      <c r="X26" s="43"/>
    </row>
    <row r="27" spans="1:24" x14ac:dyDescent="0.2">
      <c r="A27" s="43"/>
      <c r="B27" s="43"/>
      <c r="C27" s="44"/>
      <c r="E27" s="17" t="s">
        <v>119</v>
      </c>
      <c r="F27" s="112">
        <v>563</v>
      </c>
      <c r="G27" s="10">
        <f>F27/F30</f>
        <v>9.1425787593374469E-2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30"/>
      <c r="V27" s="15"/>
      <c r="W27" s="16"/>
      <c r="X27" s="43"/>
    </row>
    <row r="28" spans="1:24" x14ac:dyDescent="0.2">
      <c r="A28" s="43"/>
      <c r="B28" s="43"/>
      <c r="C28" s="44"/>
      <c r="E28" s="17" t="s">
        <v>120</v>
      </c>
      <c r="F28" s="112">
        <v>392</v>
      </c>
      <c r="G28" s="10">
        <f>F28/F30</f>
        <v>6.3657031503734973E-2</v>
      </c>
      <c r="I28" s="17" t="s">
        <v>644</v>
      </c>
      <c r="J28" s="112">
        <v>1525</v>
      </c>
      <c r="K28" s="10">
        <f>J28/J33</f>
        <v>0.27261351447979981</v>
      </c>
      <c r="L28" s="15"/>
      <c r="M28" s="22" t="s">
        <v>186</v>
      </c>
      <c r="N28" s="112">
        <v>1507</v>
      </c>
      <c r="O28" s="24">
        <f>N28/N31</f>
        <v>0.27871277972997965</v>
      </c>
      <c r="Q28" s="38" t="s">
        <v>496</v>
      </c>
      <c r="R28" s="23" t="s">
        <v>64</v>
      </c>
      <c r="S28" s="24" t="s">
        <v>77</v>
      </c>
      <c r="T28" s="43"/>
      <c r="U28" s="43"/>
      <c r="V28" s="43"/>
      <c r="W28" s="44"/>
      <c r="X28" s="43"/>
    </row>
    <row r="29" spans="1:24" x14ac:dyDescent="0.2">
      <c r="A29" s="43"/>
      <c r="B29" s="43"/>
      <c r="C29" s="44"/>
      <c r="E29" s="17" t="s">
        <v>99</v>
      </c>
      <c r="F29" s="112">
        <v>2225</v>
      </c>
      <c r="G29" s="10">
        <f>F29/F30</f>
        <v>0.36131860993829168</v>
      </c>
      <c r="I29" s="17" t="s">
        <v>151</v>
      </c>
      <c r="J29" s="112">
        <v>1959</v>
      </c>
      <c r="K29" s="10">
        <f>J29/J33</f>
        <v>0.35019663925634609</v>
      </c>
      <c r="L29" s="15"/>
      <c r="M29" s="22" t="s">
        <v>682</v>
      </c>
      <c r="N29" s="112">
        <v>2096</v>
      </c>
      <c r="O29" s="24">
        <f>N29/N31</f>
        <v>0.38764564453486222</v>
      </c>
      <c r="Q29" s="46" t="s">
        <v>497</v>
      </c>
      <c r="R29" s="112">
        <v>2060</v>
      </c>
      <c r="S29" s="24">
        <f>R29/R33</f>
        <v>0.36570211255103852</v>
      </c>
      <c r="T29" s="43"/>
      <c r="U29" s="43"/>
      <c r="V29" s="43"/>
      <c r="W29" s="44"/>
      <c r="X29" s="43"/>
    </row>
    <row r="30" spans="1:24" x14ac:dyDescent="0.2">
      <c r="A30" s="43"/>
      <c r="B30" s="43"/>
      <c r="C30" s="44"/>
      <c r="E30" s="17" t="s">
        <v>69</v>
      </c>
      <c r="F30" s="1">
        <f>F25+F26+F27+F28+F29</f>
        <v>6158</v>
      </c>
      <c r="G30" s="10">
        <f>G25+G26+G27+G28+G29</f>
        <v>1</v>
      </c>
      <c r="I30" s="17" t="s">
        <v>152</v>
      </c>
      <c r="J30" s="112">
        <v>423</v>
      </c>
      <c r="K30" s="10">
        <f>J30/J33</f>
        <v>7.5616732213085444E-2</v>
      </c>
      <c r="L30" s="15"/>
      <c r="M30" s="22" t="s">
        <v>187</v>
      </c>
      <c r="N30" s="112">
        <v>1804</v>
      </c>
      <c r="O30" s="24">
        <f>N30/N31</f>
        <v>0.33364157573515812</v>
      </c>
      <c r="Q30" s="46" t="s">
        <v>498</v>
      </c>
      <c r="R30" s="112">
        <v>2170</v>
      </c>
      <c r="S30" s="24">
        <f>R30/R33</f>
        <v>0.38522989526007456</v>
      </c>
      <c r="T30" s="43"/>
      <c r="U30" s="43"/>
      <c r="V30" s="43"/>
      <c r="W30" s="44"/>
      <c r="X30" s="43"/>
    </row>
    <row r="31" spans="1:24" x14ac:dyDescent="0.2">
      <c r="A31" s="43"/>
      <c r="B31" s="43"/>
      <c r="C31" s="44"/>
      <c r="E31" s="13"/>
      <c r="F31" s="13"/>
      <c r="G31" s="14"/>
      <c r="I31" s="17" t="s">
        <v>153</v>
      </c>
      <c r="J31" s="112">
        <v>777</v>
      </c>
      <c r="K31" s="10">
        <f>J31/J33</f>
        <v>0.13889882016446192</v>
      </c>
      <c r="L31" s="15"/>
      <c r="M31" s="22" t="s">
        <v>69</v>
      </c>
      <c r="N31" s="23">
        <f>N28+N29+N30</f>
        <v>5407</v>
      </c>
      <c r="O31" s="24">
        <f>O28+O29+O30</f>
        <v>1</v>
      </c>
      <c r="Q31" s="46" t="s">
        <v>499</v>
      </c>
      <c r="R31" s="112">
        <v>1093</v>
      </c>
      <c r="S31" s="24">
        <f>R31/R33</f>
        <v>0.19403515000887628</v>
      </c>
      <c r="T31" s="43"/>
      <c r="U31" s="43"/>
      <c r="V31" s="43"/>
      <c r="W31" s="44"/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910</v>
      </c>
      <c r="K32" s="10">
        <f>J32/J33</f>
        <v>0.16267429388630675</v>
      </c>
      <c r="L32" s="15"/>
      <c r="M32" s="13"/>
      <c r="N32" s="13"/>
      <c r="O32" s="14"/>
      <c r="Q32" s="46" t="s">
        <v>500</v>
      </c>
      <c r="R32" s="112">
        <v>310</v>
      </c>
      <c r="S32" s="24">
        <f>R32/R33</f>
        <v>5.5032842180010651E-2</v>
      </c>
      <c r="T32" s="43"/>
      <c r="U32" s="43"/>
      <c r="V32" s="43"/>
      <c r="W32" s="44"/>
      <c r="X32" s="43"/>
    </row>
    <row r="33" spans="1:24" x14ac:dyDescent="0.2">
      <c r="A33" s="43"/>
      <c r="B33" s="43"/>
      <c r="C33" s="44"/>
      <c r="E33" s="6" t="s">
        <v>112</v>
      </c>
      <c r="F33" s="112">
        <v>4454</v>
      </c>
      <c r="G33" s="27">
        <f>F33/F35</f>
        <v>0.72493489583333337</v>
      </c>
      <c r="I33" s="17" t="s">
        <v>69</v>
      </c>
      <c r="J33" s="1">
        <f>J28+J29+J30+J31+J32</f>
        <v>5594</v>
      </c>
      <c r="K33" s="10">
        <f>K28+K29+K30+K31+K32</f>
        <v>0.99999999999999989</v>
      </c>
      <c r="L33" s="15"/>
      <c r="M33" s="22" t="s">
        <v>188</v>
      </c>
      <c r="N33" s="23" t="s">
        <v>64</v>
      </c>
      <c r="O33" s="24" t="s">
        <v>77</v>
      </c>
      <c r="Q33" s="46" t="s">
        <v>69</v>
      </c>
      <c r="R33" s="23">
        <f>R29+R30+R31+R32</f>
        <v>5633</v>
      </c>
      <c r="S33" s="24">
        <f>S29+S30+S31+S32</f>
        <v>1</v>
      </c>
      <c r="T33" s="43"/>
      <c r="U33" s="43"/>
      <c r="V33" s="43"/>
      <c r="W33" s="44"/>
      <c r="X33" s="43"/>
    </row>
    <row r="34" spans="1:24" x14ac:dyDescent="0.2">
      <c r="A34" s="13"/>
      <c r="B34" s="13"/>
      <c r="C34" s="14"/>
      <c r="E34" s="6" t="s">
        <v>122</v>
      </c>
      <c r="F34" s="112">
        <v>1690</v>
      </c>
      <c r="G34" s="27">
        <f>F34/F35</f>
        <v>0.27506510416666669</v>
      </c>
      <c r="I34" s="13"/>
      <c r="J34" s="13"/>
      <c r="K34" s="14"/>
      <c r="L34" s="15"/>
      <c r="M34" s="22" t="s">
        <v>189</v>
      </c>
      <c r="N34" s="112">
        <v>2191</v>
      </c>
      <c r="O34" s="24">
        <f>N34/N38</f>
        <v>0.39916196028420475</v>
      </c>
      <c r="Q34" s="43"/>
      <c r="R34" s="43"/>
      <c r="S34" s="44"/>
      <c r="T34" s="43"/>
      <c r="U34" s="43"/>
      <c r="V34" s="43"/>
      <c r="W34" s="44"/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6144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1530</v>
      </c>
      <c r="O35" s="24">
        <f>N35/N38</f>
        <v>0.27873929677536891</v>
      </c>
      <c r="Q35" s="38" t="s">
        <v>501</v>
      </c>
      <c r="R35" s="23" t="s">
        <v>64</v>
      </c>
      <c r="S35" s="24" t="s">
        <v>77</v>
      </c>
      <c r="T35" s="43"/>
      <c r="U35" s="43"/>
      <c r="V35" s="43"/>
      <c r="W35" s="44"/>
      <c r="X35" s="43"/>
    </row>
    <row r="36" spans="1:24" x14ac:dyDescent="0.2">
      <c r="A36" s="23" t="s">
        <v>212</v>
      </c>
      <c r="B36" s="23" t="s">
        <v>64</v>
      </c>
      <c r="C36" s="24" t="s">
        <v>77</v>
      </c>
      <c r="E36" s="13"/>
      <c r="F36" s="13"/>
      <c r="G36" s="14"/>
      <c r="I36" s="22" t="s">
        <v>156</v>
      </c>
      <c r="J36" s="112">
        <v>2251</v>
      </c>
      <c r="K36" s="24">
        <f>J36/J38</f>
        <v>0.40117626091605774</v>
      </c>
      <c r="L36" s="15"/>
      <c r="M36" s="22" t="s">
        <v>191</v>
      </c>
      <c r="N36" s="112">
        <v>998</v>
      </c>
      <c r="O36" s="24">
        <f>N36/N38</f>
        <v>0.18181818181818182</v>
      </c>
      <c r="Q36" s="46" t="s">
        <v>502</v>
      </c>
      <c r="R36" s="112">
        <v>1434</v>
      </c>
      <c r="S36" s="24">
        <f>R36/R40</f>
        <v>0.26239707227813358</v>
      </c>
      <c r="T36" s="43"/>
      <c r="U36" s="43"/>
      <c r="V36" s="43"/>
      <c r="W36" s="44"/>
      <c r="X36" s="43"/>
    </row>
    <row r="37" spans="1:24" x14ac:dyDescent="0.2">
      <c r="A37" s="25" t="s">
        <v>213</v>
      </c>
      <c r="B37" s="112">
        <v>6804</v>
      </c>
      <c r="C37" s="24">
        <f>B37/B39</f>
        <v>0.70874999999999999</v>
      </c>
      <c r="E37" s="4" t="s">
        <v>123</v>
      </c>
      <c r="F37" s="5" t="s">
        <v>64</v>
      </c>
      <c r="G37" s="26" t="s">
        <v>65</v>
      </c>
      <c r="I37" s="22" t="s">
        <v>582</v>
      </c>
      <c r="J37" s="112">
        <v>3360</v>
      </c>
      <c r="K37" s="24">
        <f>J37/J38</f>
        <v>0.59882373908394226</v>
      </c>
      <c r="L37" s="15"/>
      <c r="M37" s="22" t="s">
        <v>192</v>
      </c>
      <c r="N37" s="112">
        <v>770</v>
      </c>
      <c r="O37" s="24">
        <f>N37/N38</f>
        <v>0.14028056112224449</v>
      </c>
      <c r="Q37" s="46" t="s">
        <v>503</v>
      </c>
      <c r="R37" s="112">
        <v>1132</v>
      </c>
      <c r="S37" s="24">
        <f>R37/R40</f>
        <v>0.2071363220494053</v>
      </c>
      <c r="T37" s="43"/>
      <c r="U37" s="43"/>
      <c r="V37" s="43"/>
      <c r="W37" s="44"/>
      <c r="X37" s="43"/>
    </row>
    <row r="38" spans="1:24" x14ac:dyDescent="0.2">
      <c r="A38" s="25" t="s">
        <v>214</v>
      </c>
      <c r="B38" s="112">
        <v>2796</v>
      </c>
      <c r="C38" s="24">
        <f>B38/B39</f>
        <v>0.29125000000000001</v>
      </c>
      <c r="E38" s="6" t="s">
        <v>124</v>
      </c>
      <c r="F38" s="112">
        <v>30</v>
      </c>
      <c r="G38" s="27">
        <f>F38/F40</f>
        <v>0.35714285714285715</v>
      </c>
      <c r="I38" s="22" t="s">
        <v>69</v>
      </c>
      <c r="J38" s="23">
        <f>J36+J37</f>
        <v>5611</v>
      </c>
      <c r="K38" s="24">
        <f>K36+K37</f>
        <v>1</v>
      </c>
      <c r="L38" s="15"/>
      <c r="M38" s="22" t="s">
        <v>107</v>
      </c>
      <c r="N38" s="23">
        <f>N34+N35+N36+N37</f>
        <v>5489</v>
      </c>
      <c r="O38" s="24">
        <f>O34+O35+O36+O37</f>
        <v>1</v>
      </c>
      <c r="Q38" s="46" t="s">
        <v>504</v>
      </c>
      <c r="R38" s="112">
        <v>1666</v>
      </c>
      <c r="S38" s="24">
        <f>R38/R40</f>
        <v>0.30484903934126256</v>
      </c>
      <c r="T38" s="43"/>
      <c r="U38" s="43"/>
      <c r="V38" s="43"/>
      <c r="W38" s="44"/>
      <c r="X38" s="43"/>
    </row>
    <row r="39" spans="1:24" x14ac:dyDescent="0.2">
      <c r="A39" s="25" t="s">
        <v>69</v>
      </c>
      <c r="B39" s="23">
        <f>B37+B38</f>
        <v>9600</v>
      </c>
      <c r="C39" s="24">
        <f>C37+C38</f>
        <v>1</v>
      </c>
      <c r="E39" s="6" t="s">
        <v>125</v>
      </c>
      <c r="F39" s="112">
        <v>54</v>
      </c>
      <c r="G39" s="27">
        <f>F39/F40</f>
        <v>0.6428571428571429</v>
      </c>
      <c r="I39" s="13"/>
      <c r="J39" s="13"/>
      <c r="K39" s="14"/>
      <c r="L39" s="15"/>
      <c r="M39" s="13"/>
      <c r="N39" s="13"/>
      <c r="O39" s="14"/>
      <c r="Q39" s="46" t="s">
        <v>505</v>
      </c>
      <c r="R39" s="112">
        <v>1233</v>
      </c>
      <c r="S39" s="24">
        <f>R39/R40</f>
        <v>0.22561756633119853</v>
      </c>
      <c r="T39" s="43"/>
      <c r="U39" s="43"/>
      <c r="V39" s="43"/>
      <c r="W39" s="44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84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46" t="s">
        <v>69</v>
      </c>
      <c r="R40" s="23">
        <f>R36+R37+R38+R39</f>
        <v>5465</v>
      </c>
      <c r="S40" s="24">
        <f>S36+S37+S38+S39</f>
        <v>1</v>
      </c>
      <c r="T40" s="43"/>
      <c r="U40" s="43"/>
      <c r="V40" s="43"/>
      <c r="W40" s="44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653</v>
      </c>
      <c r="K41" s="24">
        <f>J41/J45</f>
        <v>0.11748830514573588</v>
      </c>
      <c r="L41" s="15"/>
      <c r="M41" s="22" t="s">
        <v>194</v>
      </c>
      <c r="N41" s="112">
        <v>1044</v>
      </c>
      <c r="O41" s="24">
        <f>N41/N45</f>
        <v>0.19089413055403182</v>
      </c>
      <c r="Q41" s="43"/>
      <c r="R41" s="43"/>
      <c r="S41" s="44"/>
      <c r="T41" s="43"/>
      <c r="U41" s="43"/>
      <c r="V41" s="43"/>
      <c r="W41" s="44"/>
      <c r="X41" s="43"/>
    </row>
    <row r="42" spans="1:24" x14ac:dyDescent="0.2">
      <c r="A42" s="1" t="s">
        <v>87</v>
      </c>
      <c r="B42" s="112">
        <v>5056</v>
      </c>
      <c r="C42" s="10">
        <f>B42/B44</f>
        <v>0.66091503267973861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1661</v>
      </c>
      <c r="K42" s="24">
        <f>J42/J45</f>
        <v>0.29884850665707091</v>
      </c>
      <c r="L42" s="15"/>
      <c r="M42" s="22" t="s">
        <v>195</v>
      </c>
      <c r="N42" s="112">
        <v>2380</v>
      </c>
      <c r="O42" s="24">
        <f>N42/N45</f>
        <v>0.43518010605229474</v>
      </c>
      <c r="Q42" s="43"/>
      <c r="R42" s="43"/>
      <c r="S42" s="44"/>
      <c r="T42" s="43"/>
      <c r="U42" s="43"/>
      <c r="V42" s="43"/>
      <c r="W42" s="44"/>
      <c r="X42" s="43"/>
    </row>
    <row r="43" spans="1:24" x14ac:dyDescent="0.2">
      <c r="A43" s="1" t="s">
        <v>88</v>
      </c>
      <c r="B43" s="112">
        <v>2594</v>
      </c>
      <c r="C43" s="10">
        <f>B43/B44</f>
        <v>0.33908496732026144</v>
      </c>
      <c r="E43" s="124" t="s">
        <v>127</v>
      </c>
      <c r="F43" s="125">
        <v>1176</v>
      </c>
      <c r="G43" s="127">
        <f>F43/F49</f>
        <v>0.2020271431025597</v>
      </c>
      <c r="I43" s="22" t="s">
        <v>159</v>
      </c>
      <c r="J43" s="112">
        <v>1766</v>
      </c>
      <c r="K43" s="24">
        <f>J43/J45</f>
        <v>0.31774019431450162</v>
      </c>
      <c r="L43" s="15"/>
      <c r="M43" s="22" t="s">
        <v>196</v>
      </c>
      <c r="N43" s="112">
        <v>1217</v>
      </c>
      <c r="O43" s="24">
        <f>N43/N45</f>
        <v>0.22252697019564821</v>
      </c>
      <c r="Q43" s="43"/>
      <c r="R43" s="43"/>
      <c r="S43" s="44"/>
      <c r="T43" s="43"/>
      <c r="U43" s="43"/>
      <c r="V43" s="43"/>
      <c r="W43" s="44"/>
      <c r="X43" s="43"/>
    </row>
    <row r="44" spans="1:24" x14ac:dyDescent="0.2">
      <c r="A44" s="1" t="s">
        <v>69</v>
      </c>
      <c r="B44" s="1">
        <f>B42+B43</f>
        <v>7650</v>
      </c>
      <c r="C44" s="10">
        <f>C42+C43</f>
        <v>1</v>
      </c>
      <c r="E44" s="17" t="s">
        <v>128</v>
      </c>
      <c r="F44" s="112">
        <v>947</v>
      </c>
      <c r="G44" s="10">
        <f>F44/F49</f>
        <v>0.16268682356983336</v>
      </c>
      <c r="I44" s="22" t="s">
        <v>160</v>
      </c>
      <c r="J44" s="112">
        <v>1478</v>
      </c>
      <c r="K44" s="24">
        <f>J44/J45</f>
        <v>0.26592299388269164</v>
      </c>
      <c r="L44" s="15"/>
      <c r="M44" s="22" t="s">
        <v>197</v>
      </c>
      <c r="N44" s="112">
        <v>828</v>
      </c>
      <c r="O44" s="24">
        <f>N44/N45</f>
        <v>0.15139879319802524</v>
      </c>
      <c r="Q44" s="43"/>
      <c r="R44" s="43"/>
      <c r="S44" s="44"/>
      <c r="T44" s="43"/>
      <c r="U44" s="43"/>
      <c r="V44" s="43"/>
      <c r="W44" s="44"/>
      <c r="X44" s="43"/>
    </row>
    <row r="45" spans="1:24" x14ac:dyDescent="0.2">
      <c r="A45" s="13"/>
      <c r="B45" s="13"/>
      <c r="C45" s="14"/>
      <c r="E45" s="17" t="s">
        <v>129</v>
      </c>
      <c r="F45" s="112">
        <v>1694</v>
      </c>
      <c r="G45" s="10">
        <f>F45/F49</f>
        <v>0.29101528946916339</v>
      </c>
      <c r="I45" s="22" t="s">
        <v>69</v>
      </c>
      <c r="J45" s="23">
        <f>J41+J42+J43+J44</f>
        <v>5558</v>
      </c>
      <c r="K45" s="24">
        <f>K41+K42+K43+K44</f>
        <v>1</v>
      </c>
      <c r="L45" s="15"/>
      <c r="M45" s="22" t="s">
        <v>69</v>
      </c>
      <c r="N45" s="23">
        <f>N41+N42+N43+N44</f>
        <v>5469</v>
      </c>
      <c r="O45" s="24">
        <f>O41+O42+O43+O44</f>
        <v>1</v>
      </c>
      <c r="Q45" s="43"/>
      <c r="R45" s="43"/>
      <c r="S45" s="44"/>
      <c r="T45" s="43"/>
      <c r="U45" s="43"/>
      <c r="V45" s="43"/>
      <c r="W45" s="44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1018</v>
      </c>
      <c r="G46" s="10">
        <f>F46/F49</f>
        <v>0.17488404054286205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43"/>
      <c r="U46" s="43"/>
      <c r="V46" s="43"/>
      <c r="W46" s="44"/>
      <c r="X46" s="43"/>
    </row>
    <row r="47" spans="1:24" x14ac:dyDescent="0.2">
      <c r="A47" s="1" t="s">
        <v>90</v>
      </c>
      <c r="B47" s="112">
        <v>2411</v>
      </c>
      <c r="C47" s="10">
        <f>B47/B49</f>
        <v>0.36950191570881225</v>
      </c>
      <c r="E47" s="17" t="s">
        <v>131</v>
      </c>
      <c r="F47" s="112">
        <v>816</v>
      </c>
      <c r="G47" s="10">
        <f>F47/F49</f>
        <v>0.14018209929565367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  <c r="X47" s="43"/>
    </row>
    <row r="48" spans="1:24" x14ac:dyDescent="0.2">
      <c r="A48" s="1" t="s">
        <v>91</v>
      </c>
      <c r="B48" s="112">
        <v>4114</v>
      </c>
      <c r="C48" s="10">
        <f>B48/B49</f>
        <v>0.6304980842911877</v>
      </c>
      <c r="E48" s="17" t="s">
        <v>673</v>
      </c>
      <c r="F48" s="112">
        <v>170</v>
      </c>
      <c r="G48" s="10">
        <f>F48/F49</f>
        <v>2.9204604019927846E-2</v>
      </c>
      <c r="I48" s="22" t="s">
        <v>162</v>
      </c>
      <c r="J48" s="112">
        <v>2226</v>
      </c>
      <c r="K48" s="24">
        <f>J48/J51</f>
        <v>0.40187759523379674</v>
      </c>
      <c r="M48" s="22" t="s">
        <v>199</v>
      </c>
      <c r="N48" s="112">
        <v>2060</v>
      </c>
      <c r="O48" s="24">
        <f>N48/N51</f>
        <v>0.37930399558092431</v>
      </c>
      <c r="Q48" s="43"/>
      <c r="R48" s="43"/>
      <c r="S48" s="44"/>
      <c r="T48" s="43"/>
      <c r="U48" s="43"/>
      <c r="V48" s="43"/>
      <c r="W48" s="44"/>
      <c r="X48" s="43"/>
    </row>
    <row r="49" spans="1:24" x14ac:dyDescent="0.2">
      <c r="A49" s="1" t="s">
        <v>69</v>
      </c>
      <c r="B49" s="1">
        <f>B47+B48</f>
        <v>6525</v>
      </c>
      <c r="C49" s="10">
        <f>C47+C48</f>
        <v>1</v>
      </c>
      <c r="E49" s="17" t="s">
        <v>69</v>
      </c>
      <c r="F49" s="1">
        <f>F43+F44+F45+F46+F47+F48</f>
        <v>5821</v>
      </c>
      <c r="G49" s="10">
        <f>G43+G44+G45+G46+G47+G48</f>
        <v>1</v>
      </c>
      <c r="I49" s="22" t="s">
        <v>163</v>
      </c>
      <c r="J49" s="112">
        <v>2157</v>
      </c>
      <c r="K49" s="24">
        <f>J49/J51</f>
        <v>0.3894204730095685</v>
      </c>
      <c r="M49" s="22" t="s">
        <v>200</v>
      </c>
      <c r="N49" s="112">
        <v>1837</v>
      </c>
      <c r="O49" s="24">
        <f>N49/N51</f>
        <v>0.33824341741852332</v>
      </c>
      <c r="Q49" s="43"/>
      <c r="R49" s="43"/>
      <c r="S49" s="44"/>
      <c r="T49" s="43"/>
      <c r="U49" s="43"/>
      <c r="V49" s="43"/>
      <c r="W49" s="44"/>
      <c r="X49" s="43"/>
    </row>
    <row r="50" spans="1:24" x14ac:dyDescent="0.2">
      <c r="A50" s="13"/>
      <c r="B50" s="13"/>
      <c r="C50" s="14"/>
      <c r="E50" s="13"/>
      <c r="F50" s="13"/>
      <c r="G50" s="14"/>
      <c r="I50" s="22" t="s">
        <v>164</v>
      </c>
      <c r="J50" s="112">
        <v>1156</v>
      </c>
      <c r="K50" s="24">
        <f>J50/J51</f>
        <v>0.20870193175663476</v>
      </c>
      <c r="M50" s="22" t="s">
        <v>201</v>
      </c>
      <c r="N50" s="112">
        <v>1534</v>
      </c>
      <c r="O50" s="24">
        <f>N50/N51</f>
        <v>0.28245258700055237</v>
      </c>
      <c r="Q50" s="43"/>
      <c r="R50" s="43"/>
      <c r="S50" s="44"/>
      <c r="T50" s="43"/>
      <c r="U50" s="43"/>
      <c r="V50" s="43"/>
      <c r="W50" s="44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5539</v>
      </c>
      <c r="K51" s="24">
        <f>K48+K49+K50</f>
        <v>1</v>
      </c>
      <c r="M51" s="22" t="s">
        <v>69</v>
      </c>
      <c r="N51" s="23">
        <f>N48+N49+N50</f>
        <v>5431</v>
      </c>
      <c r="O51" s="24">
        <f>O48+O49+O50</f>
        <v>1</v>
      </c>
      <c r="Q51" s="43"/>
      <c r="R51" s="43"/>
      <c r="S51" s="44"/>
      <c r="T51" s="43"/>
      <c r="U51" s="43"/>
      <c r="V51" s="43"/>
      <c r="W51" s="44"/>
      <c r="X51" s="43"/>
    </row>
    <row r="52" spans="1:24" x14ac:dyDescent="0.2">
      <c r="A52" s="1" t="s">
        <v>92</v>
      </c>
      <c r="B52" s="112">
        <v>2937</v>
      </c>
      <c r="C52" s="10">
        <f>B52/B54</f>
        <v>0.40956630874355043</v>
      </c>
      <c r="E52" s="17" t="s">
        <v>133</v>
      </c>
      <c r="F52" s="112">
        <v>2466</v>
      </c>
      <c r="G52" s="10">
        <f>F52/F55</f>
        <v>0.42305712815234175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  <c r="X52" s="43"/>
    </row>
    <row r="53" spans="1:24" x14ac:dyDescent="0.2">
      <c r="A53" s="1" t="s">
        <v>93</v>
      </c>
      <c r="B53" s="112">
        <v>4234</v>
      </c>
      <c r="C53" s="10">
        <f>B53/B54</f>
        <v>0.59043369125644962</v>
      </c>
      <c r="E53" s="17" t="s">
        <v>134</v>
      </c>
      <c r="F53" s="112">
        <v>2271</v>
      </c>
      <c r="G53" s="10">
        <f>F53/F55</f>
        <v>0.38960370560988161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  <c r="X53" s="43"/>
    </row>
    <row r="54" spans="1:24" x14ac:dyDescent="0.2">
      <c r="A54" s="1" t="s">
        <v>69</v>
      </c>
      <c r="B54" s="1">
        <f>B52+B53</f>
        <v>7171</v>
      </c>
      <c r="C54" s="10">
        <f>C52+C53</f>
        <v>1</v>
      </c>
      <c r="E54" s="17" t="s">
        <v>135</v>
      </c>
      <c r="F54" s="112">
        <v>1092</v>
      </c>
      <c r="G54" s="10">
        <f>F54/F55</f>
        <v>0.18733916623777663</v>
      </c>
      <c r="I54" s="22" t="s">
        <v>166</v>
      </c>
      <c r="J54" s="112">
        <v>2550</v>
      </c>
      <c r="K54" s="24">
        <f>J54/J57</f>
        <v>0.46128798842257596</v>
      </c>
      <c r="M54" s="22" t="s">
        <v>203</v>
      </c>
      <c r="N54" s="112">
        <v>3386</v>
      </c>
      <c r="O54" s="24">
        <f>N54/N56</f>
        <v>0.62082874954162082</v>
      </c>
      <c r="Q54" s="43"/>
      <c r="R54" s="43"/>
      <c r="S54" s="44"/>
      <c r="T54" s="43"/>
      <c r="U54" s="43"/>
      <c r="V54" s="43"/>
      <c r="W54" s="44"/>
      <c r="X54" s="43"/>
    </row>
    <row r="55" spans="1:24" x14ac:dyDescent="0.2">
      <c r="A55" s="13"/>
      <c r="B55" s="13"/>
      <c r="C55" s="14"/>
      <c r="E55" s="17" t="s">
        <v>69</v>
      </c>
      <c r="F55" s="1">
        <f>F52+F53+F54</f>
        <v>5829</v>
      </c>
      <c r="G55" s="10">
        <f>G52+G53+G54</f>
        <v>1</v>
      </c>
      <c r="I55" s="22" t="s">
        <v>167</v>
      </c>
      <c r="J55" s="112">
        <v>1998</v>
      </c>
      <c r="K55" s="24">
        <f>J55/J57</f>
        <v>0.36143270622286539</v>
      </c>
      <c r="M55" s="22" t="s">
        <v>204</v>
      </c>
      <c r="N55" s="112">
        <v>2068</v>
      </c>
      <c r="O55" s="24">
        <f>N55/N56</f>
        <v>0.37917125045837918</v>
      </c>
      <c r="Q55" s="43"/>
      <c r="R55" s="43"/>
      <c r="S55" s="44"/>
      <c r="T55" s="43"/>
      <c r="U55" s="43"/>
      <c r="V55" s="43"/>
      <c r="W55" s="44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980</v>
      </c>
      <c r="K56" s="24">
        <f>J56/J57</f>
        <v>0.1772793053545586</v>
      </c>
      <c r="M56" s="22" t="s">
        <v>69</v>
      </c>
      <c r="N56" s="23">
        <f>N54+N55</f>
        <v>5454</v>
      </c>
      <c r="O56" s="24">
        <f>O54+O55</f>
        <v>1</v>
      </c>
      <c r="Q56" s="43"/>
      <c r="R56" s="43"/>
      <c r="S56" s="44"/>
      <c r="T56" s="43"/>
      <c r="U56" s="43"/>
      <c r="V56" s="43"/>
      <c r="W56" s="44"/>
      <c r="X56" s="43"/>
    </row>
    <row r="57" spans="1:24" x14ac:dyDescent="0.2">
      <c r="A57" s="1" t="s">
        <v>97</v>
      </c>
      <c r="B57" s="112">
        <v>996</v>
      </c>
      <c r="C57" s="10">
        <f>B57/B60</f>
        <v>0.14841305319624498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5528</v>
      </c>
      <c r="K57" s="24">
        <f>K54+K55+K56</f>
        <v>0.99999999999999989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  <c r="X57" s="43"/>
    </row>
    <row r="58" spans="1:24" x14ac:dyDescent="0.2">
      <c r="A58" s="1" t="s">
        <v>98</v>
      </c>
      <c r="B58" s="112">
        <v>2334</v>
      </c>
      <c r="C58" s="10">
        <f>B58/B60</f>
        <v>0.34778721502011622</v>
      </c>
      <c r="E58" s="17" t="s">
        <v>137</v>
      </c>
      <c r="F58" s="112">
        <v>2543</v>
      </c>
      <c r="G58" s="10">
        <f>F58/F60</f>
        <v>0.42941573792637622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  <c r="X58" s="43"/>
    </row>
    <row r="59" spans="1:24" x14ac:dyDescent="0.2">
      <c r="A59" s="1" t="s">
        <v>99</v>
      </c>
      <c r="B59" s="112">
        <v>3381</v>
      </c>
      <c r="C59" s="10">
        <f>B59/B60</f>
        <v>0.50379973178363879</v>
      </c>
      <c r="E59" s="29" t="s">
        <v>72</v>
      </c>
      <c r="F59" s="112">
        <v>3379</v>
      </c>
      <c r="G59" s="31">
        <f>F59/F60</f>
        <v>0.57058426207362378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  <c r="X59" s="43"/>
    </row>
    <row r="60" spans="1:24" x14ac:dyDescent="0.2">
      <c r="A60" s="1" t="s">
        <v>69</v>
      </c>
      <c r="B60" s="1">
        <f>B57+B58+B59</f>
        <v>6711</v>
      </c>
      <c r="C60" s="10">
        <f>C57+C58+C59</f>
        <v>1</v>
      </c>
      <c r="E60" s="22" t="s">
        <v>69</v>
      </c>
      <c r="F60" s="23">
        <f>F58+F59</f>
        <v>5922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  <c r="X62" s="43"/>
    </row>
    <row r="63" spans="1:24" x14ac:dyDescent="0.2">
      <c r="A63" s="1" t="s">
        <v>101</v>
      </c>
      <c r="B63" s="112">
        <v>5465</v>
      </c>
      <c r="C63" s="10">
        <f>B63/B65</f>
        <v>0.70127037084563071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  <c r="X63" s="43"/>
    </row>
    <row r="64" spans="1:24" x14ac:dyDescent="0.2">
      <c r="A64" s="1" t="s">
        <v>102</v>
      </c>
      <c r="B64" s="112">
        <v>2328</v>
      </c>
      <c r="C64" s="10">
        <f>B64/B65</f>
        <v>0.29872962915436929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  <c r="X64" s="43"/>
    </row>
    <row r="65" spans="1:24" x14ac:dyDescent="0.2">
      <c r="A65" s="3" t="s">
        <v>69</v>
      </c>
      <c r="B65" s="1">
        <f>B63+B64</f>
        <v>7793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  <c r="X65" s="43"/>
    </row>
    <row r="66" spans="1:24" s="13" customFormat="1" x14ac:dyDescent="0.2">
      <c r="C66" s="14"/>
      <c r="G66" s="14"/>
      <c r="I66" s="30"/>
      <c r="J66" s="15"/>
      <c r="K66" s="16"/>
      <c r="Q66" s="43"/>
      <c r="R66" s="43"/>
      <c r="S66" s="44"/>
      <c r="T66" s="43"/>
      <c r="U66" s="43"/>
      <c r="V66" s="43"/>
      <c r="W66" s="44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43"/>
      <c r="U67" s="43"/>
      <c r="V67" s="43"/>
      <c r="W67" s="44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43"/>
      <c r="U68" s="43"/>
      <c r="V68" s="43"/>
      <c r="W68" s="44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43"/>
      <c r="U69" s="43"/>
      <c r="V69" s="43"/>
      <c r="W69" s="44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43"/>
      <c r="U70" s="43"/>
      <c r="V70" s="43"/>
      <c r="W70" s="44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43"/>
      <c r="U71" s="43"/>
      <c r="V71" s="43"/>
      <c r="W71" s="44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43"/>
      <c r="U72" s="43"/>
      <c r="V72" s="43"/>
      <c r="W72" s="44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43"/>
      <c r="U73" s="43"/>
      <c r="V73" s="43"/>
      <c r="W73" s="44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43"/>
      <c r="U74" s="43"/>
      <c r="V74" s="43"/>
      <c r="W74" s="44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43"/>
      <c r="U75" s="43"/>
      <c r="V75" s="43"/>
      <c r="W75" s="44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43"/>
      <c r="U76" s="43"/>
      <c r="V76" s="43"/>
      <c r="W76" s="44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43"/>
      <c r="U77" s="43"/>
      <c r="V77" s="43"/>
      <c r="W77" s="44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43"/>
      <c r="U78" s="43"/>
      <c r="V78" s="43"/>
      <c r="W78" s="44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43"/>
      <c r="U79" s="43"/>
      <c r="V79" s="43"/>
      <c r="W79" s="44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43"/>
      <c r="U80" s="43"/>
      <c r="V80" s="43"/>
      <c r="W80" s="44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43"/>
      <c r="U81" s="43"/>
      <c r="V81" s="43"/>
      <c r="W81" s="44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43"/>
      <c r="U82" s="43"/>
      <c r="V82" s="43"/>
      <c r="W82" s="44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43"/>
      <c r="U83" s="43"/>
      <c r="V83" s="43"/>
      <c r="W83" s="44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43"/>
      <c r="U84" s="43"/>
      <c r="V84" s="43"/>
      <c r="W84" s="44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43"/>
      <c r="U85" s="43"/>
      <c r="V85" s="43"/>
      <c r="W85" s="44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43"/>
      <c r="U86" s="43"/>
      <c r="V86" s="43"/>
      <c r="W86" s="44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43"/>
      <c r="U87" s="43"/>
      <c r="V87" s="43"/>
      <c r="W87" s="44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43"/>
      <c r="U88" s="43"/>
      <c r="V88" s="43"/>
      <c r="W88" s="44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43"/>
      <c r="U89" s="43"/>
      <c r="V89" s="43"/>
      <c r="W89" s="44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43"/>
      <c r="U90" s="43"/>
      <c r="V90" s="43"/>
      <c r="W90" s="44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43"/>
      <c r="U91" s="43"/>
      <c r="V91" s="43"/>
      <c r="W91" s="44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43"/>
      <c r="U92" s="43"/>
      <c r="V92" s="43"/>
      <c r="W92" s="44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  <c r="U93" s="43"/>
      <c r="V93" s="43"/>
      <c r="W93" s="44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  <c r="U94" s="43"/>
      <c r="V94" s="43"/>
      <c r="W94" s="44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  <c r="U95" s="43"/>
      <c r="V95" s="43"/>
      <c r="W95" s="44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  <c r="U96" s="43"/>
      <c r="V96" s="43"/>
      <c r="W96" s="44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  <c r="U97" s="43"/>
      <c r="V97" s="43"/>
      <c r="W97" s="44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  <c r="U98" s="43"/>
      <c r="V98" s="43"/>
      <c r="W98" s="44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  <c r="U99" s="43"/>
      <c r="V99" s="43"/>
      <c r="W99" s="44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  <c r="U101" s="45"/>
      <c r="V101" s="45"/>
      <c r="W101" s="69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  <c r="U102" s="45"/>
      <c r="V102" s="45"/>
      <c r="W102" s="69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  <c r="U103" s="45"/>
      <c r="V103" s="45"/>
      <c r="W103" s="69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  <c r="U104" s="45"/>
      <c r="V104" s="45"/>
      <c r="W104" s="69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  <c r="U105" s="45"/>
      <c r="V105" s="45"/>
      <c r="W105" s="69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  <c r="U106" s="45"/>
      <c r="V106" s="45"/>
      <c r="W106" s="69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  <c r="U107" s="45"/>
      <c r="V107" s="45"/>
      <c r="W107" s="69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  <c r="U108" s="45"/>
      <c r="V108" s="45"/>
      <c r="W108" s="69"/>
      <c r="X108" s="43"/>
    </row>
    <row r="109" spans="3:24" x14ac:dyDescent="0.2">
      <c r="D109" s="15"/>
      <c r="E109" s="21"/>
      <c r="F109" s="20"/>
      <c r="G109" s="28"/>
      <c r="H109" s="15"/>
      <c r="Q109" s="45"/>
      <c r="R109" s="45"/>
      <c r="S109" s="69"/>
      <c r="T109" s="43"/>
      <c r="U109" s="45"/>
      <c r="V109" s="45"/>
      <c r="W109" s="69"/>
      <c r="X109" s="43"/>
    </row>
    <row r="110" spans="3:24" x14ac:dyDescent="0.2">
      <c r="D110" s="15"/>
      <c r="E110" s="21"/>
      <c r="F110" s="20"/>
      <c r="G110" s="28"/>
      <c r="H110" s="15"/>
      <c r="Q110" s="45"/>
      <c r="R110" s="45"/>
      <c r="S110" s="69"/>
      <c r="T110" s="43"/>
      <c r="U110" s="45"/>
      <c r="V110" s="45"/>
      <c r="W110" s="69"/>
      <c r="X110" s="43"/>
    </row>
    <row r="111" spans="3:24" x14ac:dyDescent="0.2">
      <c r="D111" s="15"/>
      <c r="E111" s="20"/>
      <c r="F111" s="20"/>
      <c r="G111" s="28"/>
      <c r="H111" s="15"/>
      <c r="Q111" s="45"/>
      <c r="R111" s="45"/>
      <c r="S111" s="69"/>
      <c r="T111" s="43"/>
      <c r="U111" s="45"/>
      <c r="V111" s="45"/>
      <c r="W111" s="69"/>
      <c r="X111" s="43"/>
    </row>
    <row r="112" spans="3:24" x14ac:dyDescent="0.2">
      <c r="D112" s="15"/>
      <c r="E112" s="21"/>
      <c r="F112" s="20"/>
      <c r="G112" s="28"/>
      <c r="H112" s="15"/>
      <c r="Q112" s="45"/>
      <c r="R112" s="45"/>
      <c r="S112" s="69"/>
      <c r="T112" s="43"/>
      <c r="U112" s="45"/>
      <c r="V112" s="45"/>
      <c r="W112" s="69"/>
      <c r="X112" s="43"/>
    </row>
    <row r="113" spans="4:24" x14ac:dyDescent="0.2">
      <c r="D113" s="15"/>
      <c r="E113" s="21"/>
      <c r="F113" s="20"/>
      <c r="G113" s="28"/>
      <c r="H113" s="15"/>
      <c r="Q113" s="45"/>
      <c r="R113" s="45"/>
      <c r="S113" s="69"/>
      <c r="T113" s="43"/>
      <c r="U113" s="45"/>
      <c r="V113" s="45"/>
      <c r="W113" s="69"/>
      <c r="X113" s="43"/>
    </row>
    <row r="114" spans="4:24" x14ac:dyDescent="0.2">
      <c r="D114" s="15"/>
      <c r="E114" s="21"/>
      <c r="F114" s="20"/>
      <c r="G114" s="28"/>
      <c r="H114" s="15"/>
      <c r="Q114" s="45"/>
      <c r="R114" s="45"/>
      <c r="S114" s="69"/>
      <c r="T114" s="43"/>
      <c r="U114" s="45"/>
      <c r="V114" s="45"/>
      <c r="W114" s="69"/>
      <c r="X114" s="43"/>
    </row>
    <row r="115" spans="4:24" x14ac:dyDescent="0.2">
      <c r="D115" s="15"/>
      <c r="E115" s="21"/>
      <c r="F115" s="20"/>
      <c r="G115" s="28"/>
      <c r="H115" s="15"/>
      <c r="Q115" s="45"/>
      <c r="R115" s="45"/>
      <c r="S115" s="69"/>
      <c r="T115" s="43"/>
      <c r="U115" s="45"/>
      <c r="V115" s="45"/>
      <c r="W115" s="69"/>
      <c r="X115" s="43"/>
    </row>
    <row r="116" spans="4:24" x14ac:dyDescent="0.2">
      <c r="D116" s="15"/>
      <c r="E116" s="21"/>
      <c r="F116" s="20"/>
      <c r="G116" s="28"/>
      <c r="H116" s="15"/>
      <c r="Q116" s="45"/>
      <c r="R116" s="45"/>
      <c r="S116" s="69"/>
      <c r="T116" s="43"/>
      <c r="U116" s="45"/>
      <c r="V116" s="45"/>
      <c r="W116" s="69"/>
      <c r="X116" s="43"/>
    </row>
    <row r="117" spans="4:24" x14ac:dyDescent="0.2">
      <c r="D117" s="15"/>
      <c r="E117" s="20"/>
      <c r="F117" s="20"/>
      <c r="G117" s="28"/>
      <c r="H117" s="15"/>
      <c r="Q117" s="45"/>
      <c r="R117" s="45"/>
      <c r="S117" s="69"/>
      <c r="T117" s="43"/>
      <c r="U117" s="45"/>
      <c r="V117" s="45"/>
      <c r="W117" s="69"/>
      <c r="X117" s="43"/>
    </row>
    <row r="118" spans="4:24" x14ac:dyDescent="0.2">
      <c r="D118" s="15"/>
      <c r="E118" s="21"/>
      <c r="F118" s="20"/>
      <c r="G118" s="28"/>
      <c r="H118" s="15"/>
      <c r="Q118" s="45"/>
      <c r="R118" s="45"/>
      <c r="S118" s="69"/>
      <c r="T118" s="43"/>
      <c r="U118" s="45"/>
      <c r="V118" s="45"/>
      <c r="W118" s="69"/>
      <c r="X118" s="43"/>
    </row>
    <row r="119" spans="4:24" x14ac:dyDescent="0.2">
      <c r="D119" s="15"/>
      <c r="E119" s="21"/>
      <c r="F119" s="20"/>
      <c r="G119" s="28"/>
      <c r="H119" s="15"/>
      <c r="Q119" s="45"/>
      <c r="R119" s="45"/>
      <c r="S119" s="69"/>
      <c r="T119" s="43"/>
      <c r="U119" s="45"/>
      <c r="V119" s="45"/>
      <c r="W119" s="69"/>
      <c r="X119" s="43"/>
    </row>
    <row r="120" spans="4:24" x14ac:dyDescent="0.2">
      <c r="D120" s="15"/>
      <c r="E120" s="21"/>
      <c r="F120" s="20"/>
      <c r="G120" s="28"/>
      <c r="H120" s="15"/>
      <c r="Q120" s="45"/>
      <c r="R120" s="45"/>
      <c r="S120" s="69"/>
      <c r="T120" s="43"/>
      <c r="U120" s="45"/>
      <c r="V120" s="45"/>
      <c r="W120" s="69"/>
      <c r="X120" s="43"/>
    </row>
    <row r="121" spans="4:24" x14ac:dyDescent="0.2">
      <c r="D121" s="15"/>
      <c r="E121" s="21"/>
      <c r="F121" s="20"/>
      <c r="G121" s="28"/>
      <c r="H121" s="15"/>
      <c r="Q121" s="45"/>
      <c r="R121" s="45"/>
      <c r="S121" s="69"/>
      <c r="T121" s="43"/>
      <c r="U121" s="45"/>
      <c r="V121" s="45"/>
      <c r="W121" s="69"/>
      <c r="X121" s="43"/>
    </row>
    <row r="122" spans="4:24" x14ac:dyDescent="0.2">
      <c r="D122" s="15"/>
      <c r="E122" s="21"/>
      <c r="F122" s="20"/>
      <c r="G122" s="28"/>
      <c r="H122" s="15"/>
      <c r="Q122" s="45"/>
      <c r="R122" s="45"/>
      <c r="S122" s="69"/>
      <c r="T122" s="43"/>
      <c r="U122" s="45"/>
      <c r="V122" s="45"/>
      <c r="W122" s="69"/>
      <c r="X122" s="43"/>
    </row>
    <row r="123" spans="4:24" x14ac:dyDescent="0.2">
      <c r="D123" s="15"/>
      <c r="E123" s="21"/>
      <c r="F123" s="20"/>
      <c r="G123" s="28"/>
      <c r="H123" s="15"/>
      <c r="Q123" s="45"/>
      <c r="R123" s="45"/>
      <c r="S123" s="69"/>
      <c r="T123" s="43"/>
      <c r="U123" s="45"/>
      <c r="V123" s="45"/>
      <c r="W123" s="69"/>
      <c r="X123" s="43"/>
    </row>
    <row r="124" spans="4:24" x14ac:dyDescent="0.2">
      <c r="D124" s="15"/>
      <c r="E124" s="20"/>
      <c r="F124" s="20"/>
      <c r="G124" s="28"/>
      <c r="H124" s="15"/>
      <c r="Q124" s="45"/>
      <c r="R124" s="45"/>
      <c r="S124" s="69"/>
      <c r="T124" s="43"/>
      <c r="U124" s="45"/>
      <c r="V124" s="45"/>
      <c r="W124" s="69"/>
      <c r="X124" s="43"/>
    </row>
    <row r="125" spans="4:24" x14ac:dyDescent="0.2">
      <c r="D125" s="15"/>
      <c r="E125" s="21"/>
      <c r="F125" s="20"/>
      <c r="G125" s="28"/>
      <c r="H125" s="15"/>
      <c r="Q125" s="45"/>
      <c r="R125" s="45"/>
      <c r="S125" s="69"/>
      <c r="T125" s="43"/>
      <c r="U125" s="45"/>
      <c r="V125" s="45"/>
      <c r="W125" s="69"/>
      <c r="X125" s="43"/>
    </row>
    <row r="126" spans="4:24" x14ac:dyDescent="0.2">
      <c r="D126" s="15"/>
      <c r="E126" s="21"/>
      <c r="F126" s="20"/>
      <c r="G126" s="28"/>
      <c r="H126" s="15"/>
      <c r="Q126" s="45"/>
      <c r="R126" s="45"/>
      <c r="S126" s="69"/>
      <c r="T126" s="43"/>
      <c r="U126" s="45"/>
      <c r="V126" s="45"/>
      <c r="W126" s="69"/>
      <c r="X126" s="43"/>
    </row>
    <row r="127" spans="4:24" x14ac:dyDescent="0.2">
      <c r="D127" s="15"/>
      <c r="E127" s="21"/>
      <c r="F127" s="20"/>
      <c r="G127" s="28"/>
      <c r="H127" s="15"/>
      <c r="Q127" s="45"/>
      <c r="R127" s="45"/>
      <c r="S127" s="69"/>
      <c r="T127" s="43"/>
      <c r="U127" s="45"/>
      <c r="V127" s="45"/>
      <c r="W127" s="69"/>
      <c r="X127" s="43"/>
    </row>
    <row r="128" spans="4:24" x14ac:dyDescent="0.2">
      <c r="D128" s="15"/>
      <c r="E128" s="21"/>
      <c r="F128" s="20"/>
      <c r="G128" s="28"/>
      <c r="H128" s="15"/>
      <c r="Q128" s="45"/>
      <c r="R128" s="45"/>
      <c r="S128" s="69"/>
      <c r="T128" s="43"/>
      <c r="U128" s="45"/>
      <c r="V128" s="45"/>
      <c r="W128" s="69"/>
      <c r="X128" s="43"/>
    </row>
    <row r="129" spans="4:24" x14ac:dyDescent="0.2">
      <c r="D129" s="15"/>
      <c r="E129" s="20"/>
      <c r="F129" s="20"/>
      <c r="G129" s="28"/>
      <c r="H129" s="15"/>
      <c r="Q129" s="45"/>
      <c r="R129" s="45"/>
      <c r="S129" s="69"/>
      <c r="T129" s="43"/>
      <c r="U129" s="45"/>
      <c r="V129" s="45"/>
      <c r="W129" s="69"/>
      <c r="X129" s="43"/>
    </row>
    <row r="130" spans="4:24" x14ac:dyDescent="0.2">
      <c r="D130" s="15"/>
      <c r="E130" s="21"/>
      <c r="F130" s="20"/>
      <c r="G130" s="28"/>
      <c r="H130" s="15"/>
      <c r="Q130" s="45"/>
      <c r="R130" s="45"/>
      <c r="S130" s="69"/>
      <c r="T130" s="43"/>
      <c r="U130" s="45"/>
      <c r="V130" s="45"/>
      <c r="W130" s="69"/>
      <c r="X130" s="43"/>
    </row>
    <row r="131" spans="4:24" x14ac:dyDescent="0.2">
      <c r="D131" s="15"/>
      <c r="E131" s="21"/>
      <c r="F131" s="20"/>
      <c r="G131" s="28"/>
      <c r="H131" s="15"/>
      <c r="Q131" s="45"/>
      <c r="R131" s="45"/>
      <c r="S131" s="69"/>
      <c r="T131" s="43"/>
      <c r="U131" s="45"/>
      <c r="V131" s="45"/>
      <c r="W131" s="69"/>
      <c r="X131" s="43"/>
    </row>
    <row r="132" spans="4:24" x14ac:dyDescent="0.2">
      <c r="D132" s="15"/>
      <c r="E132" s="21"/>
      <c r="F132" s="20"/>
      <c r="G132" s="28"/>
      <c r="H132" s="15"/>
      <c r="Q132" s="45"/>
      <c r="R132" s="45"/>
      <c r="S132" s="69"/>
      <c r="T132" s="43"/>
      <c r="U132" s="45"/>
      <c r="V132" s="45"/>
      <c r="W132" s="69"/>
      <c r="X132" s="43"/>
    </row>
    <row r="133" spans="4:24" x14ac:dyDescent="0.2">
      <c r="D133" s="15"/>
      <c r="E133" s="21"/>
      <c r="F133" s="20"/>
      <c r="G133" s="28"/>
      <c r="H133" s="15"/>
      <c r="Q133" s="45"/>
      <c r="R133" s="45"/>
      <c r="S133" s="69"/>
      <c r="T133" s="43"/>
      <c r="U133" s="45"/>
      <c r="V133" s="45"/>
      <c r="W133" s="69"/>
      <c r="X133" s="43"/>
    </row>
    <row r="134" spans="4:24" x14ac:dyDescent="0.2">
      <c r="D134" s="15"/>
      <c r="E134" s="20"/>
      <c r="F134" s="20"/>
      <c r="G134" s="28"/>
      <c r="H134" s="15"/>
      <c r="Q134" s="45"/>
      <c r="R134" s="45"/>
      <c r="S134" s="69"/>
      <c r="T134" s="43"/>
      <c r="U134" s="45"/>
      <c r="V134" s="45"/>
      <c r="W134" s="69"/>
      <c r="X134" s="43"/>
    </row>
    <row r="135" spans="4:24" x14ac:dyDescent="0.2">
      <c r="D135" s="15"/>
      <c r="E135" s="21"/>
      <c r="F135" s="20"/>
      <c r="G135" s="28"/>
      <c r="H135" s="15"/>
      <c r="Q135" s="45"/>
      <c r="R135" s="45"/>
      <c r="S135" s="69"/>
      <c r="T135" s="43"/>
      <c r="U135" s="45"/>
      <c r="V135" s="45"/>
      <c r="W135" s="69"/>
      <c r="X135" s="43"/>
    </row>
    <row r="136" spans="4:24" x14ac:dyDescent="0.2">
      <c r="D136" s="15"/>
      <c r="E136" s="21"/>
      <c r="F136" s="20"/>
      <c r="G136" s="28"/>
      <c r="H136" s="15"/>
      <c r="Q136" s="45"/>
      <c r="R136" s="45"/>
      <c r="S136" s="69"/>
      <c r="T136" s="43"/>
      <c r="U136" s="45"/>
      <c r="V136" s="45"/>
      <c r="W136" s="69"/>
      <c r="X136" s="43"/>
    </row>
    <row r="137" spans="4:24" x14ac:dyDescent="0.2">
      <c r="D137" s="15"/>
      <c r="E137" s="21"/>
      <c r="F137" s="20"/>
      <c r="G137" s="28"/>
      <c r="H137" s="15"/>
      <c r="Q137" s="45"/>
      <c r="R137" s="45"/>
      <c r="S137" s="69"/>
      <c r="T137" s="43"/>
      <c r="U137" s="45"/>
      <c r="V137" s="45"/>
      <c r="W137" s="69"/>
      <c r="X137" s="43"/>
    </row>
    <row r="138" spans="4:24" x14ac:dyDescent="0.2">
      <c r="D138" s="15"/>
      <c r="E138" s="21"/>
      <c r="F138" s="20"/>
      <c r="G138" s="28"/>
      <c r="H138" s="15"/>
      <c r="Q138" s="45"/>
      <c r="R138" s="45"/>
      <c r="S138" s="69"/>
      <c r="T138" s="43"/>
      <c r="U138" s="45"/>
      <c r="V138" s="45"/>
      <c r="W138" s="69"/>
      <c r="X138" s="43"/>
    </row>
    <row r="139" spans="4:24" x14ac:dyDescent="0.2">
      <c r="D139" s="15"/>
      <c r="E139" s="21"/>
      <c r="F139" s="20"/>
      <c r="G139" s="28"/>
      <c r="H139" s="15"/>
      <c r="Q139" s="45"/>
      <c r="R139" s="45"/>
      <c r="S139" s="69"/>
      <c r="T139" s="43"/>
      <c r="U139" s="45"/>
      <c r="V139" s="45"/>
      <c r="W139" s="69"/>
      <c r="X139" s="43"/>
    </row>
    <row r="140" spans="4:24" x14ac:dyDescent="0.2">
      <c r="D140" s="15"/>
      <c r="E140" s="21"/>
      <c r="F140" s="20"/>
      <c r="G140" s="28"/>
      <c r="H140" s="15"/>
      <c r="Q140" s="45"/>
      <c r="R140" s="45"/>
      <c r="S140" s="69"/>
      <c r="T140" s="43"/>
      <c r="U140" s="45"/>
      <c r="V140" s="45"/>
      <c r="W140" s="69"/>
      <c r="X140" s="43"/>
    </row>
    <row r="141" spans="4:24" x14ac:dyDescent="0.2">
      <c r="D141" s="15"/>
      <c r="E141" s="20"/>
      <c r="F141" s="20"/>
      <c r="G141" s="28"/>
      <c r="H141" s="15"/>
      <c r="Q141" s="45"/>
      <c r="R141" s="45"/>
      <c r="S141" s="69"/>
      <c r="T141" s="43"/>
      <c r="U141" s="45"/>
      <c r="V141" s="45"/>
      <c r="W141" s="69"/>
      <c r="X141" s="43"/>
    </row>
    <row r="142" spans="4:24" x14ac:dyDescent="0.2">
      <c r="D142" s="15"/>
      <c r="E142" s="21"/>
      <c r="F142" s="20"/>
      <c r="G142" s="28"/>
      <c r="H142" s="15"/>
      <c r="Q142" s="45"/>
      <c r="R142" s="45"/>
      <c r="S142" s="69"/>
      <c r="T142" s="43"/>
      <c r="U142" s="45"/>
      <c r="V142" s="45"/>
      <c r="W142" s="69"/>
      <c r="X142" s="43"/>
    </row>
    <row r="143" spans="4:24" x14ac:dyDescent="0.2">
      <c r="D143" s="15"/>
      <c r="E143" s="21"/>
      <c r="F143" s="20"/>
      <c r="G143" s="28"/>
      <c r="H143" s="15"/>
      <c r="Q143" s="45"/>
      <c r="R143" s="45"/>
      <c r="S143" s="69"/>
      <c r="T143" s="43"/>
      <c r="U143" s="45"/>
      <c r="V143" s="45"/>
      <c r="W143" s="69"/>
      <c r="X143" s="43"/>
    </row>
    <row r="144" spans="4:24" x14ac:dyDescent="0.2">
      <c r="D144" s="15"/>
      <c r="E144" s="21"/>
      <c r="F144" s="20"/>
      <c r="G144" s="28"/>
      <c r="H144" s="15"/>
      <c r="Q144" s="45"/>
      <c r="R144" s="45"/>
      <c r="S144" s="69"/>
      <c r="T144" s="43"/>
      <c r="U144" s="45"/>
      <c r="V144" s="45"/>
      <c r="W144" s="69"/>
      <c r="X144" s="43"/>
    </row>
    <row r="145" spans="4:24" x14ac:dyDescent="0.2">
      <c r="D145" s="15"/>
      <c r="E145" s="21"/>
      <c r="F145" s="20"/>
      <c r="G145" s="28"/>
      <c r="H145" s="15"/>
      <c r="Q145" s="45"/>
      <c r="R145" s="45"/>
      <c r="S145" s="69"/>
      <c r="T145" s="43"/>
      <c r="U145" s="45"/>
      <c r="V145" s="45"/>
      <c r="W145" s="69"/>
      <c r="X145" s="43"/>
    </row>
    <row r="146" spans="4:24" x14ac:dyDescent="0.2">
      <c r="D146" s="15"/>
      <c r="E146" s="21"/>
      <c r="F146" s="20"/>
      <c r="G146" s="28"/>
      <c r="H146" s="15"/>
      <c r="Q146" s="45"/>
      <c r="R146" s="45"/>
      <c r="S146" s="69"/>
      <c r="T146" s="43"/>
      <c r="U146" s="45"/>
      <c r="V146" s="45"/>
      <c r="W146" s="69"/>
      <c r="X146" s="43"/>
    </row>
    <row r="147" spans="4:24" x14ac:dyDescent="0.2">
      <c r="D147" s="15"/>
      <c r="E147" s="20"/>
      <c r="F147" s="20"/>
      <c r="G147" s="28"/>
      <c r="H147" s="15"/>
      <c r="Q147" s="45"/>
      <c r="R147" s="45"/>
      <c r="S147" s="69"/>
      <c r="T147" s="43"/>
      <c r="U147" s="45"/>
      <c r="V147" s="45"/>
      <c r="W147" s="69"/>
      <c r="X147" s="43"/>
    </row>
    <row r="148" spans="4:24" x14ac:dyDescent="0.2">
      <c r="D148" s="15"/>
      <c r="E148" s="21"/>
      <c r="F148" s="20"/>
      <c r="G148" s="28"/>
      <c r="H148" s="15"/>
      <c r="Q148" s="45"/>
      <c r="R148" s="45"/>
      <c r="S148" s="69"/>
      <c r="T148" s="43"/>
      <c r="U148" s="45"/>
      <c r="V148" s="45"/>
      <c r="W148" s="69"/>
      <c r="X148" s="43"/>
    </row>
    <row r="149" spans="4:24" x14ac:dyDescent="0.2">
      <c r="D149" s="15"/>
      <c r="E149" s="21"/>
      <c r="F149" s="20"/>
      <c r="G149" s="28"/>
      <c r="H149" s="15"/>
      <c r="Q149" s="45"/>
      <c r="R149" s="45"/>
      <c r="S149" s="69"/>
      <c r="T149" s="43"/>
      <c r="U149" s="45"/>
      <c r="V149" s="45"/>
      <c r="W149" s="69"/>
      <c r="X149" s="43"/>
    </row>
    <row r="150" spans="4:24" x14ac:dyDescent="0.2">
      <c r="D150" s="15"/>
      <c r="E150" s="21"/>
      <c r="F150" s="20"/>
      <c r="G150" s="28"/>
      <c r="H150" s="15"/>
      <c r="Q150" s="45"/>
      <c r="R150" s="45"/>
      <c r="S150" s="69"/>
      <c r="T150" s="43"/>
      <c r="U150" s="45"/>
      <c r="V150" s="45"/>
      <c r="W150" s="69"/>
      <c r="X150" s="43"/>
    </row>
    <row r="151" spans="4:24" x14ac:dyDescent="0.2">
      <c r="D151" s="15"/>
      <c r="E151" s="21"/>
      <c r="F151" s="20"/>
      <c r="G151" s="28"/>
      <c r="H151" s="15"/>
      <c r="Q151" s="45"/>
      <c r="R151" s="45"/>
      <c r="S151" s="69"/>
      <c r="T151" s="43"/>
      <c r="U151" s="45"/>
      <c r="V151" s="45"/>
      <c r="W151" s="69"/>
      <c r="X151" s="43"/>
    </row>
    <row r="152" spans="4:24" x14ac:dyDescent="0.2">
      <c r="D152" s="15"/>
      <c r="E152" s="21"/>
      <c r="F152" s="20"/>
      <c r="G152" s="28"/>
      <c r="H152" s="15"/>
      <c r="Q152" s="45"/>
      <c r="R152" s="45"/>
      <c r="S152" s="69"/>
      <c r="T152" s="43"/>
      <c r="U152" s="45"/>
      <c r="V152" s="45"/>
      <c r="W152" s="69"/>
      <c r="X152" s="43"/>
    </row>
    <row r="153" spans="4:24" x14ac:dyDescent="0.2">
      <c r="D153" s="15"/>
      <c r="E153" s="21"/>
      <c r="F153" s="20"/>
      <c r="G153" s="28"/>
      <c r="H153" s="15"/>
      <c r="Q153" s="45"/>
      <c r="R153" s="45"/>
      <c r="S153" s="69"/>
      <c r="T153" s="43"/>
      <c r="U153" s="45"/>
      <c r="V153" s="45"/>
      <c r="W153" s="69"/>
      <c r="X153" s="43"/>
    </row>
    <row r="154" spans="4:24" x14ac:dyDescent="0.2">
      <c r="D154" s="15"/>
      <c r="E154" s="20"/>
      <c r="F154" s="20"/>
      <c r="G154" s="28"/>
      <c r="H154" s="15"/>
      <c r="Q154" s="45"/>
      <c r="R154" s="45"/>
      <c r="S154" s="69"/>
      <c r="T154" s="43"/>
      <c r="U154" s="45"/>
      <c r="V154" s="45"/>
      <c r="W154" s="69"/>
      <c r="X154" s="43"/>
    </row>
    <row r="155" spans="4:24" x14ac:dyDescent="0.2">
      <c r="D155" s="15"/>
      <c r="E155" s="21"/>
      <c r="F155" s="20"/>
      <c r="G155" s="28"/>
      <c r="H155" s="15"/>
      <c r="Q155" s="45"/>
      <c r="R155" s="45"/>
      <c r="S155" s="69"/>
      <c r="T155" s="43"/>
      <c r="U155" s="45"/>
      <c r="V155" s="45"/>
      <c r="W155" s="69"/>
      <c r="X155" s="43"/>
    </row>
    <row r="156" spans="4:24" x14ac:dyDescent="0.2">
      <c r="D156" s="15"/>
      <c r="E156" s="21"/>
      <c r="F156" s="20"/>
      <c r="G156" s="28"/>
      <c r="H156" s="15"/>
      <c r="Q156" s="45"/>
      <c r="R156" s="45"/>
      <c r="S156" s="69"/>
      <c r="T156" s="43"/>
      <c r="U156" s="45"/>
      <c r="V156" s="45"/>
      <c r="W156" s="69"/>
      <c r="X156" s="43"/>
    </row>
    <row r="157" spans="4:24" x14ac:dyDescent="0.2">
      <c r="D157" s="15"/>
      <c r="E157" s="21"/>
      <c r="F157" s="20"/>
      <c r="G157" s="28"/>
      <c r="H157" s="15"/>
      <c r="Q157" s="45"/>
      <c r="R157" s="45"/>
      <c r="S157" s="69"/>
      <c r="T157" s="43"/>
      <c r="U157" s="45"/>
      <c r="V157" s="45"/>
      <c r="W157" s="69"/>
      <c r="X157" s="43"/>
    </row>
    <row r="158" spans="4:24" x14ac:dyDescent="0.2">
      <c r="D158" s="15"/>
      <c r="E158" s="21"/>
      <c r="F158" s="20"/>
      <c r="G158" s="28"/>
      <c r="H158" s="15"/>
      <c r="Q158" s="45"/>
      <c r="R158" s="45"/>
      <c r="S158" s="69"/>
      <c r="T158" s="43"/>
      <c r="U158" s="45"/>
      <c r="V158" s="45"/>
      <c r="W158" s="69"/>
      <c r="X158" s="43"/>
    </row>
    <row r="159" spans="4:24" x14ac:dyDescent="0.2">
      <c r="D159" s="15"/>
      <c r="E159" s="21"/>
      <c r="F159" s="20"/>
      <c r="G159" s="28"/>
      <c r="H159" s="15"/>
      <c r="Q159" s="45"/>
      <c r="R159" s="45"/>
      <c r="S159" s="69"/>
      <c r="T159" s="43"/>
      <c r="U159" s="45"/>
      <c r="V159" s="45"/>
      <c r="W159" s="69"/>
      <c r="X159" s="43"/>
    </row>
    <row r="160" spans="4:24" x14ac:dyDescent="0.2">
      <c r="D160" s="15"/>
      <c r="E160" s="21"/>
      <c r="F160" s="20"/>
      <c r="G160" s="28"/>
      <c r="H160" s="15"/>
      <c r="Q160" s="45"/>
      <c r="R160" s="45"/>
      <c r="S160" s="69"/>
      <c r="T160" s="43"/>
      <c r="U160" s="45"/>
      <c r="V160" s="45"/>
      <c r="W160" s="69"/>
      <c r="X160" s="43"/>
    </row>
    <row r="161" spans="4:24" x14ac:dyDescent="0.2">
      <c r="D161" s="15"/>
      <c r="E161" s="20"/>
      <c r="F161" s="20"/>
      <c r="G161" s="28"/>
      <c r="H161" s="15"/>
      <c r="Q161" s="45"/>
      <c r="R161" s="45"/>
      <c r="S161" s="69"/>
      <c r="T161" s="43"/>
      <c r="U161" s="45"/>
      <c r="V161" s="45"/>
      <c r="W161" s="69"/>
      <c r="X161" s="43"/>
    </row>
    <row r="162" spans="4:24" x14ac:dyDescent="0.2">
      <c r="D162" s="15"/>
      <c r="E162" s="21"/>
      <c r="F162" s="20"/>
      <c r="G162" s="28"/>
      <c r="H162" s="15"/>
      <c r="Q162" s="45"/>
      <c r="R162" s="45"/>
      <c r="S162" s="69"/>
      <c r="T162" s="43"/>
      <c r="U162" s="45"/>
      <c r="V162" s="45"/>
      <c r="W162" s="69"/>
      <c r="X162" s="43"/>
    </row>
    <row r="163" spans="4:24" x14ac:dyDescent="0.2">
      <c r="D163" s="15"/>
      <c r="E163" s="21"/>
      <c r="F163" s="20"/>
      <c r="G163" s="28"/>
      <c r="H163" s="15"/>
      <c r="Q163" s="45"/>
      <c r="R163" s="45"/>
      <c r="S163" s="69"/>
      <c r="T163" s="43"/>
      <c r="U163" s="45"/>
      <c r="V163" s="45"/>
      <c r="W163" s="69"/>
      <c r="X163" s="43"/>
    </row>
    <row r="164" spans="4:24" x14ac:dyDescent="0.2">
      <c r="D164" s="15"/>
      <c r="E164" s="21"/>
      <c r="F164" s="20"/>
      <c r="G164" s="28"/>
      <c r="H164" s="15"/>
      <c r="Q164" s="45"/>
      <c r="R164" s="45"/>
      <c r="S164" s="69"/>
      <c r="T164" s="43"/>
      <c r="U164" s="45"/>
      <c r="V164" s="45"/>
      <c r="W164" s="69"/>
      <c r="X164" s="43"/>
    </row>
    <row r="165" spans="4:24" x14ac:dyDescent="0.2">
      <c r="D165" s="15"/>
      <c r="E165" s="21"/>
      <c r="F165" s="20"/>
      <c r="G165" s="28"/>
      <c r="H165" s="15"/>
      <c r="Q165" s="45"/>
      <c r="R165" s="45"/>
      <c r="S165" s="69"/>
      <c r="T165" s="43"/>
      <c r="U165" s="45"/>
      <c r="V165" s="45"/>
      <c r="W165" s="69"/>
      <c r="X165" s="43"/>
    </row>
    <row r="166" spans="4:24" x14ac:dyDescent="0.2">
      <c r="D166" s="15"/>
      <c r="E166" s="21"/>
      <c r="F166" s="20"/>
      <c r="G166" s="28"/>
      <c r="H166" s="15"/>
      <c r="Q166" s="45"/>
      <c r="R166" s="45"/>
      <c r="S166" s="69"/>
      <c r="T166" s="43"/>
      <c r="U166" s="45"/>
      <c r="V166" s="45"/>
      <c r="W166" s="69"/>
      <c r="X166" s="43"/>
    </row>
    <row r="167" spans="4:24" x14ac:dyDescent="0.2">
      <c r="D167" s="15"/>
      <c r="E167" s="20"/>
      <c r="F167" s="20"/>
      <c r="G167" s="28"/>
      <c r="H167" s="15"/>
      <c r="Q167" s="45"/>
      <c r="R167" s="45"/>
      <c r="S167" s="69"/>
      <c r="T167" s="43"/>
      <c r="U167" s="45"/>
      <c r="V167" s="45"/>
      <c r="W167" s="69"/>
      <c r="X167" s="43"/>
    </row>
    <row r="168" spans="4:24" x14ac:dyDescent="0.2">
      <c r="D168" s="15"/>
      <c r="E168" s="21"/>
      <c r="F168" s="20"/>
      <c r="G168" s="28"/>
      <c r="H168" s="15"/>
      <c r="Q168" s="45"/>
      <c r="R168" s="45"/>
      <c r="S168" s="69"/>
      <c r="T168" s="43"/>
      <c r="U168" s="45"/>
      <c r="V168" s="45"/>
      <c r="W168" s="69"/>
      <c r="X168" s="43"/>
    </row>
    <row r="169" spans="4:24" x14ac:dyDescent="0.2">
      <c r="D169" s="15"/>
      <c r="E169" s="21"/>
      <c r="F169" s="20"/>
      <c r="G169" s="28"/>
      <c r="H169" s="15"/>
      <c r="Q169" s="45"/>
      <c r="R169" s="45"/>
      <c r="S169" s="69"/>
      <c r="T169" s="43"/>
      <c r="U169" s="45"/>
      <c r="V169" s="45"/>
      <c r="W169" s="69"/>
      <c r="X169" s="43"/>
    </row>
    <row r="170" spans="4:24" x14ac:dyDescent="0.2">
      <c r="D170" s="15"/>
      <c r="E170" s="21"/>
      <c r="F170" s="20"/>
      <c r="G170" s="28"/>
      <c r="H170" s="15"/>
      <c r="Q170" s="45"/>
      <c r="R170" s="45"/>
      <c r="S170" s="69"/>
      <c r="T170" s="43"/>
      <c r="U170" s="45"/>
      <c r="V170" s="45"/>
      <c r="W170" s="69"/>
      <c r="X170" s="43"/>
    </row>
    <row r="171" spans="4:24" x14ac:dyDescent="0.2">
      <c r="D171" s="15"/>
      <c r="E171" s="21"/>
      <c r="F171" s="20"/>
      <c r="G171" s="28"/>
      <c r="H171" s="15"/>
      <c r="Q171" s="45"/>
      <c r="R171" s="45"/>
      <c r="S171" s="69"/>
      <c r="T171" s="43"/>
      <c r="U171" s="45"/>
      <c r="V171" s="45"/>
      <c r="W171" s="69"/>
      <c r="X171" s="43"/>
    </row>
    <row r="172" spans="4:24" x14ac:dyDescent="0.2">
      <c r="D172" s="15"/>
      <c r="E172" s="20"/>
      <c r="F172" s="20"/>
      <c r="G172" s="28"/>
      <c r="H172" s="15"/>
      <c r="Q172" s="45"/>
      <c r="R172" s="45"/>
      <c r="S172" s="69"/>
      <c r="T172" s="43"/>
      <c r="U172" s="45"/>
      <c r="V172" s="45"/>
      <c r="W172" s="69"/>
      <c r="X172" s="43"/>
    </row>
    <row r="173" spans="4:24" x14ac:dyDescent="0.2">
      <c r="D173" s="15"/>
      <c r="E173" s="20"/>
      <c r="F173" s="20"/>
      <c r="G173" s="28"/>
      <c r="H173" s="15"/>
      <c r="Q173" s="45"/>
      <c r="R173" s="45"/>
      <c r="S173" s="69"/>
      <c r="T173" s="43"/>
      <c r="U173" s="45"/>
      <c r="V173" s="45"/>
      <c r="W173" s="69"/>
      <c r="X173" s="43"/>
    </row>
    <row r="174" spans="4:24" x14ac:dyDescent="0.2">
      <c r="D174" s="15"/>
      <c r="E174" s="20"/>
      <c r="F174" s="20"/>
      <c r="G174" s="28"/>
      <c r="H174" s="15"/>
      <c r="Q174" s="45"/>
      <c r="R174" s="45"/>
      <c r="S174" s="69"/>
      <c r="T174" s="43"/>
      <c r="U174" s="45"/>
      <c r="V174" s="45"/>
      <c r="W174" s="69"/>
      <c r="X174" s="43"/>
    </row>
    <row r="175" spans="4:24" x14ac:dyDescent="0.2">
      <c r="D175" s="15"/>
      <c r="E175" s="20"/>
      <c r="F175" s="20"/>
      <c r="G175" s="28"/>
      <c r="H175" s="15"/>
      <c r="Q175" s="45"/>
      <c r="R175" s="45"/>
      <c r="S175" s="69"/>
      <c r="T175" s="43"/>
      <c r="U175" s="45"/>
      <c r="V175" s="45"/>
      <c r="W175" s="69"/>
      <c r="X175" s="43"/>
    </row>
    <row r="176" spans="4:24" x14ac:dyDescent="0.2">
      <c r="E176" s="20"/>
      <c r="F176" s="20"/>
      <c r="G176" s="28"/>
      <c r="Q176" s="45"/>
      <c r="R176" s="45"/>
      <c r="S176" s="69"/>
      <c r="T176" s="43"/>
      <c r="U176" s="45"/>
      <c r="V176" s="45"/>
      <c r="W176" s="69"/>
      <c r="X176" s="43"/>
    </row>
    <row r="177" spans="5:24" x14ac:dyDescent="0.2">
      <c r="E177" s="20"/>
      <c r="F177" s="20"/>
      <c r="G177" s="28"/>
      <c r="Q177" s="45"/>
      <c r="R177" s="45"/>
      <c r="S177" s="69"/>
      <c r="T177" s="43"/>
      <c r="U177" s="45"/>
      <c r="V177" s="45"/>
      <c r="W177" s="69"/>
      <c r="X177" s="43"/>
    </row>
    <row r="178" spans="5:24" x14ac:dyDescent="0.2">
      <c r="E178" s="20"/>
      <c r="F178" s="20"/>
      <c r="G178" s="28"/>
      <c r="Q178" s="45"/>
      <c r="R178" s="45"/>
      <c r="S178" s="69"/>
      <c r="T178" s="43"/>
      <c r="U178" s="45"/>
      <c r="V178" s="45"/>
      <c r="W178" s="69"/>
      <c r="X178" s="43"/>
    </row>
    <row r="179" spans="5:24" x14ac:dyDescent="0.2">
      <c r="E179" s="20"/>
      <c r="F179" s="20"/>
      <c r="G179" s="28"/>
      <c r="Q179" s="45"/>
      <c r="R179" s="45"/>
      <c r="S179" s="69"/>
      <c r="T179" s="43"/>
      <c r="U179" s="45"/>
      <c r="V179" s="45"/>
      <c r="W179" s="69"/>
      <c r="X179" s="43"/>
    </row>
    <row r="180" spans="5:24" x14ac:dyDescent="0.2">
      <c r="E180" s="20"/>
      <c r="F180" s="20"/>
      <c r="G180" s="28"/>
      <c r="Q180" s="45"/>
      <c r="R180" s="45"/>
      <c r="S180" s="69"/>
      <c r="T180" s="43"/>
      <c r="U180" s="45"/>
      <c r="V180" s="45"/>
      <c r="W180" s="69"/>
      <c r="X180" s="43"/>
    </row>
    <row r="181" spans="5:24" x14ac:dyDescent="0.2">
      <c r="E181" s="20"/>
      <c r="F181" s="20"/>
      <c r="G181" s="28"/>
      <c r="Q181" s="45"/>
      <c r="R181" s="45"/>
      <c r="S181" s="69"/>
      <c r="T181" s="43"/>
      <c r="U181" s="45"/>
      <c r="V181" s="45"/>
      <c r="W181" s="69"/>
      <c r="X181" s="43"/>
    </row>
    <row r="182" spans="5:24" x14ac:dyDescent="0.2">
      <c r="E182" s="20"/>
      <c r="F182" s="20"/>
      <c r="G182" s="28"/>
      <c r="Q182" s="45"/>
      <c r="R182" s="45"/>
      <c r="S182" s="69"/>
      <c r="T182" s="43"/>
      <c r="U182" s="45"/>
      <c r="V182" s="45"/>
      <c r="W182" s="69"/>
      <c r="X182" s="43"/>
    </row>
    <row r="183" spans="5:24" x14ac:dyDescent="0.2">
      <c r="E183" s="20"/>
      <c r="F183" s="20"/>
      <c r="G183" s="28"/>
      <c r="Q183" s="45"/>
      <c r="R183" s="45"/>
      <c r="S183" s="69"/>
      <c r="T183" s="43"/>
      <c r="U183" s="45"/>
      <c r="V183" s="45"/>
      <c r="W183" s="69"/>
      <c r="X183" s="43"/>
    </row>
    <row r="184" spans="5:24" x14ac:dyDescent="0.2">
      <c r="E184" s="20"/>
      <c r="F184" s="20"/>
      <c r="G184" s="28"/>
      <c r="Q184" s="45"/>
      <c r="R184" s="45"/>
      <c r="S184" s="69"/>
      <c r="T184" s="43"/>
      <c r="U184" s="45"/>
      <c r="V184" s="45"/>
      <c r="W184" s="69"/>
      <c r="X184" s="43"/>
    </row>
    <row r="185" spans="5:24" x14ac:dyDescent="0.2">
      <c r="E185" s="20"/>
      <c r="F185" s="20"/>
      <c r="G185" s="28"/>
      <c r="Q185" s="45"/>
      <c r="R185" s="45"/>
      <c r="S185" s="69"/>
      <c r="T185" s="43"/>
      <c r="U185" s="45"/>
      <c r="V185" s="45"/>
      <c r="W185" s="69"/>
      <c r="X185" s="43"/>
    </row>
    <row r="186" spans="5:24" x14ac:dyDescent="0.2">
      <c r="E186" s="20"/>
      <c r="F186" s="20"/>
      <c r="G186" s="28"/>
      <c r="Q186" s="45"/>
      <c r="R186" s="45"/>
      <c r="S186" s="69"/>
      <c r="T186" s="43"/>
      <c r="U186" s="45"/>
      <c r="V186" s="45"/>
      <c r="W186" s="69"/>
      <c r="X186" s="43"/>
    </row>
    <row r="187" spans="5:24" x14ac:dyDescent="0.2">
      <c r="E187" s="20"/>
      <c r="F187" s="20"/>
      <c r="G187" s="28"/>
      <c r="Q187" s="45"/>
      <c r="R187" s="45"/>
      <c r="S187" s="69"/>
      <c r="T187" s="43"/>
      <c r="U187" s="45"/>
      <c r="V187" s="45"/>
      <c r="W187" s="69"/>
      <c r="X187" s="43"/>
    </row>
    <row r="188" spans="5:24" x14ac:dyDescent="0.2">
      <c r="E188" s="20"/>
      <c r="F188" s="20"/>
      <c r="G188" s="28"/>
      <c r="Q188" s="45"/>
      <c r="R188" s="45"/>
      <c r="S188" s="69"/>
      <c r="T188" s="43"/>
      <c r="U188" s="45"/>
      <c r="V188" s="45"/>
      <c r="W188" s="69"/>
      <c r="X188" s="43"/>
    </row>
    <row r="189" spans="5:24" x14ac:dyDescent="0.2">
      <c r="E189" s="20"/>
      <c r="F189" s="20"/>
      <c r="G189" s="28"/>
      <c r="Q189" s="45"/>
      <c r="R189" s="45"/>
      <c r="S189" s="69"/>
      <c r="T189" s="43"/>
      <c r="U189" s="45"/>
      <c r="V189" s="45"/>
      <c r="W189" s="69"/>
      <c r="X189" s="43"/>
    </row>
    <row r="190" spans="5:24" x14ac:dyDescent="0.2">
      <c r="E190" s="20"/>
      <c r="F190" s="20"/>
      <c r="G190" s="28"/>
      <c r="Q190" s="45"/>
      <c r="R190" s="45"/>
      <c r="S190" s="69"/>
      <c r="T190" s="43"/>
      <c r="U190" s="45"/>
      <c r="V190" s="45"/>
      <c r="W190" s="69"/>
      <c r="X190" s="43"/>
    </row>
    <row r="191" spans="5:24" x14ac:dyDescent="0.2">
      <c r="E191" s="20"/>
      <c r="F191" s="20"/>
      <c r="G191" s="28"/>
      <c r="Q191" s="45"/>
      <c r="R191" s="45"/>
      <c r="S191" s="69"/>
      <c r="T191" s="43"/>
      <c r="U191" s="45"/>
      <c r="V191" s="45"/>
      <c r="W191" s="69"/>
      <c r="X191" s="43"/>
    </row>
    <row r="192" spans="5:24" x14ac:dyDescent="0.2">
      <c r="E192" s="20"/>
      <c r="F192" s="20"/>
      <c r="G192" s="28"/>
      <c r="Q192" s="45"/>
      <c r="R192" s="45"/>
      <c r="S192" s="69"/>
      <c r="T192" s="43"/>
      <c r="U192" s="45"/>
      <c r="V192" s="45"/>
      <c r="W192" s="69"/>
      <c r="X192" s="43"/>
    </row>
    <row r="193" spans="5:24" x14ac:dyDescent="0.2">
      <c r="E193" s="20"/>
      <c r="F193" s="20"/>
      <c r="G193" s="28"/>
      <c r="Q193" s="45"/>
      <c r="R193" s="45"/>
      <c r="S193" s="69"/>
      <c r="T193" s="43"/>
      <c r="U193" s="45"/>
      <c r="V193" s="45"/>
      <c r="W193" s="69"/>
      <c r="X193" s="43"/>
    </row>
    <row r="194" spans="5:24" x14ac:dyDescent="0.2">
      <c r="E194" s="20"/>
      <c r="F194" s="20"/>
      <c r="G194" s="28"/>
      <c r="Q194" s="45"/>
      <c r="R194" s="45"/>
      <c r="S194" s="69"/>
      <c r="T194" s="43"/>
      <c r="U194" s="45"/>
      <c r="V194" s="45"/>
      <c r="W194" s="69"/>
      <c r="X194" s="43"/>
    </row>
    <row r="195" spans="5:24" x14ac:dyDescent="0.2">
      <c r="E195" s="18"/>
      <c r="F195" s="18"/>
      <c r="G195" s="19"/>
      <c r="Q195" s="45"/>
      <c r="R195" s="45"/>
      <c r="S195" s="69"/>
      <c r="T195" s="43"/>
      <c r="U195" s="45"/>
      <c r="V195" s="45"/>
      <c r="W195" s="69"/>
      <c r="X195" s="43"/>
    </row>
    <row r="196" spans="5:24" x14ac:dyDescent="0.2">
      <c r="E196" s="18"/>
      <c r="F196" s="18"/>
      <c r="G196" s="19"/>
      <c r="Q196" s="45"/>
      <c r="R196" s="45"/>
      <c r="S196" s="69"/>
      <c r="T196" s="43"/>
      <c r="U196" s="45"/>
      <c r="V196" s="45"/>
      <c r="W196" s="69"/>
      <c r="X196" s="43"/>
    </row>
    <row r="197" spans="5:24" x14ac:dyDescent="0.2">
      <c r="E197" s="18"/>
      <c r="F197" s="18"/>
      <c r="G197" s="19"/>
      <c r="Q197" s="45"/>
      <c r="R197" s="45"/>
      <c r="S197" s="69"/>
      <c r="T197" s="43"/>
      <c r="U197" s="45"/>
      <c r="V197" s="45"/>
      <c r="W197" s="69"/>
      <c r="X197" s="43"/>
    </row>
    <row r="198" spans="5:24" x14ac:dyDescent="0.2">
      <c r="E198" s="18"/>
      <c r="F198" s="18"/>
      <c r="G198" s="19"/>
      <c r="Q198" s="45"/>
      <c r="R198" s="45"/>
      <c r="S198" s="69"/>
      <c r="T198" s="43"/>
      <c r="U198" s="45"/>
      <c r="V198" s="45"/>
      <c r="W198" s="69"/>
      <c r="X198" s="43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25BB-EAEF-EB4A-9139-E9712C75E7BF}">
  <sheetPr codeName="Sheet38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10.6640625" style="13" customWidth="1"/>
  </cols>
  <sheetData>
    <row r="1" spans="1:19" x14ac:dyDescent="0.2">
      <c r="A1" s="8" t="s">
        <v>35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</row>
    <row r="3" spans="1:19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254</v>
      </c>
      <c r="R3" s="23" t="s">
        <v>64</v>
      </c>
      <c r="S3" s="24" t="s">
        <v>77</v>
      </c>
    </row>
    <row r="4" spans="1:19" x14ac:dyDescent="0.2">
      <c r="A4" s="1" t="s">
        <v>66</v>
      </c>
      <c r="B4" s="112">
        <v>65177</v>
      </c>
      <c r="C4" s="10">
        <f>B4/B7</f>
        <v>0.95151683260825137</v>
      </c>
      <c r="E4" s="1" t="s">
        <v>104</v>
      </c>
      <c r="F4" s="112">
        <v>47006</v>
      </c>
      <c r="G4" s="10">
        <f>F4/F6</f>
        <v>0.78862511534267254</v>
      </c>
      <c r="I4" s="152" t="s">
        <v>139</v>
      </c>
      <c r="J4" s="112">
        <v>14871</v>
      </c>
      <c r="K4" s="10">
        <f>J4/J6</f>
        <v>0.30224995426922219</v>
      </c>
      <c r="M4" s="38" t="s">
        <v>170</v>
      </c>
      <c r="N4" s="112">
        <v>9688</v>
      </c>
      <c r="O4" s="24">
        <f>N4/N8</f>
        <v>0.22590122650748495</v>
      </c>
      <c r="Q4" s="23" t="s">
        <v>257</v>
      </c>
      <c r="R4" s="112">
        <v>17723</v>
      </c>
      <c r="S4" s="24">
        <f>R4/R7</f>
        <v>0.48489740082079341</v>
      </c>
    </row>
    <row r="5" spans="1:19" x14ac:dyDescent="0.2">
      <c r="A5" s="1" t="s">
        <v>67</v>
      </c>
      <c r="B5" s="112">
        <v>1241</v>
      </c>
      <c r="C5" s="10">
        <f>B5/B7</f>
        <v>1.8117317293935589E-2</v>
      </c>
      <c r="E5" s="1" t="s">
        <v>105</v>
      </c>
      <c r="F5" s="112">
        <v>12599</v>
      </c>
      <c r="G5" s="10">
        <f>F5/F6</f>
        <v>0.2113748846573274</v>
      </c>
      <c r="I5" s="152" t="s">
        <v>88</v>
      </c>
      <c r="J5" s="112">
        <v>34330</v>
      </c>
      <c r="K5" s="10">
        <f>J5/J6</f>
        <v>0.69775004573077781</v>
      </c>
      <c r="M5" s="38" t="s">
        <v>171</v>
      </c>
      <c r="N5" s="112">
        <v>6167</v>
      </c>
      <c r="O5" s="24">
        <f>N5/N8</f>
        <v>0.143799841440097</v>
      </c>
      <c r="Q5" s="23" t="s">
        <v>258</v>
      </c>
      <c r="R5" s="112">
        <v>8460</v>
      </c>
      <c r="S5" s="24">
        <f>R5/R7</f>
        <v>0.23146374829001368</v>
      </c>
    </row>
    <row r="6" spans="1:19" x14ac:dyDescent="0.2">
      <c r="A6" s="2" t="s">
        <v>68</v>
      </c>
      <c r="B6" s="112">
        <v>2080</v>
      </c>
      <c r="C6" s="11">
        <f>B6/B7</f>
        <v>3.0365850097813073E-2</v>
      </c>
      <c r="E6" s="1" t="s">
        <v>107</v>
      </c>
      <c r="F6" s="1">
        <f>F4+F5</f>
        <v>59605</v>
      </c>
      <c r="G6" s="10">
        <f>G4+G5</f>
        <v>1</v>
      </c>
      <c r="I6" s="152" t="s">
        <v>69</v>
      </c>
      <c r="J6" s="1">
        <f>J4+J5</f>
        <v>49201</v>
      </c>
      <c r="K6" s="10">
        <f>K4+K5</f>
        <v>1</v>
      </c>
      <c r="M6" s="38" t="s">
        <v>172</v>
      </c>
      <c r="N6" s="112">
        <v>16728</v>
      </c>
      <c r="O6" s="24">
        <f>N6/N8</f>
        <v>0.39005736137667302</v>
      </c>
      <c r="Q6" s="23" t="s">
        <v>259</v>
      </c>
      <c r="R6" s="112">
        <v>10367</v>
      </c>
      <c r="S6" s="24">
        <f>R6/R7</f>
        <v>0.28363885088919288</v>
      </c>
    </row>
    <row r="7" spans="1:19" x14ac:dyDescent="0.2">
      <c r="A7" s="1" t="s">
        <v>69</v>
      </c>
      <c r="B7" s="1">
        <f>B4+B5+B6</f>
        <v>68498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10303</v>
      </c>
      <c r="O7" s="24">
        <f>N7/N8</f>
        <v>0.240241570675745</v>
      </c>
      <c r="Q7" s="23" t="s">
        <v>69</v>
      </c>
      <c r="R7" s="23">
        <f>R4+R5+R6</f>
        <v>36550</v>
      </c>
      <c r="S7" s="24">
        <f>S4+S5+S6</f>
        <v>1</v>
      </c>
    </row>
    <row r="8" spans="1:19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42886</v>
      </c>
      <c r="O8" s="24">
        <f>O4+O5+O6+O7</f>
        <v>1</v>
      </c>
      <c r="Q8" s="13"/>
      <c r="R8" s="13"/>
      <c r="S8" s="14"/>
    </row>
    <row r="9" spans="1:19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283</v>
      </c>
      <c r="G9" s="10">
        <f>F9/F11</f>
        <v>0.2729026036644166</v>
      </c>
      <c r="I9" s="152" t="s">
        <v>671</v>
      </c>
      <c r="J9" s="112">
        <v>13333</v>
      </c>
      <c r="K9" s="10">
        <f>J9/J12</f>
        <v>0.28968409160039976</v>
      </c>
      <c r="M9" s="13"/>
      <c r="N9" s="13"/>
      <c r="O9" s="14"/>
      <c r="Q9" s="23" t="s">
        <v>253</v>
      </c>
      <c r="R9" s="23" t="s">
        <v>64</v>
      </c>
      <c r="S9" s="24" t="s">
        <v>77</v>
      </c>
    </row>
    <row r="10" spans="1:19" x14ac:dyDescent="0.2">
      <c r="A10" s="23" t="s">
        <v>70</v>
      </c>
      <c r="B10" s="112">
        <v>527</v>
      </c>
      <c r="C10" s="24">
        <f>B10/B17</f>
        <v>7.7056922694506589E-3</v>
      </c>
      <c r="E10" s="1" t="s">
        <v>109</v>
      </c>
      <c r="F10" s="112">
        <v>754</v>
      </c>
      <c r="G10" s="10">
        <f>F10/F11</f>
        <v>0.72709739633558346</v>
      </c>
      <c r="I10" s="152" t="s">
        <v>141</v>
      </c>
      <c r="J10" s="112">
        <v>16103</v>
      </c>
      <c r="K10" s="10">
        <f>J10/J12</f>
        <v>0.34986746621474818</v>
      </c>
      <c r="M10" s="38" t="s">
        <v>174</v>
      </c>
      <c r="N10" s="23" t="s">
        <v>64</v>
      </c>
      <c r="O10" s="24" t="s">
        <v>77</v>
      </c>
      <c r="Q10" s="23" t="s">
        <v>256</v>
      </c>
      <c r="R10" s="112">
        <v>24099</v>
      </c>
      <c r="S10" s="24">
        <f>R10/R12</f>
        <v>0.63994370386106536</v>
      </c>
    </row>
    <row r="11" spans="1:19" x14ac:dyDescent="0.2">
      <c r="A11" s="23" t="s">
        <v>71</v>
      </c>
      <c r="B11" s="112">
        <v>14906</v>
      </c>
      <c r="C11" s="24">
        <f>B11/B17</f>
        <v>0.21795265458905411</v>
      </c>
      <c r="E11" s="1" t="s">
        <v>107</v>
      </c>
      <c r="F11" s="1">
        <f>F9+F10</f>
        <v>1037</v>
      </c>
      <c r="G11" s="10">
        <f>G9+G10</f>
        <v>1</v>
      </c>
      <c r="I11" s="152" t="s">
        <v>142</v>
      </c>
      <c r="J11" s="112">
        <v>16590</v>
      </c>
      <c r="K11" s="10">
        <f>J11/J12</f>
        <v>0.36044844218485206</v>
      </c>
      <c r="M11" s="38" t="s">
        <v>176</v>
      </c>
      <c r="N11" s="112">
        <v>34388</v>
      </c>
      <c r="O11" s="24">
        <f>N11/N13</f>
        <v>0.72228523419449697</v>
      </c>
      <c r="Q11" s="23" t="s">
        <v>255</v>
      </c>
      <c r="R11" s="112">
        <v>13559</v>
      </c>
      <c r="S11" s="24">
        <f>R11/R12</f>
        <v>0.36005629613893464</v>
      </c>
    </row>
    <row r="12" spans="1:19" x14ac:dyDescent="0.2">
      <c r="A12" s="23" t="s">
        <v>72</v>
      </c>
      <c r="B12" s="112">
        <v>1120</v>
      </c>
      <c r="C12" s="24">
        <f>B12/B17</f>
        <v>1.6376423798453013E-2</v>
      </c>
      <c r="E12" s="13"/>
      <c r="F12" s="13"/>
      <c r="G12" s="14"/>
      <c r="I12" s="152" t="s">
        <v>69</v>
      </c>
      <c r="J12" s="1">
        <f>J9+J10+J11</f>
        <v>46026</v>
      </c>
      <c r="K12" s="10">
        <f>K9+K10+K11</f>
        <v>1</v>
      </c>
      <c r="M12" s="38" t="s">
        <v>175</v>
      </c>
      <c r="N12" s="112">
        <v>13222</v>
      </c>
      <c r="O12" s="24">
        <f>N12/N13</f>
        <v>0.27771476580550303</v>
      </c>
      <c r="Q12" s="23" t="s">
        <v>107</v>
      </c>
      <c r="R12" s="23">
        <f>R10+R11</f>
        <v>37658</v>
      </c>
      <c r="S12" s="24">
        <f>S10+S11</f>
        <v>1</v>
      </c>
    </row>
    <row r="13" spans="1:19" x14ac:dyDescent="0.2">
      <c r="A13" s="23" t="s">
        <v>73</v>
      </c>
      <c r="B13" s="112">
        <v>2511</v>
      </c>
      <c r="C13" s="24">
        <f>B13/B17</f>
        <v>3.6715357283853139E-2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47610</v>
      </c>
      <c r="O13" s="24">
        <f>O11+O12</f>
        <v>1</v>
      </c>
      <c r="Q13" s="13"/>
      <c r="R13" s="13"/>
      <c r="S13" s="13"/>
    </row>
    <row r="14" spans="1:19" x14ac:dyDescent="0.2">
      <c r="A14" s="23" t="s">
        <v>74</v>
      </c>
      <c r="B14" s="112">
        <v>571</v>
      </c>
      <c r="C14" s="24">
        <f>B14/B17</f>
        <v>8.349051775818456E-3</v>
      </c>
      <c r="E14" s="6" t="s">
        <v>111</v>
      </c>
      <c r="F14" s="112">
        <v>27392</v>
      </c>
      <c r="G14" s="27">
        <f>F14/F16</f>
        <v>0.56741584671154843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38" t="s">
        <v>344</v>
      </c>
      <c r="R14" s="23" t="s">
        <v>64</v>
      </c>
      <c r="S14" s="24" t="s">
        <v>77</v>
      </c>
    </row>
    <row r="15" spans="1:19" x14ac:dyDescent="0.2">
      <c r="A15" s="23" t="s">
        <v>75</v>
      </c>
      <c r="B15" s="112">
        <v>23222</v>
      </c>
      <c r="C15" s="24">
        <f>B15/B17</f>
        <v>0.33954760129256772</v>
      </c>
      <c r="E15" s="6" t="s">
        <v>112</v>
      </c>
      <c r="F15" s="112">
        <v>20883</v>
      </c>
      <c r="G15" s="27">
        <f>F15/F16</f>
        <v>0.43258415328845157</v>
      </c>
      <c r="I15" s="152" t="s">
        <v>144</v>
      </c>
      <c r="J15" s="112">
        <v>11814</v>
      </c>
      <c r="K15" s="10">
        <f>J15/J19</f>
        <v>0.26428347724934009</v>
      </c>
      <c r="M15" s="38" t="s">
        <v>177</v>
      </c>
      <c r="N15" s="23" t="s">
        <v>64</v>
      </c>
      <c r="O15" s="24" t="s">
        <v>77</v>
      </c>
      <c r="Q15" s="46" t="s">
        <v>345</v>
      </c>
      <c r="R15" s="112">
        <v>3963</v>
      </c>
      <c r="S15" s="49">
        <f>R15/R17</f>
        <v>0.64744322823068123</v>
      </c>
    </row>
    <row r="16" spans="1:19" x14ac:dyDescent="0.2">
      <c r="A16" s="23" t="s">
        <v>76</v>
      </c>
      <c r="B16" s="112">
        <v>25534</v>
      </c>
      <c r="C16" s="24">
        <f>B16/B17</f>
        <v>0.37335321899080287</v>
      </c>
      <c r="E16" s="6" t="s">
        <v>107</v>
      </c>
      <c r="F16" s="7">
        <f>F14+F15</f>
        <v>48275</v>
      </c>
      <c r="G16" s="27">
        <f>G14+G15</f>
        <v>1</v>
      </c>
      <c r="I16" s="152" t="s">
        <v>145</v>
      </c>
      <c r="J16" s="112">
        <v>9470</v>
      </c>
      <c r="K16" s="10">
        <f>J16/J19</f>
        <v>0.21184734463782381</v>
      </c>
      <c r="M16" s="38" t="s">
        <v>178</v>
      </c>
      <c r="N16" s="112">
        <v>17525</v>
      </c>
      <c r="O16" s="24">
        <f>N16/N18</f>
        <v>0.41233353724530608</v>
      </c>
      <c r="Q16" s="46" t="s">
        <v>346</v>
      </c>
      <c r="R16" s="112">
        <v>2158</v>
      </c>
      <c r="S16" s="49">
        <f>R16/R17</f>
        <v>0.35255677176931877</v>
      </c>
    </row>
    <row r="17" spans="1:19" x14ac:dyDescent="0.2">
      <c r="A17" s="23" t="s">
        <v>69</v>
      </c>
      <c r="B17" s="23">
        <f>B10+B11+B12+B13+B14+B15+B16</f>
        <v>68391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10934</v>
      </c>
      <c r="K17" s="10">
        <f>J17/J19</f>
        <v>0.24459755715627937</v>
      </c>
      <c r="M17" s="38" t="s">
        <v>179</v>
      </c>
      <c r="N17" s="112">
        <v>24977</v>
      </c>
      <c r="O17" s="24">
        <f>N17/N18</f>
        <v>0.58766646275469392</v>
      </c>
      <c r="Q17" s="46" t="s">
        <v>69</v>
      </c>
      <c r="R17" s="47">
        <f>R15+R16</f>
        <v>6121</v>
      </c>
      <c r="S17" s="49">
        <f>S15+S16</f>
        <v>1</v>
      </c>
    </row>
    <row r="18" spans="1:19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12484</v>
      </c>
      <c r="K18" s="127">
        <f>J18/J19</f>
        <v>0.27927162095655678</v>
      </c>
      <c r="M18" s="38" t="s">
        <v>69</v>
      </c>
      <c r="N18" s="23">
        <f>N16+N17</f>
        <v>42502</v>
      </c>
      <c r="O18" s="24">
        <f>O16+O17</f>
        <v>1</v>
      </c>
      <c r="Q18" s="13"/>
      <c r="R18" s="13"/>
      <c r="S18" s="14"/>
    </row>
    <row r="19" spans="1:19" x14ac:dyDescent="0.2">
      <c r="A19" s="43"/>
      <c r="B19" s="43"/>
      <c r="C19" s="44"/>
      <c r="E19" s="152" t="s">
        <v>114</v>
      </c>
      <c r="F19" s="112">
        <v>4416</v>
      </c>
      <c r="G19" s="10">
        <f>F19/F22</f>
        <v>9.1288708810518052E-2</v>
      </c>
      <c r="I19" s="152" t="s">
        <v>69</v>
      </c>
      <c r="J19" s="1">
        <f>J15+J16+J17+J18</f>
        <v>44702</v>
      </c>
      <c r="K19" s="10">
        <f>K15+K16+K17+K18</f>
        <v>1</v>
      </c>
      <c r="M19" s="13"/>
      <c r="N19" s="13"/>
      <c r="O19" s="14"/>
      <c r="Q19" s="13"/>
      <c r="R19" s="13"/>
      <c r="S19" s="14"/>
    </row>
    <row r="20" spans="1:19" x14ac:dyDescent="0.2">
      <c r="A20" s="43"/>
      <c r="B20" s="43"/>
      <c r="C20" s="44"/>
      <c r="E20" s="152" t="s">
        <v>674</v>
      </c>
      <c r="F20" s="112">
        <v>15229</v>
      </c>
      <c r="G20" s="10">
        <f>F20/F22</f>
        <v>0.31481787737214206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13"/>
      <c r="R20" s="13"/>
      <c r="S20" s="14"/>
    </row>
    <row r="21" spans="1:19" x14ac:dyDescent="0.2">
      <c r="A21" s="43"/>
      <c r="B21" s="43"/>
      <c r="C21" s="44"/>
      <c r="E21" s="152" t="s">
        <v>115</v>
      </c>
      <c r="F21" s="112">
        <v>28729</v>
      </c>
      <c r="G21" s="10">
        <f>F21/F22</f>
        <v>0.59389341381733984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15497</v>
      </c>
      <c r="O21" s="24">
        <f>N21/N25</f>
        <v>0.36026129812162916</v>
      </c>
      <c r="Q21" s="13"/>
      <c r="R21" s="13"/>
      <c r="S21" s="14"/>
    </row>
    <row r="22" spans="1:19" x14ac:dyDescent="0.2">
      <c r="A22" s="43"/>
      <c r="B22" s="43"/>
      <c r="C22" s="44"/>
      <c r="E22" s="152" t="s">
        <v>107</v>
      </c>
      <c r="F22" s="1">
        <f>F19+F20+F21</f>
        <v>48374</v>
      </c>
      <c r="G22" s="10">
        <f>G19+G20+G21</f>
        <v>1</v>
      </c>
      <c r="I22" s="152" t="s">
        <v>148</v>
      </c>
      <c r="J22" s="112">
        <v>17259</v>
      </c>
      <c r="K22" s="10">
        <f>J22/J25</f>
        <v>0.38631479989255979</v>
      </c>
      <c r="M22" s="38" t="s">
        <v>182</v>
      </c>
      <c r="N22" s="112">
        <v>11820</v>
      </c>
      <c r="O22" s="24">
        <f>N22/N25</f>
        <v>0.27478147665984748</v>
      </c>
      <c r="Q22" s="13"/>
      <c r="R22" s="13"/>
      <c r="S22" s="14"/>
    </row>
    <row r="23" spans="1:19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7480</v>
      </c>
      <c r="K23" s="10">
        <f>J23/J25</f>
        <v>0.16742770167427701</v>
      </c>
      <c r="M23" s="38" t="s">
        <v>183</v>
      </c>
      <c r="N23" s="112">
        <v>10155</v>
      </c>
      <c r="O23" s="24">
        <f>N23/N25</f>
        <v>0.23607494885623953</v>
      </c>
      <c r="Q23" s="13"/>
      <c r="R23" s="13"/>
      <c r="S23" s="14"/>
    </row>
    <row r="24" spans="1:19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19937</v>
      </c>
      <c r="K24" s="10">
        <f>J24/J25</f>
        <v>0.4462574984331632</v>
      </c>
      <c r="M24" s="38" t="s">
        <v>184</v>
      </c>
      <c r="N24" s="112">
        <v>5544</v>
      </c>
      <c r="O24" s="24">
        <f>N24/N25</f>
        <v>0.1288822763622838</v>
      </c>
      <c r="Q24" s="13"/>
      <c r="R24" s="13"/>
      <c r="S24" s="14"/>
    </row>
    <row r="25" spans="1:19" x14ac:dyDescent="0.2">
      <c r="A25" s="43"/>
      <c r="B25" s="43"/>
      <c r="C25" s="44"/>
      <c r="E25" s="152" t="s">
        <v>117</v>
      </c>
      <c r="F25" s="112">
        <v>23304</v>
      </c>
      <c r="G25" s="10">
        <f>F25/F30</f>
        <v>0.48625978090766825</v>
      </c>
      <c r="I25" s="152" t="s">
        <v>69</v>
      </c>
      <c r="J25" s="1">
        <f>J22+J23+J24</f>
        <v>44676</v>
      </c>
      <c r="K25" s="10">
        <f>K22+K23+K24</f>
        <v>1</v>
      </c>
      <c r="M25" s="38" t="s">
        <v>69</v>
      </c>
      <c r="N25" s="23">
        <f>N21+N22+N23+N24</f>
        <v>43016</v>
      </c>
      <c r="O25" s="24">
        <f>O21+O22+O23+O24</f>
        <v>0.99999999999999989</v>
      </c>
      <c r="Q25" s="13"/>
      <c r="R25" s="13"/>
      <c r="S25" s="14"/>
    </row>
    <row r="26" spans="1:19" x14ac:dyDescent="0.2">
      <c r="A26" s="13"/>
      <c r="B26" s="13"/>
      <c r="C26" s="14"/>
      <c r="E26" s="152" t="s">
        <v>118</v>
      </c>
      <c r="F26" s="112">
        <v>7413</v>
      </c>
      <c r="G26" s="10">
        <f>F26/F30</f>
        <v>0.15467918622848201</v>
      </c>
      <c r="I26" s="13"/>
      <c r="J26" s="13"/>
      <c r="K26" s="14"/>
      <c r="M26" s="13"/>
      <c r="N26" s="13"/>
      <c r="O26" s="14"/>
      <c r="Q26" s="13"/>
      <c r="R26" s="13"/>
      <c r="S26" s="14"/>
    </row>
    <row r="27" spans="1:19" x14ac:dyDescent="0.2">
      <c r="A27" s="43"/>
      <c r="B27" s="43"/>
      <c r="C27" s="44"/>
      <c r="E27" s="152" t="s">
        <v>119</v>
      </c>
      <c r="F27" s="112">
        <v>3311</v>
      </c>
      <c r="G27" s="10">
        <f>F27/F30</f>
        <v>6.9087115284298381E-2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</row>
    <row r="28" spans="1:19" x14ac:dyDescent="0.2">
      <c r="A28" s="43"/>
      <c r="B28" s="43"/>
      <c r="C28" s="44"/>
      <c r="E28" s="152" t="s">
        <v>120</v>
      </c>
      <c r="F28" s="112">
        <v>2211</v>
      </c>
      <c r="G28" s="10">
        <f>F28/F30</f>
        <v>4.6134585289514869E-2</v>
      </c>
      <c r="I28" s="152" t="s">
        <v>644</v>
      </c>
      <c r="J28" s="112">
        <v>11037</v>
      </c>
      <c r="K28" s="10">
        <f>J28/J33</f>
        <v>0.2460595251365511</v>
      </c>
      <c r="M28" s="38" t="s">
        <v>186</v>
      </c>
      <c r="N28" s="112">
        <v>23933</v>
      </c>
      <c r="O28" s="24">
        <f>N28/N31</f>
        <v>0.539529745936563</v>
      </c>
      <c r="Q28" s="13"/>
      <c r="R28" s="13"/>
      <c r="S28" s="14"/>
    </row>
    <row r="29" spans="1:19" x14ac:dyDescent="0.2">
      <c r="A29" s="43"/>
      <c r="B29" s="43"/>
      <c r="C29" s="44"/>
      <c r="E29" s="152" t="s">
        <v>99</v>
      </c>
      <c r="F29" s="112">
        <v>11686</v>
      </c>
      <c r="G29" s="10">
        <f>F29/F30</f>
        <v>0.24383933229003651</v>
      </c>
      <c r="I29" s="152" t="s">
        <v>151</v>
      </c>
      <c r="J29" s="112">
        <v>18820</v>
      </c>
      <c r="K29" s="10">
        <f>J29/J33</f>
        <v>0.41957418348010256</v>
      </c>
      <c r="M29" s="38" t="s">
        <v>682</v>
      </c>
      <c r="N29" s="112">
        <v>12543</v>
      </c>
      <c r="O29" s="24">
        <f>N29/N31</f>
        <v>0.28276110823057327</v>
      </c>
      <c r="Q29" s="13"/>
      <c r="R29" s="13"/>
      <c r="S29" s="14"/>
    </row>
    <row r="30" spans="1:19" x14ac:dyDescent="0.2">
      <c r="A30" s="43"/>
      <c r="B30" s="43"/>
      <c r="C30" s="44"/>
      <c r="E30" s="152" t="s">
        <v>69</v>
      </c>
      <c r="F30" s="1">
        <f>F25+F26+F27+F28+F29</f>
        <v>47925</v>
      </c>
      <c r="G30" s="10">
        <f>G25+G26+G27+G28+G29</f>
        <v>1</v>
      </c>
      <c r="I30" s="152" t="s">
        <v>152</v>
      </c>
      <c r="J30" s="112">
        <v>3434</v>
      </c>
      <c r="K30" s="10">
        <f>J30/J33</f>
        <v>7.6557797347007017E-2</v>
      </c>
      <c r="M30" s="38" t="s">
        <v>187</v>
      </c>
      <c r="N30" s="112">
        <v>7883</v>
      </c>
      <c r="O30" s="24">
        <f>N30/N31</f>
        <v>0.17770914583286368</v>
      </c>
      <c r="Q30" s="13"/>
      <c r="R30" s="13"/>
      <c r="S30" s="14"/>
    </row>
    <row r="31" spans="1:19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4238</v>
      </c>
      <c r="K31" s="10">
        <f>J31/J33</f>
        <v>9.4482220488239885E-2</v>
      </c>
      <c r="M31" s="38" t="s">
        <v>69</v>
      </c>
      <c r="N31" s="23">
        <f>N28+N29+N30</f>
        <v>44359</v>
      </c>
      <c r="O31" s="24">
        <f>O28+O29+O30</f>
        <v>1</v>
      </c>
      <c r="Q31" s="13"/>
      <c r="R31" s="13"/>
      <c r="S31" s="14"/>
    </row>
    <row r="32" spans="1:19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7326</v>
      </c>
      <c r="K32" s="10">
        <f>J32/J33</f>
        <v>0.16332627354809942</v>
      </c>
      <c r="M32" s="13"/>
      <c r="N32" s="13"/>
      <c r="O32" s="14"/>
      <c r="Q32" s="13"/>
      <c r="R32" s="13"/>
      <c r="S32" s="14"/>
    </row>
    <row r="33" spans="1:19" x14ac:dyDescent="0.2">
      <c r="A33" s="43"/>
      <c r="B33" s="43"/>
      <c r="C33" s="44"/>
      <c r="E33" s="6" t="s">
        <v>112</v>
      </c>
      <c r="F33" s="112">
        <v>19418</v>
      </c>
      <c r="G33" s="27">
        <f>F33/F35</f>
        <v>0.37557541294340646</v>
      </c>
      <c r="I33" s="152" t="s">
        <v>69</v>
      </c>
      <c r="J33" s="1">
        <f>J28+J29+J30+J31+J32</f>
        <v>44855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</row>
    <row r="34" spans="1:19" x14ac:dyDescent="0.2">
      <c r="A34" s="13"/>
      <c r="B34" s="13"/>
      <c r="C34" s="14"/>
      <c r="E34" s="6" t="s">
        <v>122</v>
      </c>
      <c r="F34" s="112">
        <v>32284</v>
      </c>
      <c r="G34" s="27">
        <f>F34/F35</f>
        <v>0.62442458705659354</v>
      </c>
      <c r="I34" s="13"/>
      <c r="J34" s="13"/>
      <c r="K34" s="14"/>
      <c r="M34" s="38" t="s">
        <v>189</v>
      </c>
      <c r="N34" s="112">
        <v>14731</v>
      </c>
      <c r="O34" s="24">
        <f>N34/N38</f>
        <v>0.34631841263870605</v>
      </c>
      <c r="Q34" s="13"/>
      <c r="R34" s="13"/>
      <c r="S34" s="14"/>
    </row>
    <row r="35" spans="1:19" x14ac:dyDescent="0.2">
      <c r="A35" s="13"/>
      <c r="B35" s="13"/>
      <c r="C35" s="14"/>
      <c r="E35" s="6" t="s">
        <v>107</v>
      </c>
      <c r="F35" s="7">
        <f>F33+F34</f>
        <v>51702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16808</v>
      </c>
      <c r="O35" s="24">
        <f>N35/N38</f>
        <v>0.39514763964641714</v>
      </c>
      <c r="Q35" s="13"/>
      <c r="R35" s="13"/>
      <c r="S35" s="14"/>
    </row>
    <row r="36" spans="1:19" x14ac:dyDescent="0.2">
      <c r="A36" s="43"/>
      <c r="B36" s="43"/>
      <c r="C36" s="44"/>
      <c r="E36" s="13"/>
      <c r="F36" s="13"/>
      <c r="G36" s="14"/>
      <c r="I36" s="38" t="s">
        <v>156</v>
      </c>
      <c r="J36" s="112">
        <v>26259</v>
      </c>
      <c r="K36" s="24">
        <f>J36/J38</f>
        <v>0.58814701995654806</v>
      </c>
      <c r="M36" s="38" t="s">
        <v>191</v>
      </c>
      <c r="N36" s="112">
        <v>4933</v>
      </c>
      <c r="O36" s="24">
        <f>N36/N38</f>
        <v>0.11597235283054354</v>
      </c>
      <c r="Q36" s="13"/>
      <c r="R36" s="13"/>
      <c r="S36" s="14"/>
    </row>
    <row r="37" spans="1:19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18388</v>
      </c>
      <c r="K37" s="24">
        <f>J37/J38</f>
        <v>0.41185298004345194</v>
      </c>
      <c r="M37" s="38" t="s">
        <v>192</v>
      </c>
      <c r="N37" s="112">
        <v>6064</v>
      </c>
      <c r="O37" s="24">
        <f>N37/N38</f>
        <v>0.14256159488433326</v>
      </c>
      <c r="Q37" s="13"/>
      <c r="R37" s="13"/>
      <c r="S37" s="14"/>
    </row>
    <row r="38" spans="1:19" x14ac:dyDescent="0.2">
      <c r="A38" s="43"/>
      <c r="B38" s="43"/>
      <c r="C38" s="44"/>
      <c r="E38" s="6" t="s">
        <v>124</v>
      </c>
      <c r="F38" s="112">
        <v>266</v>
      </c>
      <c r="G38" s="27">
        <f>F38/F40</f>
        <v>0.38945827232796487</v>
      </c>
      <c r="I38" s="38" t="s">
        <v>69</v>
      </c>
      <c r="J38" s="23">
        <f>J36+J37</f>
        <v>44647</v>
      </c>
      <c r="K38" s="24">
        <f>K36+K37</f>
        <v>1</v>
      </c>
      <c r="M38" s="38" t="s">
        <v>107</v>
      </c>
      <c r="N38" s="23">
        <f>N34+N35+N36+N37</f>
        <v>42536</v>
      </c>
      <c r="O38" s="24">
        <f>O34+O35+O36+O37</f>
        <v>1</v>
      </c>
      <c r="Q38" s="13"/>
      <c r="R38" s="13"/>
      <c r="S38" s="14"/>
    </row>
    <row r="39" spans="1:19" x14ac:dyDescent="0.2">
      <c r="A39" s="43"/>
      <c r="B39" s="43"/>
      <c r="C39" s="44"/>
      <c r="E39" s="6" t="s">
        <v>125</v>
      </c>
      <c r="F39" s="112">
        <v>417</v>
      </c>
      <c r="G39" s="27">
        <f>F39/F40</f>
        <v>0.61054172767203518</v>
      </c>
      <c r="I39" s="13"/>
      <c r="J39" s="13"/>
      <c r="K39" s="14"/>
      <c r="M39" s="13"/>
      <c r="N39" s="13"/>
      <c r="O39" s="14"/>
      <c r="Q39" s="13"/>
      <c r="R39" s="13"/>
      <c r="S39" s="14"/>
    </row>
    <row r="40" spans="1:19" x14ac:dyDescent="0.2">
      <c r="A40" s="13"/>
      <c r="B40" s="13"/>
      <c r="C40" s="14"/>
      <c r="E40" s="6" t="s">
        <v>107</v>
      </c>
      <c r="F40" s="7">
        <f>F38+F39</f>
        <v>683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8184</v>
      </c>
      <c r="K41" s="24">
        <f>J41/J45</f>
        <v>0.18825477882823821</v>
      </c>
      <c r="M41" s="38" t="s">
        <v>194</v>
      </c>
      <c r="N41" s="112">
        <v>9635</v>
      </c>
      <c r="O41" s="24">
        <f>N41/N45</f>
        <v>0.22758408919123205</v>
      </c>
      <c r="Q41" s="13"/>
      <c r="R41" s="13"/>
      <c r="S41" s="14"/>
    </row>
    <row r="42" spans="1:19" x14ac:dyDescent="0.2">
      <c r="A42" s="1" t="s">
        <v>87</v>
      </c>
      <c r="B42" s="112">
        <v>32494</v>
      </c>
      <c r="C42" s="10">
        <f>B42/B44</f>
        <v>0.55926748248739266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11147</v>
      </c>
      <c r="K42" s="24">
        <f>J42/J45</f>
        <v>0.25641202585512846</v>
      </c>
      <c r="M42" s="38" t="s">
        <v>195</v>
      </c>
      <c r="N42" s="112">
        <v>14191</v>
      </c>
      <c r="O42" s="24">
        <f>N42/N45</f>
        <v>0.33519935752078611</v>
      </c>
      <c r="Q42" s="13"/>
      <c r="R42" s="13"/>
      <c r="S42" s="14"/>
    </row>
    <row r="43" spans="1:19" x14ac:dyDescent="0.2">
      <c r="A43" s="1" t="s">
        <v>88</v>
      </c>
      <c r="B43" s="112">
        <v>25607</v>
      </c>
      <c r="C43" s="10">
        <f>B43/B44</f>
        <v>0.44073251751260734</v>
      </c>
      <c r="E43" s="153" t="s">
        <v>127</v>
      </c>
      <c r="F43" s="125">
        <v>9931</v>
      </c>
      <c r="G43" s="127">
        <f>F43/F49</f>
        <v>0.22326386547065039</v>
      </c>
      <c r="I43" s="38" t="s">
        <v>159</v>
      </c>
      <c r="J43" s="112">
        <v>13967</v>
      </c>
      <c r="K43" s="24">
        <f>J43/J45</f>
        <v>0.32127987486485865</v>
      </c>
      <c r="M43" s="38" t="s">
        <v>196</v>
      </c>
      <c r="N43" s="112">
        <v>9809</v>
      </c>
      <c r="O43" s="24">
        <f>N43/N45</f>
        <v>0.2316940665154951</v>
      </c>
      <c r="Q43" s="13"/>
      <c r="R43" s="13"/>
      <c r="S43" s="14"/>
    </row>
    <row r="44" spans="1:19" x14ac:dyDescent="0.2">
      <c r="A44" s="1" t="s">
        <v>69</v>
      </c>
      <c r="B44" s="1">
        <f>B42+B43</f>
        <v>58101</v>
      </c>
      <c r="C44" s="10">
        <f>C42+C43</f>
        <v>1</v>
      </c>
      <c r="E44" s="152" t="s">
        <v>128</v>
      </c>
      <c r="F44" s="112">
        <v>5589</v>
      </c>
      <c r="G44" s="10">
        <f>F44/F49</f>
        <v>0.12564915357118769</v>
      </c>
      <c r="I44" s="38" t="s">
        <v>160</v>
      </c>
      <c r="J44" s="112">
        <v>10175</v>
      </c>
      <c r="K44" s="24">
        <f>J44/J45</f>
        <v>0.23405332045177465</v>
      </c>
      <c r="M44" s="38" t="s">
        <v>197</v>
      </c>
      <c r="N44" s="112">
        <v>8701</v>
      </c>
      <c r="O44" s="24">
        <f>N44/N45</f>
        <v>0.20552248677248677</v>
      </c>
      <c r="Q44" s="13"/>
      <c r="R44" s="13"/>
      <c r="S44" s="14"/>
    </row>
    <row r="45" spans="1:19" x14ac:dyDescent="0.2">
      <c r="A45" s="13"/>
      <c r="B45" s="13"/>
      <c r="C45" s="14"/>
      <c r="E45" s="152" t="s">
        <v>129</v>
      </c>
      <c r="F45" s="112">
        <v>9310</v>
      </c>
      <c r="G45" s="10">
        <f>F45/F49</f>
        <v>0.20930284840718508</v>
      </c>
      <c r="I45" s="38" t="s">
        <v>69</v>
      </c>
      <c r="J45" s="23">
        <f>J41+J42+J43+J44</f>
        <v>43473</v>
      </c>
      <c r="K45" s="24">
        <f>K41+K42+K43+K44</f>
        <v>0.99999999999999989</v>
      </c>
      <c r="M45" s="38" t="s">
        <v>69</v>
      </c>
      <c r="N45" s="23">
        <f>N41+N42+N43+N44</f>
        <v>42336</v>
      </c>
      <c r="O45" s="24">
        <f>O41+O42+O43+O44</f>
        <v>1</v>
      </c>
      <c r="Q45" s="13"/>
      <c r="R45" s="13"/>
      <c r="S45" s="14"/>
    </row>
    <row r="46" spans="1:19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12075</v>
      </c>
      <c r="G46" s="10">
        <f>F46/F49</f>
        <v>0.27146422067849196</v>
      </c>
      <c r="I46" s="13"/>
      <c r="J46" s="13"/>
      <c r="K46" s="14"/>
      <c r="M46" s="13"/>
      <c r="N46" s="13"/>
      <c r="O46" s="14"/>
      <c r="Q46" s="13"/>
      <c r="R46" s="13"/>
      <c r="S46" s="14"/>
    </row>
    <row r="47" spans="1:19" x14ac:dyDescent="0.2">
      <c r="A47" s="1" t="s">
        <v>90</v>
      </c>
      <c r="B47" s="112">
        <v>24929</v>
      </c>
      <c r="C47" s="10">
        <f>B47/B49</f>
        <v>0.43211995146472526</v>
      </c>
      <c r="E47" s="152" t="s">
        <v>131</v>
      </c>
      <c r="F47" s="112">
        <v>5767</v>
      </c>
      <c r="G47" s="10">
        <f>F47/F49</f>
        <v>0.12965086216586857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</row>
    <row r="48" spans="1:19" x14ac:dyDescent="0.2">
      <c r="A48" s="1" t="s">
        <v>91</v>
      </c>
      <c r="B48" s="112">
        <v>32761</v>
      </c>
      <c r="C48" s="10">
        <f>B48/B49</f>
        <v>0.56788004853527474</v>
      </c>
      <c r="E48" s="152" t="s">
        <v>673</v>
      </c>
      <c r="F48" s="112">
        <v>1809</v>
      </c>
      <c r="G48" s="10">
        <f>F48/F49</f>
        <v>4.0669049706616306E-2</v>
      </c>
      <c r="I48" s="38" t="s">
        <v>162</v>
      </c>
      <c r="J48" s="112">
        <v>17891</v>
      </c>
      <c r="K48" s="24">
        <f>J48/J51</f>
        <v>0.41543212743231317</v>
      </c>
      <c r="M48" s="38" t="s">
        <v>199</v>
      </c>
      <c r="N48" s="112">
        <v>17901</v>
      </c>
      <c r="O48" s="24">
        <f>N48/N51</f>
        <v>0.41963008978175764</v>
      </c>
      <c r="Q48" s="13"/>
      <c r="R48" s="13"/>
      <c r="S48" s="14"/>
    </row>
    <row r="49" spans="1:19" x14ac:dyDescent="0.2">
      <c r="A49" s="1" t="s">
        <v>69</v>
      </c>
      <c r="B49" s="1">
        <f>B47+B48</f>
        <v>57690</v>
      </c>
      <c r="C49" s="10">
        <f>C47+C48</f>
        <v>1</v>
      </c>
      <c r="E49" s="152" t="s">
        <v>69</v>
      </c>
      <c r="F49" s="1">
        <f>F43+F44+F45+F46+F47+F48</f>
        <v>44481</v>
      </c>
      <c r="G49" s="10">
        <f>G43+G44+G45+G46+G47+G48</f>
        <v>1</v>
      </c>
      <c r="I49" s="38" t="s">
        <v>163</v>
      </c>
      <c r="J49" s="112">
        <v>14766</v>
      </c>
      <c r="K49" s="24">
        <f>J49/J51</f>
        <v>0.34286908466075328</v>
      </c>
      <c r="M49" s="38" t="s">
        <v>200</v>
      </c>
      <c r="N49" s="112">
        <v>12595</v>
      </c>
      <c r="O49" s="24">
        <f>N49/N51</f>
        <v>0.29524836494057527</v>
      </c>
      <c r="Q49" s="13"/>
      <c r="R49" s="13"/>
      <c r="S49" s="14"/>
    </row>
    <row r="50" spans="1:19" x14ac:dyDescent="0.2">
      <c r="A50" s="13"/>
      <c r="B50" s="13"/>
      <c r="C50" s="14"/>
      <c r="E50" s="13"/>
      <c r="F50" s="13"/>
      <c r="G50" s="14"/>
      <c r="I50" s="38" t="s">
        <v>164</v>
      </c>
      <c r="J50" s="112">
        <v>10409</v>
      </c>
      <c r="K50" s="24">
        <f>J50/J51</f>
        <v>0.24169878790693355</v>
      </c>
      <c r="M50" s="38" t="s">
        <v>201</v>
      </c>
      <c r="N50" s="112">
        <v>12163</v>
      </c>
      <c r="O50" s="24">
        <f>N50/N51</f>
        <v>0.28512154527766709</v>
      </c>
      <c r="Q50" s="13"/>
      <c r="R50" s="13"/>
      <c r="S50" s="14"/>
    </row>
    <row r="51" spans="1:19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43066</v>
      </c>
      <c r="K51" s="24">
        <f>K48+K49+K50</f>
        <v>1</v>
      </c>
      <c r="M51" s="38" t="s">
        <v>69</v>
      </c>
      <c r="N51" s="23">
        <f>N48+N49+N50</f>
        <v>42659</v>
      </c>
      <c r="O51" s="24">
        <f>O48+O49+O50</f>
        <v>1</v>
      </c>
      <c r="Q51" s="13"/>
      <c r="R51" s="13"/>
      <c r="S51" s="14"/>
    </row>
    <row r="52" spans="1:19" x14ac:dyDescent="0.2">
      <c r="A52" s="1" t="s">
        <v>92</v>
      </c>
      <c r="B52" s="112">
        <v>14017</v>
      </c>
      <c r="C52" s="10">
        <f>B52/B54</f>
        <v>0.25977612216909446</v>
      </c>
      <c r="E52" s="152" t="s">
        <v>133</v>
      </c>
      <c r="F52" s="112">
        <v>28921</v>
      </c>
      <c r="G52" s="10">
        <f>F52/F55</f>
        <v>0.62888144733408713</v>
      </c>
      <c r="I52" s="13"/>
      <c r="J52" s="13"/>
      <c r="K52" s="14"/>
      <c r="M52" s="13"/>
      <c r="N52" s="13"/>
      <c r="O52" s="14"/>
      <c r="Q52" s="13"/>
      <c r="R52" s="13"/>
      <c r="S52" s="14"/>
    </row>
    <row r="53" spans="1:19" x14ac:dyDescent="0.2">
      <c r="A53" s="1" t="s">
        <v>93</v>
      </c>
      <c r="B53" s="112">
        <v>39941</v>
      </c>
      <c r="C53" s="10">
        <f>B53/B54</f>
        <v>0.74022387783090549</v>
      </c>
      <c r="E53" s="152" t="s">
        <v>134</v>
      </c>
      <c r="F53" s="112">
        <v>11764</v>
      </c>
      <c r="G53" s="10">
        <f>F53/F55</f>
        <v>0.25580586239888664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</row>
    <row r="54" spans="1:19" x14ac:dyDescent="0.2">
      <c r="A54" s="1" t="s">
        <v>69</v>
      </c>
      <c r="B54" s="1">
        <f>B52+B53</f>
        <v>53958</v>
      </c>
      <c r="C54" s="10">
        <f>C52+C53</f>
        <v>1</v>
      </c>
      <c r="E54" s="152" t="s">
        <v>135</v>
      </c>
      <c r="F54" s="112">
        <v>5303</v>
      </c>
      <c r="G54" s="10">
        <f>F54/F55</f>
        <v>0.11531269026702617</v>
      </c>
      <c r="I54" s="38" t="s">
        <v>166</v>
      </c>
      <c r="J54" s="112">
        <v>21627</v>
      </c>
      <c r="K54" s="24">
        <f>J54/J57</f>
        <v>0.50384400335476653</v>
      </c>
      <c r="M54" s="38" t="s">
        <v>203</v>
      </c>
      <c r="N54" s="112">
        <v>24882</v>
      </c>
      <c r="O54" s="24">
        <f>N54/N56</f>
        <v>0.58218488967921567</v>
      </c>
      <c r="Q54" s="13"/>
      <c r="R54" s="13"/>
      <c r="S54" s="14"/>
    </row>
    <row r="55" spans="1:19" x14ac:dyDescent="0.2">
      <c r="A55" s="13"/>
      <c r="B55" s="13"/>
      <c r="C55" s="14"/>
      <c r="E55" s="152" t="s">
        <v>69</v>
      </c>
      <c r="F55" s="1">
        <f>F52+F53+F54</f>
        <v>45988</v>
      </c>
      <c r="G55" s="10">
        <f>G52+G53+G54</f>
        <v>0.99999999999999989</v>
      </c>
      <c r="I55" s="38" t="s">
        <v>167</v>
      </c>
      <c r="J55" s="112">
        <v>12975</v>
      </c>
      <c r="K55" s="24">
        <f>J55/J57</f>
        <v>0.30227844562482525</v>
      </c>
      <c r="M55" s="38" t="s">
        <v>204</v>
      </c>
      <c r="N55" s="112">
        <v>17857</v>
      </c>
      <c r="O55" s="24">
        <f>N55/N56</f>
        <v>0.41781511032078428</v>
      </c>
      <c r="Q55" s="13"/>
      <c r="R55" s="13"/>
      <c r="S55" s="14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8322</v>
      </c>
      <c r="K56" s="24">
        <f>J56/J57</f>
        <v>0.19387755102040816</v>
      </c>
      <c r="M56" s="38" t="s">
        <v>69</v>
      </c>
      <c r="N56" s="23">
        <f>N54+N55</f>
        <v>42739</v>
      </c>
      <c r="O56" s="24">
        <f>O54+O55</f>
        <v>1</v>
      </c>
      <c r="Q56" s="13"/>
      <c r="R56" s="13"/>
      <c r="S56" s="14"/>
    </row>
    <row r="57" spans="1:19" x14ac:dyDescent="0.2">
      <c r="A57" s="1" t="s">
        <v>97</v>
      </c>
      <c r="B57" s="112">
        <v>19721</v>
      </c>
      <c r="C57" s="10">
        <f>B57/B60</f>
        <v>0.36510228640192538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42924</v>
      </c>
      <c r="K57" s="24">
        <f>K54+K55+K56</f>
        <v>0.99999999999999989</v>
      </c>
      <c r="M57" s="13"/>
      <c r="N57" s="13"/>
      <c r="O57" s="13"/>
      <c r="Q57" s="13"/>
      <c r="R57" s="13"/>
      <c r="S57" s="14"/>
    </row>
    <row r="58" spans="1:19" x14ac:dyDescent="0.2">
      <c r="A58" s="1" t="s">
        <v>98</v>
      </c>
      <c r="B58" s="112">
        <v>20494</v>
      </c>
      <c r="C58" s="10">
        <f>B58/B60</f>
        <v>0.37941312598352311</v>
      </c>
      <c r="E58" s="152" t="s">
        <v>137</v>
      </c>
      <c r="F58" s="112">
        <v>27452</v>
      </c>
      <c r="G58" s="10">
        <f>F58/F60</f>
        <v>0.58058921811221798</v>
      </c>
      <c r="I58" s="13"/>
      <c r="J58" s="13"/>
      <c r="K58" s="14"/>
      <c r="M58" s="13"/>
      <c r="N58" s="13"/>
      <c r="O58" s="13"/>
      <c r="Q58" s="13"/>
      <c r="R58" s="13"/>
      <c r="S58" s="14"/>
    </row>
    <row r="59" spans="1:19" x14ac:dyDescent="0.2">
      <c r="A59" s="1" t="s">
        <v>99</v>
      </c>
      <c r="B59" s="112">
        <v>13800</v>
      </c>
      <c r="C59" s="10">
        <f>B59/B60</f>
        <v>0.25548458761455151</v>
      </c>
      <c r="E59" s="154" t="s">
        <v>72</v>
      </c>
      <c r="F59" s="112">
        <v>19831</v>
      </c>
      <c r="G59" s="31">
        <f>F59/F60</f>
        <v>0.41941078188778208</v>
      </c>
      <c r="I59" s="50"/>
      <c r="J59" s="13"/>
      <c r="K59" s="16"/>
      <c r="M59" s="13"/>
      <c r="N59" s="13"/>
      <c r="O59" s="13"/>
      <c r="Q59" s="13"/>
      <c r="R59" s="13"/>
      <c r="S59" s="14"/>
    </row>
    <row r="60" spans="1:19" x14ac:dyDescent="0.2">
      <c r="A60" s="1" t="s">
        <v>69</v>
      </c>
      <c r="B60" s="1">
        <f>B57+B58+B59</f>
        <v>54015</v>
      </c>
      <c r="C60" s="10">
        <f>C57+C58+C59</f>
        <v>1</v>
      </c>
      <c r="E60" s="38" t="s">
        <v>69</v>
      </c>
      <c r="F60" s="23">
        <f>F58+F59</f>
        <v>47283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</row>
    <row r="61" spans="1:19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</row>
    <row r="62" spans="1:19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</row>
    <row r="63" spans="1:19" x14ac:dyDescent="0.2">
      <c r="A63" s="1" t="s">
        <v>101</v>
      </c>
      <c r="B63" s="112">
        <v>46639</v>
      </c>
      <c r="C63" s="10">
        <f>B63/B65</f>
        <v>0.75286122455568294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</row>
    <row r="64" spans="1:19" x14ac:dyDescent="0.2">
      <c r="A64" s="1" t="s">
        <v>102</v>
      </c>
      <c r="B64" s="112">
        <v>15310</v>
      </c>
      <c r="C64" s="10">
        <f>B64/B65</f>
        <v>0.24713877544431709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</row>
    <row r="65" spans="1:19" x14ac:dyDescent="0.2">
      <c r="A65" s="1" t="s">
        <v>69</v>
      </c>
      <c r="B65" s="1">
        <f>B63+B64</f>
        <v>61949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</row>
    <row r="66" spans="1:19" s="13" customFormat="1" x14ac:dyDescent="0.2">
      <c r="C66" s="14"/>
      <c r="G66" s="14"/>
      <c r="I66" s="50"/>
      <c r="K66" s="16"/>
      <c r="S66" s="14"/>
    </row>
    <row r="67" spans="1:19" s="13" customFormat="1" x14ac:dyDescent="0.2">
      <c r="C67" s="14"/>
      <c r="E67" s="50"/>
      <c r="G67" s="16"/>
      <c r="I67" s="50"/>
      <c r="K67" s="16"/>
      <c r="S67" s="14"/>
    </row>
    <row r="68" spans="1:19" s="13" customFormat="1" x14ac:dyDescent="0.2">
      <c r="C68" s="14"/>
      <c r="E68" s="50"/>
      <c r="G68" s="16"/>
      <c r="I68" s="50"/>
      <c r="K68" s="16"/>
      <c r="S68" s="14"/>
    </row>
    <row r="69" spans="1:19" s="13" customFormat="1" x14ac:dyDescent="0.2">
      <c r="C69" s="14"/>
      <c r="E69" s="50"/>
      <c r="G69" s="16"/>
      <c r="I69" s="50"/>
      <c r="K69" s="16"/>
      <c r="S69" s="14"/>
    </row>
    <row r="70" spans="1:19" s="13" customFormat="1" x14ac:dyDescent="0.2">
      <c r="C70" s="14"/>
      <c r="E70" s="50"/>
      <c r="G70" s="16"/>
      <c r="K70" s="16"/>
      <c r="S70" s="14"/>
    </row>
    <row r="71" spans="1:19" s="13" customFormat="1" x14ac:dyDescent="0.2">
      <c r="C71" s="14"/>
      <c r="E71" s="50"/>
      <c r="G71" s="16"/>
      <c r="I71" s="50"/>
      <c r="K71" s="16"/>
      <c r="S71" s="14"/>
    </row>
    <row r="72" spans="1:19" s="13" customFormat="1" x14ac:dyDescent="0.2">
      <c r="C72" s="14"/>
      <c r="G72" s="16"/>
      <c r="I72" s="50"/>
      <c r="K72" s="16"/>
      <c r="S72" s="14"/>
    </row>
    <row r="73" spans="1:19" s="13" customFormat="1" x14ac:dyDescent="0.2">
      <c r="C73" s="14"/>
      <c r="E73" s="50"/>
      <c r="G73" s="16"/>
      <c r="I73" s="50"/>
      <c r="K73" s="16"/>
      <c r="S73" s="14"/>
    </row>
    <row r="74" spans="1:19" s="13" customFormat="1" x14ac:dyDescent="0.2">
      <c r="C74" s="14"/>
      <c r="E74" s="50"/>
      <c r="G74" s="16"/>
      <c r="I74" s="50"/>
      <c r="K74" s="16"/>
      <c r="S74" s="14"/>
    </row>
    <row r="75" spans="1:19" s="13" customFormat="1" x14ac:dyDescent="0.2">
      <c r="C75" s="14"/>
      <c r="E75" s="50"/>
      <c r="G75" s="16"/>
      <c r="I75" s="50"/>
      <c r="K75" s="16"/>
      <c r="S75" s="14"/>
    </row>
    <row r="76" spans="1:19" s="13" customFormat="1" x14ac:dyDescent="0.2">
      <c r="C76" s="14"/>
      <c r="E76" s="50"/>
      <c r="G76" s="16"/>
      <c r="I76" s="50"/>
      <c r="K76" s="16"/>
      <c r="S76" s="14"/>
    </row>
    <row r="77" spans="1:19" s="13" customFormat="1" x14ac:dyDescent="0.2">
      <c r="C77" s="14"/>
      <c r="E77" s="50"/>
      <c r="G77" s="16"/>
      <c r="K77" s="16"/>
      <c r="S77" s="14"/>
    </row>
    <row r="78" spans="1:19" s="13" customFormat="1" x14ac:dyDescent="0.2">
      <c r="C78" s="14"/>
      <c r="E78" s="50"/>
      <c r="G78" s="16"/>
      <c r="I78" s="50"/>
      <c r="K78" s="16"/>
      <c r="S78" s="14"/>
    </row>
    <row r="79" spans="1:19" s="13" customFormat="1" x14ac:dyDescent="0.2">
      <c r="C79" s="14"/>
      <c r="G79" s="16"/>
      <c r="I79" s="50"/>
      <c r="K79" s="16"/>
      <c r="S79" s="14"/>
    </row>
    <row r="80" spans="1:19" s="13" customFormat="1" x14ac:dyDescent="0.2">
      <c r="C80" s="14"/>
      <c r="E80" s="50"/>
      <c r="G80" s="16"/>
      <c r="I80" s="50"/>
      <c r="K80" s="16"/>
      <c r="S80" s="14"/>
    </row>
    <row r="81" spans="3:19" s="13" customFormat="1" x14ac:dyDescent="0.2">
      <c r="C81" s="14"/>
      <c r="E81" s="50"/>
      <c r="G81" s="16"/>
      <c r="I81" s="50"/>
      <c r="K81" s="16"/>
      <c r="S81" s="14"/>
    </row>
    <row r="82" spans="3:19" s="13" customFormat="1" x14ac:dyDescent="0.2">
      <c r="C82" s="14"/>
      <c r="E82" s="50"/>
      <c r="G82" s="16"/>
      <c r="I82" s="50"/>
      <c r="K82" s="16"/>
      <c r="S82" s="14"/>
    </row>
    <row r="83" spans="3:19" s="13" customFormat="1" x14ac:dyDescent="0.2">
      <c r="C83" s="14"/>
      <c r="E83" s="50"/>
      <c r="G83" s="16"/>
      <c r="K83" s="16"/>
      <c r="S83" s="14"/>
    </row>
    <row r="84" spans="3:19" s="13" customFormat="1" x14ac:dyDescent="0.2">
      <c r="C84" s="14"/>
      <c r="E84" s="50"/>
      <c r="G84" s="16"/>
      <c r="I84" s="50"/>
      <c r="K84" s="16"/>
      <c r="S84" s="14"/>
    </row>
    <row r="85" spans="3:19" s="13" customFormat="1" x14ac:dyDescent="0.2">
      <c r="C85" s="14"/>
      <c r="G85" s="16"/>
      <c r="I85" s="50"/>
      <c r="K85" s="16"/>
      <c r="S85" s="14"/>
    </row>
    <row r="86" spans="3:19" s="13" customFormat="1" x14ac:dyDescent="0.2">
      <c r="C86" s="14"/>
      <c r="E86" s="50"/>
      <c r="G86" s="16"/>
      <c r="I86" s="50"/>
      <c r="K86" s="16"/>
      <c r="S86" s="14"/>
    </row>
    <row r="87" spans="3:19" s="13" customFormat="1" x14ac:dyDescent="0.2">
      <c r="C87" s="14"/>
      <c r="E87" s="50"/>
      <c r="G87" s="16"/>
      <c r="I87" s="50"/>
      <c r="K87" s="16"/>
      <c r="S87" s="14"/>
    </row>
    <row r="88" spans="3:19" s="13" customFormat="1" x14ac:dyDescent="0.2">
      <c r="C88" s="14"/>
      <c r="E88" s="50"/>
      <c r="G88" s="16"/>
      <c r="I88" s="50"/>
      <c r="K88" s="16"/>
      <c r="S88" s="14"/>
    </row>
    <row r="89" spans="3:19" s="13" customFormat="1" x14ac:dyDescent="0.2">
      <c r="C89" s="14"/>
      <c r="E89" s="50"/>
      <c r="G89" s="16"/>
      <c r="I89" s="50"/>
      <c r="K89" s="16"/>
      <c r="S89" s="14"/>
    </row>
    <row r="90" spans="3:19" s="13" customFormat="1" x14ac:dyDescent="0.2">
      <c r="C90" s="14"/>
      <c r="E90" s="50"/>
      <c r="G90" s="16"/>
      <c r="K90" s="16"/>
      <c r="S90" s="14"/>
    </row>
    <row r="91" spans="3:19" s="13" customFormat="1" x14ac:dyDescent="0.2">
      <c r="C91" s="14"/>
      <c r="E91" s="50"/>
      <c r="G91" s="16"/>
      <c r="I91" s="50"/>
      <c r="K91" s="16"/>
      <c r="S91" s="14"/>
    </row>
    <row r="92" spans="3:19" s="13" customFormat="1" x14ac:dyDescent="0.2">
      <c r="C92" s="14"/>
      <c r="E92" s="50"/>
      <c r="G92" s="16"/>
      <c r="I92" s="50"/>
      <c r="K92" s="16"/>
      <c r="S92" s="14"/>
    </row>
    <row r="93" spans="3:19" s="13" customFormat="1" x14ac:dyDescent="0.2">
      <c r="C93" s="14"/>
      <c r="G93" s="16"/>
      <c r="I93" s="50"/>
      <c r="K93" s="16"/>
      <c r="S93" s="14"/>
    </row>
    <row r="94" spans="3:19" s="13" customFormat="1" x14ac:dyDescent="0.2">
      <c r="C94" s="14"/>
      <c r="E94" s="50"/>
      <c r="G94" s="16"/>
      <c r="I94" s="50"/>
      <c r="K94" s="16"/>
      <c r="S94" s="14"/>
    </row>
    <row r="95" spans="3:19" s="13" customFormat="1" x14ac:dyDescent="0.2">
      <c r="C95" s="14"/>
      <c r="E95" s="50"/>
      <c r="G95" s="16"/>
      <c r="I95" s="50"/>
      <c r="K95" s="16"/>
      <c r="S95" s="14"/>
    </row>
    <row r="96" spans="3:19" s="13" customFormat="1" x14ac:dyDescent="0.2">
      <c r="C96" s="14"/>
      <c r="E96" s="50"/>
      <c r="G96" s="16"/>
      <c r="I96" s="50"/>
      <c r="K96" s="16"/>
      <c r="S96" s="14"/>
    </row>
    <row r="97" spans="3:19" s="13" customFormat="1" x14ac:dyDescent="0.2">
      <c r="C97" s="14"/>
      <c r="E97" s="50"/>
      <c r="G97" s="16"/>
      <c r="K97" s="16"/>
      <c r="S97" s="14"/>
    </row>
    <row r="98" spans="3:19" s="13" customFormat="1" x14ac:dyDescent="0.2">
      <c r="C98" s="14"/>
      <c r="G98" s="16"/>
      <c r="I98" s="50"/>
      <c r="K98" s="16"/>
      <c r="S98" s="14"/>
    </row>
    <row r="99" spans="3:19" s="13" customFormat="1" x14ac:dyDescent="0.2">
      <c r="C99" s="14"/>
      <c r="E99" s="50"/>
      <c r="G99" s="16"/>
      <c r="I99" s="50"/>
      <c r="K99" s="16"/>
      <c r="S99" s="14"/>
    </row>
    <row r="100" spans="3:19" s="13" customFormat="1" x14ac:dyDescent="0.2">
      <c r="C100" s="14"/>
      <c r="E100" s="50"/>
      <c r="G100" s="16"/>
      <c r="I100" s="50"/>
      <c r="K100" s="16"/>
      <c r="M100"/>
      <c r="N100"/>
      <c r="O100"/>
      <c r="S100" s="14"/>
    </row>
    <row r="101" spans="3:19" x14ac:dyDescent="0.2">
      <c r="E101" s="45"/>
      <c r="G101" s="28"/>
      <c r="I101" s="45"/>
      <c r="K101" s="28"/>
    </row>
    <row r="102" spans="3:19" x14ac:dyDescent="0.2">
      <c r="E102" s="45"/>
      <c r="G102" s="28"/>
      <c r="I102" s="45"/>
      <c r="K102" s="28"/>
    </row>
    <row r="103" spans="3:19" x14ac:dyDescent="0.2">
      <c r="E103" s="45"/>
      <c r="G103" s="28"/>
      <c r="K103" s="28"/>
    </row>
    <row r="104" spans="3:19" x14ac:dyDescent="0.2">
      <c r="E104" s="45"/>
      <c r="G104" s="28"/>
      <c r="I104" s="45"/>
      <c r="K104" s="28"/>
    </row>
    <row r="105" spans="3:19" x14ac:dyDescent="0.2">
      <c r="G105" s="28"/>
      <c r="I105" s="45"/>
      <c r="K105" s="28"/>
    </row>
    <row r="106" spans="3:19" x14ac:dyDescent="0.2">
      <c r="E106" s="45"/>
      <c r="G106" s="28"/>
      <c r="I106" s="45"/>
      <c r="K106" s="28"/>
    </row>
    <row r="107" spans="3:19" x14ac:dyDescent="0.2">
      <c r="E107" s="45"/>
      <c r="G107" s="28"/>
      <c r="I107" s="45"/>
      <c r="K107" s="28"/>
    </row>
    <row r="108" spans="3:19" x14ac:dyDescent="0.2">
      <c r="E108" s="45"/>
      <c r="G108" s="28"/>
      <c r="K108" s="28"/>
    </row>
    <row r="109" spans="3:19" x14ac:dyDescent="0.2">
      <c r="E109" s="45"/>
      <c r="G109" s="28"/>
    </row>
    <row r="110" spans="3:19" x14ac:dyDescent="0.2">
      <c r="E110" s="45"/>
      <c r="G110" s="28"/>
    </row>
    <row r="111" spans="3:19" x14ac:dyDescent="0.2">
      <c r="G111" s="28"/>
    </row>
    <row r="112" spans="3:19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88C0-ED8D-2D43-BFF4-CD949A94D090}">
  <sheetPr codeName="Sheet39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115.6640625" customWidth="1"/>
  </cols>
  <sheetData>
    <row r="1" spans="1:24" x14ac:dyDescent="0.2">
      <c r="A1" s="8" t="s">
        <v>36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38" t="s">
        <v>268</v>
      </c>
      <c r="R3" s="60" t="s">
        <v>64</v>
      </c>
      <c r="S3" s="61" t="s">
        <v>77</v>
      </c>
      <c r="T3" s="43"/>
      <c r="U3" s="62" t="s">
        <v>286</v>
      </c>
      <c r="V3" s="63" t="s">
        <v>64</v>
      </c>
      <c r="W3" s="64" t="s">
        <v>77</v>
      </c>
      <c r="X3" s="43"/>
    </row>
    <row r="4" spans="1:24" x14ac:dyDescent="0.2">
      <c r="A4" s="1" t="s">
        <v>66</v>
      </c>
      <c r="B4" s="112">
        <v>3143</v>
      </c>
      <c r="C4" s="10">
        <f>B4/B7</f>
        <v>0.98650345260514749</v>
      </c>
      <c r="E4" s="1" t="s">
        <v>104</v>
      </c>
      <c r="F4" s="112">
        <v>1885</v>
      </c>
      <c r="G4" s="10">
        <f>F4/F6</f>
        <v>0.68272365085114084</v>
      </c>
      <c r="I4" s="152" t="s">
        <v>139</v>
      </c>
      <c r="J4" s="112">
        <v>935</v>
      </c>
      <c r="K4" s="10">
        <f>J4/J6</f>
        <v>0.47899590163934425</v>
      </c>
      <c r="M4" s="38" t="s">
        <v>170</v>
      </c>
      <c r="N4" s="112">
        <v>555</v>
      </c>
      <c r="O4" s="24">
        <f>N4/N8</f>
        <v>0.29903017241379309</v>
      </c>
      <c r="Q4" s="46" t="s">
        <v>269</v>
      </c>
      <c r="R4" s="112">
        <v>581</v>
      </c>
      <c r="S4" s="24">
        <f>R4/R7</f>
        <v>0.32081722805080065</v>
      </c>
      <c r="T4" s="43"/>
      <c r="U4" s="66" t="s">
        <v>514</v>
      </c>
      <c r="V4" s="112">
        <v>599</v>
      </c>
      <c r="W4" s="68">
        <f>V4/V6</f>
        <v>0.66629588431590658</v>
      </c>
      <c r="X4" s="43"/>
    </row>
    <row r="5" spans="1:24" x14ac:dyDescent="0.2">
      <c r="A5" s="1" t="s">
        <v>67</v>
      </c>
      <c r="B5" s="112">
        <v>16</v>
      </c>
      <c r="C5" s="10">
        <f>B5/B7</f>
        <v>5.0219711236660393E-3</v>
      </c>
      <c r="E5" s="1" t="s">
        <v>105</v>
      </c>
      <c r="F5" s="112">
        <v>876</v>
      </c>
      <c r="G5" s="10">
        <f>F5/F6</f>
        <v>0.3172763491488591</v>
      </c>
      <c r="I5" s="152" t="s">
        <v>88</v>
      </c>
      <c r="J5" s="112">
        <v>1017</v>
      </c>
      <c r="K5" s="10">
        <f>J5/J6</f>
        <v>0.52100409836065575</v>
      </c>
      <c r="M5" s="38" t="s">
        <v>171</v>
      </c>
      <c r="N5" s="112">
        <v>135</v>
      </c>
      <c r="O5" s="24">
        <f>N5/N8</f>
        <v>7.2737068965517238E-2</v>
      </c>
      <c r="Q5" s="46" t="s">
        <v>270</v>
      </c>
      <c r="R5" s="112">
        <v>296</v>
      </c>
      <c r="S5" s="24">
        <f>R5/R7</f>
        <v>0.16344561016013254</v>
      </c>
      <c r="T5" s="43"/>
      <c r="U5" s="66" t="s">
        <v>515</v>
      </c>
      <c r="V5" s="112">
        <v>300</v>
      </c>
      <c r="W5" s="68">
        <f>V5/V6</f>
        <v>0.33370411568409342</v>
      </c>
      <c r="X5" s="43"/>
    </row>
    <row r="6" spans="1:24" x14ac:dyDescent="0.2">
      <c r="A6" s="2" t="s">
        <v>68</v>
      </c>
      <c r="B6" s="112">
        <v>27</v>
      </c>
      <c r="C6" s="11">
        <f>B6/B7</f>
        <v>8.4745762711864406E-3</v>
      </c>
      <c r="E6" s="1" t="s">
        <v>107</v>
      </c>
      <c r="F6" s="1">
        <f>F4+F5</f>
        <v>2761</v>
      </c>
      <c r="G6" s="10">
        <f>G4+G5</f>
        <v>1</v>
      </c>
      <c r="I6" s="152" t="s">
        <v>69</v>
      </c>
      <c r="J6" s="1">
        <f>J4+J5</f>
        <v>1952</v>
      </c>
      <c r="K6" s="10">
        <f>K4+K5</f>
        <v>1</v>
      </c>
      <c r="M6" s="38" t="s">
        <v>172</v>
      </c>
      <c r="N6" s="112">
        <v>634</v>
      </c>
      <c r="O6" s="24">
        <f>N6/N8</f>
        <v>0.34159482758620691</v>
      </c>
      <c r="Q6" s="46" t="s">
        <v>271</v>
      </c>
      <c r="R6" s="112">
        <v>934</v>
      </c>
      <c r="S6" s="24">
        <f>R6/R7</f>
        <v>0.51573716178906681</v>
      </c>
      <c r="T6" s="43"/>
      <c r="U6" s="66" t="s">
        <v>69</v>
      </c>
      <c r="V6" s="67">
        <f>V4+V5</f>
        <v>899</v>
      </c>
      <c r="W6" s="68">
        <f>W4+W5</f>
        <v>1</v>
      </c>
      <c r="X6" s="43"/>
    </row>
    <row r="7" spans="1:24" x14ac:dyDescent="0.2">
      <c r="A7" s="1" t="s">
        <v>69</v>
      </c>
      <c r="B7" s="1">
        <f>B4+B5+B6</f>
        <v>3186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532</v>
      </c>
      <c r="O7" s="24">
        <f>N7/N8</f>
        <v>0.28663793103448276</v>
      </c>
      <c r="Q7" s="46" t="s">
        <v>69</v>
      </c>
      <c r="R7" s="23">
        <f>R4+R5+R6</f>
        <v>1811</v>
      </c>
      <c r="S7" s="24">
        <f>S4+S5+S6</f>
        <v>1</v>
      </c>
      <c r="T7" s="43"/>
      <c r="U7" s="43"/>
      <c r="V7" s="43"/>
      <c r="W7" s="44"/>
      <c r="X7" s="43"/>
    </row>
    <row r="8" spans="1:24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1856</v>
      </c>
      <c r="O8" s="24">
        <f>O4+O5+O6+O7</f>
        <v>1</v>
      </c>
      <c r="Q8" s="43"/>
      <c r="R8" s="43"/>
      <c r="S8" s="44"/>
      <c r="T8" s="43"/>
      <c r="U8" s="43"/>
      <c r="V8" s="43"/>
      <c r="W8" s="44"/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669</v>
      </c>
      <c r="G9" s="10">
        <f>F9/F11</f>
        <v>0.4042296072507553</v>
      </c>
      <c r="I9" s="152" t="s">
        <v>671</v>
      </c>
      <c r="J9" s="112">
        <v>314</v>
      </c>
      <c r="K9" s="10">
        <f>J9/J12</f>
        <v>0.15955284552845528</v>
      </c>
      <c r="M9" s="13"/>
      <c r="N9" s="13"/>
      <c r="O9" s="14"/>
      <c r="Q9" s="38" t="s">
        <v>272</v>
      </c>
      <c r="R9" s="60" t="s">
        <v>64</v>
      </c>
      <c r="S9" s="61" t="s">
        <v>77</v>
      </c>
      <c r="T9" s="43"/>
      <c r="U9" s="43"/>
      <c r="V9" s="43"/>
      <c r="W9" s="44"/>
      <c r="X9" s="43"/>
    </row>
    <row r="10" spans="1:24" x14ac:dyDescent="0.2">
      <c r="A10" s="23" t="s">
        <v>70</v>
      </c>
      <c r="B10" s="112">
        <v>37</v>
      </c>
      <c r="C10" s="24">
        <f>B10/B17</f>
        <v>1.1993517017828201E-2</v>
      </c>
      <c r="E10" s="1" t="s">
        <v>109</v>
      </c>
      <c r="F10" s="112">
        <v>986</v>
      </c>
      <c r="G10" s="10">
        <f>F10/F11</f>
        <v>0.5957703927492447</v>
      </c>
      <c r="I10" s="152" t="s">
        <v>141</v>
      </c>
      <c r="J10" s="112">
        <v>1206</v>
      </c>
      <c r="K10" s="10">
        <f>J10/J12</f>
        <v>0.61280487804878048</v>
      </c>
      <c r="M10" s="38" t="s">
        <v>174</v>
      </c>
      <c r="N10" s="23" t="s">
        <v>64</v>
      </c>
      <c r="O10" s="24" t="s">
        <v>77</v>
      </c>
      <c r="Q10" s="46" t="s">
        <v>273</v>
      </c>
      <c r="R10" s="112">
        <v>687</v>
      </c>
      <c r="S10" s="24">
        <f>R10/R14</f>
        <v>0.39100739897552644</v>
      </c>
      <c r="T10" s="43"/>
      <c r="U10" s="43"/>
      <c r="V10" s="43"/>
      <c r="W10" s="44"/>
      <c r="X10" s="43"/>
    </row>
    <row r="11" spans="1:24" x14ac:dyDescent="0.2">
      <c r="A11" s="23" t="s">
        <v>71</v>
      </c>
      <c r="B11" s="112">
        <v>298</v>
      </c>
      <c r="C11" s="24">
        <f>B11/B17</f>
        <v>9.6596434359805514E-2</v>
      </c>
      <c r="E11" s="1" t="s">
        <v>107</v>
      </c>
      <c r="F11" s="1">
        <f>F9+F10</f>
        <v>1655</v>
      </c>
      <c r="G11" s="10">
        <f>G9+G10</f>
        <v>1</v>
      </c>
      <c r="I11" s="152" t="s">
        <v>142</v>
      </c>
      <c r="J11" s="112">
        <v>448</v>
      </c>
      <c r="K11" s="10">
        <f>J11/J12</f>
        <v>0.22764227642276422</v>
      </c>
      <c r="M11" s="38" t="s">
        <v>176</v>
      </c>
      <c r="N11" s="112">
        <v>595</v>
      </c>
      <c r="O11" s="24">
        <f>N11/N13</f>
        <v>0.28455284552845528</v>
      </c>
      <c r="Q11" s="46" t="s">
        <v>274</v>
      </c>
      <c r="R11" s="112">
        <v>139</v>
      </c>
      <c r="S11" s="24">
        <f>R11/R14</f>
        <v>7.9112122936824125E-2</v>
      </c>
      <c r="T11" s="43"/>
      <c r="U11" s="43"/>
      <c r="V11" s="43"/>
      <c r="W11" s="44"/>
      <c r="X11" s="43"/>
    </row>
    <row r="12" spans="1:24" x14ac:dyDescent="0.2">
      <c r="A12" s="23" t="s">
        <v>72</v>
      </c>
      <c r="B12" s="112">
        <v>25</v>
      </c>
      <c r="C12" s="24">
        <f>B12/B17</f>
        <v>8.1037277147487843E-3</v>
      </c>
      <c r="E12" s="13"/>
      <c r="F12" s="13"/>
      <c r="G12" s="14"/>
      <c r="I12" s="152" t="s">
        <v>69</v>
      </c>
      <c r="J12" s="1">
        <f>J9+J10+J11</f>
        <v>1968</v>
      </c>
      <c r="K12" s="10">
        <f>K9+K10+K11</f>
        <v>1</v>
      </c>
      <c r="M12" s="38" t="s">
        <v>175</v>
      </c>
      <c r="N12" s="112">
        <v>1496</v>
      </c>
      <c r="O12" s="24">
        <f>N12/N13</f>
        <v>0.71544715447154472</v>
      </c>
      <c r="Q12" s="46" t="s">
        <v>275</v>
      </c>
      <c r="R12" s="112">
        <v>557</v>
      </c>
      <c r="S12" s="24">
        <f>R12/R14</f>
        <v>0.31701764371087082</v>
      </c>
      <c r="T12" s="43"/>
      <c r="U12" s="43"/>
      <c r="V12" s="43"/>
      <c r="W12" s="44"/>
      <c r="X12" s="43"/>
    </row>
    <row r="13" spans="1:24" x14ac:dyDescent="0.2">
      <c r="A13" s="23" t="s">
        <v>73</v>
      </c>
      <c r="B13" s="112">
        <v>395</v>
      </c>
      <c r="C13" s="24">
        <f>B13/B17</f>
        <v>0.1280388978930308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2091</v>
      </c>
      <c r="O13" s="24">
        <f>O11+O12</f>
        <v>1</v>
      </c>
      <c r="Q13" s="46" t="s">
        <v>276</v>
      </c>
      <c r="R13" s="112">
        <v>374</v>
      </c>
      <c r="S13" s="24">
        <f>R13/R14</f>
        <v>0.21286283437677861</v>
      </c>
      <c r="T13" s="43"/>
      <c r="U13" s="43"/>
      <c r="V13" s="43"/>
      <c r="W13" s="44"/>
      <c r="X13" s="43"/>
    </row>
    <row r="14" spans="1:24" x14ac:dyDescent="0.2">
      <c r="A14" s="23" t="s">
        <v>74</v>
      </c>
      <c r="B14" s="112">
        <v>9</v>
      </c>
      <c r="C14" s="24">
        <f>B14/B17</f>
        <v>2.9173419773095622E-3</v>
      </c>
      <c r="E14" s="6" t="s">
        <v>111</v>
      </c>
      <c r="F14" s="112">
        <v>1109</v>
      </c>
      <c r="G14" s="27">
        <f>F14/F16</f>
        <v>0.54282917278511988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46" t="s">
        <v>69</v>
      </c>
      <c r="R14" s="23">
        <f>R10+R11+R12+R13</f>
        <v>1757</v>
      </c>
      <c r="S14" s="24">
        <f>S10+S11+S12+S13</f>
        <v>1</v>
      </c>
      <c r="T14" s="43"/>
      <c r="U14" s="43"/>
      <c r="V14" s="43"/>
      <c r="W14" s="44"/>
      <c r="X14" s="43"/>
    </row>
    <row r="15" spans="1:24" x14ac:dyDescent="0.2">
      <c r="A15" s="23" t="s">
        <v>75</v>
      </c>
      <c r="B15" s="112">
        <v>719</v>
      </c>
      <c r="C15" s="24">
        <f>B15/B17</f>
        <v>0.23306320907617503</v>
      </c>
      <c r="E15" s="6" t="s">
        <v>112</v>
      </c>
      <c r="F15" s="112">
        <v>934</v>
      </c>
      <c r="G15" s="27">
        <f>F15/F16</f>
        <v>0.45717082721488006</v>
      </c>
      <c r="I15" s="152" t="s">
        <v>144</v>
      </c>
      <c r="J15" s="112">
        <v>610</v>
      </c>
      <c r="K15" s="10">
        <f>J15/J19</f>
        <v>0.32446808510638298</v>
      </c>
      <c r="M15" s="38" t="s">
        <v>177</v>
      </c>
      <c r="N15" s="23" t="s">
        <v>64</v>
      </c>
      <c r="O15" s="24" t="s">
        <v>77</v>
      </c>
      <c r="Q15" s="43"/>
      <c r="R15" s="43"/>
      <c r="S15" s="44"/>
      <c r="T15" s="43"/>
      <c r="U15" s="43"/>
      <c r="V15" s="43"/>
      <c r="W15" s="44"/>
      <c r="X15" s="43"/>
    </row>
    <row r="16" spans="1:24" x14ac:dyDescent="0.2">
      <c r="A16" s="23" t="s">
        <v>76</v>
      </c>
      <c r="B16" s="112">
        <v>1602</v>
      </c>
      <c r="C16" s="24">
        <f>B16/B17</f>
        <v>0.51928687196110213</v>
      </c>
      <c r="E16" s="6" t="s">
        <v>107</v>
      </c>
      <c r="F16" s="7">
        <f>F14+F15</f>
        <v>2043</v>
      </c>
      <c r="G16" s="27">
        <f>G14+G15</f>
        <v>1</v>
      </c>
      <c r="I16" s="152" t="s">
        <v>145</v>
      </c>
      <c r="J16" s="112">
        <v>511</v>
      </c>
      <c r="K16" s="10">
        <f>J16/J19</f>
        <v>0.27180851063829786</v>
      </c>
      <c r="M16" s="38" t="s">
        <v>178</v>
      </c>
      <c r="N16" s="112">
        <v>648</v>
      </c>
      <c r="O16" s="24">
        <f>N16/N18</f>
        <v>0.36343241727425685</v>
      </c>
      <c r="Q16" s="38" t="s">
        <v>277</v>
      </c>
      <c r="R16" s="60" t="s">
        <v>64</v>
      </c>
      <c r="S16" s="61" t="s">
        <v>77</v>
      </c>
      <c r="T16" s="43"/>
      <c r="U16" s="43"/>
      <c r="V16" s="43"/>
      <c r="W16" s="44"/>
      <c r="X16" s="43"/>
    </row>
    <row r="17" spans="1:24" x14ac:dyDescent="0.2">
      <c r="A17" s="23" t="s">
        <v>69</v>
      </c>
      <c r="B17" s="23">
        <f>B10+B11+B12+B13+B14+B15+B16</f>
        <v>3085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374</v>
      </c>
      <c r="K17" s="10">
        <f>J17/J19</f>
        <v>0.19893617021276597</v>
      </c>
      <c r="M17" s="38" t="s">
        <v>179</v>
      </c>
      <c r="N17" s="112">
        <v>1135</v>
      </c>
      <c r="O17" s="24">
        <f>N17/N18</f>
        <v>0.6365675827257431</v>
      </c>
      <c r="Q17" s="46" t="s">
        <v>278</v>
      </c>
      <c r="R17" s="112">
        <v>543</v>
      </c>
      <c r="S17" s="24">
        <f>R17/R20</f>
        <v>0.30166666666666669</v>
      </c>
      <c r="T17" s="43"/>
      <c r="U17" s="43"/>
      <c r="V17" s="43"/>
      <c r="W17" s="44"/>
      <c r="X17" s="43"/>
    </row>
    <row r="18" spans="1:24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385</v>
      </c>
      <c r="K18" s="127">
        <f>J18/J19</f>
        <v>0.2047872340425532</v>
      </c>
      <c r="M18" s="38" t="s">
        <v>69</v>
      </c>
      <c r="N18" s="23">
        <f>N16+N17</f>
        <v>1783</v>
      </c>
      <c r="O18" s="24">
        <f>O16+O17</f>
        <v>1</v>
      </c>
      <c r="Q18" s="46" t="s">
        <v>279</v>
      </c>
      <c r="R18" s="112">
        <v>214</v>
      </c>
      <c r="S18" s="24">
        <f>R18/R20</f>
        <v>0.11888888888888889</v>
      </c>
      <c r="T18" s="43"/>
      <c r="U18" s="43"/>
      <c r="V18" s="43"/>
      <c r="W18" s="44"/>
      <c r="X18" s="43"/>
    </row>
    <row r="19" spans="1:24" x14ac:dyDescent="0.2">
      <c r="A19" s="43"/>
      <c r="B19" s="43"/>
      <c r="C19" s="44"/>
      <c r="E19" s="152" t="s">
        <v>114</v>
      </c>
      <c r="F19" s="112">
        <v>171</v>
      </c>
      <c r="G19" s="10">
        <f>F19/F22</f>
        <v>8.2768635043562439E-2</v>
      </c>
      <c r="I19" s="152" t="s">
        <v>69</v>
      </c>
      <c r="J19" s="1">
        <f>J15+J16+J17+J18</f>
        <v>1880</v>
      </c>
      <c r="K19" s="10">
        <f>K15+K16+K17+K18</f>
        <v>1</v>
      </c>
      <c r="M19" s="13"/>
      <c r="N19" s="13"/>
      <c r="O19" s="14"/>
      <c r="Q19" s="46" t="s">
        <v>280</v>
      </c>
      <c r="R19" s="112">
        <v>1043</v>
      </c>
      <c r="S19" s="24">
        <f>R19/R20</f>
        <v>0.57944444444444443</v>
      </c>
      <c r="T19" s="43"/>
      <c r="U19" s="43"/>
      <c r="V19" s="43"/>
      <c r="W19" s="44"/>
      <c r="X19" s="43"/>
    </row>
    <row r="20" spans="1:24" x14ac:dyDescent="0.2">
      <c r="A20" s="43"/>
      <c r="B20" s="43"/>
      <c r="C20" s="44"/>
      <c r="E20" s="152" t="s">
        <v>674</v>
      </c>
      <c r="F20" s="112">
        <v>927</v>
      </c>
      <c r="G20" s="10">
        <f>F20/F22</f>
        <v>0.44869312681510165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46" t="s">
        <v>107</v>
      </c>
      <c r="R20" s="23">
        <f>R17+R18+R19</f>
        <v>1800</v>
      </c>
      <c r="S20" s="24">
        <f>S17+S18+S19</f>
        <v>1</v>
      </c>
      <c r="T20" s="43"/>
      <c r="U20" s="43"/>
      <c r="V20" s="43"/>
      <c r="W20" s="44"/>
      <c r="X20" s="43"/>
    </row>
    <row r="21" spans="1:24" x14ac:dyDescent="0.2">
      <c r="A21" s="43"/>
      <c r="B21" s="43"/>
      <c r="C21" s="44"/>
      <c r="E21" s="152" t="s">
        <v>115</v>
      </c>
      <c r="F21" s="112">
        <v>968</v>
      </c>
      <c r="G21" s="10">
        <f>F21/F22</f>
        <v>0.46853823814133594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689</v>
      </c>
      <c r="O21" s="24">
        <f>N21/N25</f>
        <v>0.38150609080841641</v>
      </c>
      <c r="Q21" s="43"/>
      <c r="R21" s="43"/>
      <c r="S21" s="44"/>
      <c r="T21" s="43"/>
      <c r="U21" s="43"/>
      <c r="V21" s="43"/>
      <c r="W21" s="44"/>
      <c r="X21" s="43"/>
    </row>
    <row r="22" spans="1:24" x14ac:dyDescent="0.2">
      <c r="A22" s="43"/>
      <c r="B22" s="43"/>
      <c r="C22" s="44"/>
      <c r="E22" s="152" t="s">
        <v>107</v>
      </c>
      <c r="F22" s="1">
        <f>F19+F20+F21</f>
        <v>2066</v>
      </c>
      <c r="G22" s="10">
        <f>G19+G20+G21</f>
        <v>1</v>
      </c>
      <c r="I22" s="152" t="s">
        <v>148</v>
      </c>
      <c r="J22" s="112">
        <v>480</v>
      </c>
      <c r="K22" s="10">
        <f>J22/J25</f>
        <v>0.25559105431309903</v>
      </c>
      <c r="M22" s="38" t="s">
        <v>182</v>
      </c>
      <c r="N22" s="112">
        <v>343</v>
      </c>
      <c r="O22" s="24">
        <f>N22/N25</f>
        <v>0.18992248062015504</v>
      </c>
      <c r="Q22" s="43"/>
      <c r="R22" s="43"/>
      <c r="S22" s="44"/>
      <c r="T22" s="43"/>
      <c r="U22" s="43"/>
      <c r="V22" s="43"/>
      <c r="W22" s="44"/>
      <c r="X22" s="43"/>
    </row>
    <row r="23" spans="1:24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266</v>
      </c>
      <c r="K23" s="10">
        <f>J23/J25</f>
        <v>0.14164004259850904</v>
      </c>
      <c r="M23" s="38" t="s">
        <v>183</v>
      </c>
      <c r="N23" s="112">
        <v>523</v>
      </c>
      <c r="O23" s="24">
        <f>N23/N25</f>
        <v>0.28959025470653377</v>
      </c>
      <c r="Q23" s="43"/>
      <c r="R23" s="43"/>
      <c r="S23" s="44"/>
      <c r="T23" s="43"/>
      <c r="U23" s="50"/>
      <c r="V23" s="50"/>
      <c r="W23" s="160"/>
      <c r="X23" s="43"/>
    </row>
    <row r="24" spans="1:24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1132</v>
      </c>
      <c r="K24" s="10">
        <f>J24/J25</f>
        <v>0.60276890308839193</v>
      </c>
      <c r="M24" s="38" t="s">
        <v>184</v>
      </c>
      <c r="N24" s="112">
        <v>251</v>
      </c>
      <c r="O24" s="24">
        <f>N24/N25</f>
        <v>0.13898117386489481</v>
      </c>
      <c r="Q24" s="43"/>
      <c r="R24" s="43"/>
      <c r="S24" s="44"/>
      <c r="T24" s="43"/>
      <c r="U24" s="50"/>
      <c r="V24" s="13"/>
      <c r="W24" s="16"/>
      <c r="X24" s="43"/>
    </row>
    <row r="25" spans="1:24" x14ac:dyDescent="0.2">
      <c r="A25" s="43"/>
      <c r="B25" s="43"/>
      <c r="C25" s="44"/>
      <c r="E25" s="152" t="s">
        <v>117</v>
      </c>
      <c r="F25" s="112">
        <v>814</v>
      </c>
      <c r="G25" s="10">
        <f>F25/F30</f>
        <v>0.40356965790778382</v>
      </c>
      <c r="I25" s="152" t="s">
        <v>69</v>
      </c>
      <c r="J25" s="1">
        <f>J22+J23+J24</f>
        <v>1878</v>
      </c>
      <c r="K25" s="10">
        <f>K22+K23+K24</f>
        <v>1</v>
      </c>
      <c r="M25" s="38" t="s">
        <v>69</v>
      </c>
      <c r="N25" s="23">
        <f>N21+N22+N23+N24</f>
        <v>1806</v>
      </c>
      <c r="O25" s="24">
        <f>O21+O22+O23+O24</f>
        <v>1</v>
      </c>
      <c r="Q25" s="43"/>
      <c r="R25" s="43"/>
      <c r="S25" s="44"/>
      <c r="T25" s="43"/>
      <c r="U25" s="50"/>
      <c r="V25" s="13"/>
      <c r="W25" s="16"/>
      <c r="X25" s="43"/>
    </row>
    <row r="26" spans="1:24" x14ac:dyDescent="0.2">
      <c r="A26" s="13"/>
      <c r="B26" s="13"/>
      <c r="C26" s="14"/>
      <c r="E26" s="152" t="s">
        <v>118</v>
      </c>
      <c r="F26" s="112">
        <v>224</v>
      </c>
      <c r="G26" s="10">
        <f>F26/F30</f>
        <v>0.11105602379771938</v>
      </c>
      <c r="I26" s="13"/>
      <c r="J26" s="13"/>
      <c r="K26" s="14"/>
      <c r="M26" s="13"/>
      <c r="N26" s="13"/>
      <c r="O26" s="14"/>
      <c r="Q26" s="43"/>
      <c r="R26" s="43"/>
      <c r="S26" s="44"/>
      <c r="T26" s="43"/>
      <c r="U26" s="50"/>
      <c r="V26" s="13"/>
      <c r="W26" s="16"/>
      <c r="X26" s="43"/>
    </row>
    <row r="27" spans="1:24" x14ac:dyDescent="0.2">
      <c r="A27" s="43"/>
      <c r="B27" s="43"/>
      <c r="C27" s="44"/>
      <c r="E27" s="152" t="s">
        <v>119</v>
      </c>
      <c r="F27" s="112">
        <v>162</v>
      </c>
      <c r="G27" s="10">
        <f>F27/F30</f>
        <v>8.0317302925136336E-2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50"/>
      <c r="V27" s="13"/>
      <c r="W27" s="16"/>
      <c r="X27" s="43"/>
    </row>
    <row r="28" spans="1:24" x14ac:dyDescent="0.2">
      <c r="A28" s="43"/>
      <c r="B28" s="43"/>
      <c r="C28" s="44"/>
      <c r="E28" s="152" t="s">
        <v>120</v>
      </c>
      <c r="F28" s="112">
        <v>110</v>
      </c>
      <c r="G28" s="10">
        <f>F28/F30</f>
        <v>5.4536440257808627E-2</v>
      </c>
      <c r="I28" s="152" t="s">
        <v>644</v>
      </c>
      <c r="J28" s="112">
        <v>517</v>
      </c>
      <c r="K28" s="10">
        <f>J28/J33</f>
        <v>0.27253558249868215</v>
      </c>
      <c r="M28" s="38" t="s">
        <v>186</v>
      </c>
      <c r="N28" s="112">
        <v>460</v>
      </c>
      <c r="O28" s="24">
        <f>N28/N31</f>
        <v>0.25442477876106195</v>
      </c>
      <c r="Q28" s="43"/>
      <c r="R28" s="43"/>
      <c r="S28" s="44"/>
      <c r="T28" s="43"/>
      <c r="U28" s="43"/>
      <c r="V28" s="43"/>
      <c r="W28" s="44"/>
      <c r="X28" s="43"/>
    </row>
    <row r="29" spans="1:24" x14ac:dyDescent="0.2">
      <c r="A29" s="43"/>
      <c r="B29" s="43"/>
      <c r="C29" s="44"/>
      <c r="E29" s="152" t="s">
        <v>99</v>
      </c>
      <c r="F29" s="112">
        <v>707</v>
      </c>
      <c r="G29" s="10">
        <f>F29/F30</f>
        <v>0.35052057511155182</v>
      </c>
      <c r="I29" s="152" t="s">
        <v>151</v>
      </c>
      <c r="J29" s="112">
        <v>875</v>
      </c>
      <c r="K29" s="10">
        <f>J29/J33</f>
        <v>0.46125461254612549</v>
      </c>
      <c r="M29" s="38" t="s">
        <v>682</v>
      </c>
      <c r="N29" s="112">
        <v>568</v>
      </c>
      <c r="O29" s="24">
        <f>N29/N31</f>
        <v>0.31415929203539822</v>
      </c>
      <c r="Q29" s="43"/>
      <c r="R29" s="43"/>
      <c r="S29" s="44"/>
      <c r="T29" s="43"/>
      <c r="U29" s="43"/>
      <c r="V29" s="43"/>
      <c r="W29" s="44"/>
      <c r="X29" s="43"/>
    </row>
    <row r="30" spans="1:24" x14ac:dyDescent="0.2">
      <c r="A30" s="43"/>
      <c r="B30" s="43"/>
      <c r="C30" s="44"/>
      <c r="E30" s="152" t="s">
        <v>69</v>
      </c>
      <c r="F30" s="1">
        <f>F25+F26+F27+F28+F29</f>
        <v>2017</v>
      </c>
      <c r="G30" s="10">
        <f>G25+G26+G27+G28+G29</f>
        <v>1</v>
      </c>
      <c r="I30" s="152" t="s">
        <v>152</v>
      </c>
      <c r="J30" s="112">
        <v>95</v>
      </c>
      <c r="K30" s="10">
        <f>J30/J33</f>
        <v>5.007907221929362E-2</v>
      </c>
      <c r="M30" s="38" t="s">
        <v>187</v>
      </c>
      <c r="N30" s="112">
        <v>780</v>
      </c>
      <c r="O30" s="24">
        <f>N30/N31</f>
        <v>0.43141592920353983</v>
      </c>
      <c r="Q30" s="43"/>
      <c r="R30" s="43"/>
      <c r="S30" s="44"/>
      <c r="T30" s="43"/>
      <c r="U30" s="43"/>
      <c r="V30" s="43"/>
      <c r="W30" s="44"/>
      <c r="X30" s="43"/>
    </row>
    <row r="31" spans="1:24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128</v>
      </c>
      <c r="K31" s="10">
        <f>J31/J33</f>
        <v>6.7474960463890357E-2</v>
      </c>
      <c r="M31" s="38" t="s">
        <v>69</v>
      </c>
      <c r="N31" s="23">
        <f>N28+N29+N30</f>
        <v>1808</v>
      </c>
      <c r="O31" s="24">
        <f>O28+O29+O30</f>
        <v>1</v>
      </c>
      <c r="Q31" s="43"/>
      <c r="R31" s="43"/>
      <c r="S31" s="44"/>
      <c r="T31" s="43"/>
      <c r="U31" s="43"/>
      <c r="V31" s="43"/>
      <c r="W31" s="44"/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282</v>
      </c>
      <c r="K32" s="10">
        <f>J32/J33</f>
        <v>0.14865577227200844</v>
      </c>
      <c r="M32" s="13"/>
      <c r="N32" s="13"/>
      <c r="O32" s="14"/>
      <c r="Q32" s="43"/>
      <c r="R32" s="43"/>
      <c r="S32" s="44"/>
      <c r="T32" s="43"/>
      <c r="U32" s="43"/>
      <c r="V32" s="43"/>
      <c r="W32" s="44"/>
      <c r="X32" s="43"/>
    </row>
    <row r="33" spans="1:24" x14ac:dyDescent="0.2">
      <c r="A33" s="43"/>
      <c r="B33" s="43"/>
      <c r="C33" s="44"/>
      <c r="E33" s="6" t="s">
        <v>112</v>
      </c>
      <c r="F33" s="112">
        <v>1309</v>
      </c>
      <c r="G33" s="27">
        <f>F33/F35</f>
        <v>0.65482741370685338</v>
      </c>
      <c r="I33" s="152" t="s">
        <v>69</v>
      </c>
      <c r="J33" s="1">
        <f>J28+J29+J30+J31+J32</f>
        <v>1897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43"/>
      <c r="V33" s="43"/>
      <c r="W33" s="44"/>
      <c r="X33" s="43"/>
    </row>
    <row r="34" spans="1:24" x14ac:dyDescent="0.2">
      <c r="A34" s="13"/>
      <c r="B34" s="13"/>
      <c r="C34" s="14"/>
      <c r="E34" s="6" t="s">
        <v>122</v>
      </c>
      <c r="F34" s="112">
        <v>690</v>
      </c>
      <c r="G34" s="27">
        <f>F34/F35</f>
        <v>0.34517258629314657</v>
      </c>
      <c r="I34" s="13"/>
      <c r="J34" s="13"/>
      <c r="K34" s="14"/>
      <c r="M34" s="38" t="s">
        <v>189</v>
      </c>
      <c r="N34" s="112">
        <v>439</v>
      </c>
      <c r="O34" s="24">
        <f>N34/N38</f>
        <v>0.20571696344892221</v>
      </c>
      <c r="Q34" s="43"/>
      <c r="R34" s="43"/>
      <c r="S34" s="44"/>
      <c r="T34" s="43"/>
      <c r="U34" s="43"/>
      <c r="V34" s="43"/>
      <c r="W34" s="44"/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1999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339</v>
      </c>
      <c r="O35" s="24">
        <f>N35/N38</f>
        <v>0.15885660731021556</v>
      </c>
      <c r="Q35" s="43"/>
      <c r="R35" s="43"/>
      <c r="S35" s="44"/>
      <c r="T35" s="43"/>
      <c r="U35" s="43"/>
      <c r="V35" s="43"/>
      <c r="W35" s="44"/>
      <c r="X35" s="43"/>
    </row>
    <row r="36" spans="1:24" x14ac:dyDescent="0.2">
      <c r="A36" s="43"/>
      <c r="B36" s="43"/>
      <c r="C36" s="44"/>
      <c r="E36" s="13"/>
      <c r="F36" s="13"/>
      <c r="G36" s="14"/>
      <c r="I36" s="38" t="s">
        <v>156</v>
      </c>
      <c r="J36" s="112">
        <v>798</v>
      </c>
      <c r="K36" s="24">
        <f>J36/J38</f>
        <v>0.42311770943796395</v>
      </c>
      <c r="M36" s="38" t="s">
        <v>191</v>
      </c>
      <c r="N36" s="112">
        <v>180</v>
      </c>
      <c r="O36" s="24">
        <f>N36/N38</f>
        <v>8.4348641049671977E-2</v>
      </c>
      <c r="Q36" s="43"/>
      <c r="R36" s="43"/>
      <c r="S36" s="44"/>
      <c r="T36" s="43"/>
      <c r="U36" s="43"/>
      <c r="V36" s="43"/>
      <c r="W36" s="44"/>
      <c r="X36" s="43"/>
    </row>
    <row r="37" spans="1:24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1088</v>
      </c>
      <c r="K37" s="24">
        <f>J37/J38</f>
        <v>0.5768822905620361</v>
      </c>
      <c r="M37" s="38" t="s">
        <v>192</v>
      </c>
      <c r="N37" s="112">
        <v>1176</v>
      </c>
      <c r="O37" s="24">
        <f>N37/N38</f>
        <v>0.55107778819119024</v>
      </c>
      <c r="Q37" s="43"/>
      <c r="R37" s="43"/>
      <c r="S37" s="44"/>
      <c r="T37" s="43"/>
      <c r="U37" s="43"/>
      <c r="V37" s="43"/>
      <c r="W37" s="44"/>
      <c r="X37" s="43"/>
    </row>
    <row r="38" spans="1:24" x14ac:dyDescent="0.2">
      <c r="A38" s="43"/>
      <c r="B38" s="43"/>
      <c r="C38" s="44"/>
      <c r="E38" s="6" t="s">
        <v>124</v>
      </c>
      <c r="F38" s="112">
        <v>616</v>
      </c>
      <c r="G38" s="27">
        <f>F38/F40</f>
        <v>0.40208877284595301</v>
      </c>
      <c r="I38" s="38" t="s">
        <v>69</v>
      </c>
      <c r="J38" s="23">
        <f>J36+J37</f>
        <v>1886</v>
      </c>
      <c r="K38" s="24">
        <f>K36+K37</f>
        <v>1</v>
      </c>
      <c r="M38" s="38" t="s">
        <v>107</v>
      </c>
      <c r="N38" s="23">
        <f>N34+N35+N36+N37</f>
        <v>2134</v>
      </c>
      <c r="O38" s="24">
        <f>O34+O35+O36+O37</f>
        <v>1</v>
      </c>
      <c r="Q38" s="43"/>
      <c r="R38" s="43"/>
      <c r="S38" s="44"/>
      <c r="T38" s="43"/>
      <c r="U38" s="43"/>
      <c r="V38" s="43"/>
      <c r="W38" s="44"/>
      <c r="X38" s="43"/>
    </row>
    <row r="39" spans="1:24" x14ac:dyDescent="0.2">
      <c r="A39" s="43"/>
      <c r="B39" s="43"/>
      <c r="C39" s="44"/>
      <c r="E39" s="6" t="s">
        <v>125</v>
      </c>
      <c r="F39" s="112">
        <v>916</v>
      </c>
      <c r="G39" s="27">
        <f>F39/F40</f>
        <v>0.59791122715404699</v>
      </c>
      <c r="I39" s="13"/>
      <c r="J39" s="13"/>
      <c r="K39" s="14"/>
      <c r="M39" s="13"/>
      <c r="N39" s="13"/>
      <c r="O39" s="14"/>
      <c r="Q39" s="43"/>
      <c r="R39" s="43"/>
      <c r="S39" s="44"/>
      <c r="T39" s="43"/>
      <c r="U39" s="43"/>
      <c r="V39" s="43"/>
      <c r="W39" s="44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1532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43"/>
      <c r="V40" s="43"/>
      <c r="W40" s="44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206</v>
      </c>
      <c r="K41" s="24">
        <f>J41/J45</f>
        <v>0.11123110151187905</v>
      </c>
      <c r="M41" s="38" t="s">
        <v>194</v>
      </c>
      <c r="N41" s="112">
        <v>367</v>
      </c>
      <c r="O41" s="24">
        <f>N41/N45</f>
        <v>0.20400222345747637</v>
      </c>
      <c r="Q41" s="43"/>
      <c r="R41" s="43"/>
      <c r="S41" s="44"/>
      <c r="T41" s="43"/>
      <c r="U41" s="43"/>
      <c r="V41" s="43"/>
      <c r="W41" s="44"/>
      <c r="X41" s="43"/>
    </row>
    <row r="42" spans="1:24" x14ac:dyDescent="0.2">
      <c r="A42" s="1" t="s">
        <v>87</v>
      </c>
      <c r="B42" s="112">
        <v>1707</v>
      </c>
      <c r="C42" s="10">
        <f>B42/B44</f>
        <v>0.75564409030544488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601</v>
      </c>
      <c r="K42" s="24">
        <f>J42/J45</f>
        <v>0.32451403887688984</v>
      </c>
      <c r="M42" s="38" t="s">
        <v>195</v>
      </c>
      <c r="N42" s="112">
        <v>684</v>
      </c>
      <c r="O42" s="24">
        <f>N42/N45</f>
        <v>0.38021122846025568</v>
      </c>
      <c r="Q42" s="43"/>
      <c r="R42" s="43"/>
      <c r="S42" s="44"/>
      <c r="T42" s="43"/>
      <c r="U42" s="43"/>
      <c r="V42" s="43"/>
      <c r="W42" s="44"/>
      <c r="X42" s="43"/>
    </row>
    <row r="43" spans="1:24" x14ac:dyDescent="0.2">
      <c r="A43" s="1" t="s">
        <v>88</v>
      </c>
      <c r="B43" s="112">
        <v>552</v>
      </c>
      <c r="C43" s="10">
        <f>B43/B44</f>
        <v>0.24435590969455512</v>
      </c>
      <c r="E43" s="153" t="s">
        <v>127</v>
      </c>
      <c r="F43" s="125">
        <v>346</v>
      </c>
      <c r="G43" s="127">
        <f>F43/F49</f>
        <v>0.18115183246073299</v>
      </c>
      <c r="I43" s="38" t="s">
        <v>159</v>
      </c>
      <c r="J43" s="112">
        <v>539</v>
      </c>
      <c r="K43" s="24">
        <f>J43/J45</f>
        <v>0.29103671706263501</v>
      </c>
      <c r="M43" s="38" t="s">
        <v>196</v>
      </c>
      <c r="N43" s="112">
        <v>497</v>
      </c>
      <c r="O43" s="24">
        <f>N43/N45</f>
        <v>0.27626459143968873</v>
      </c>
      <c r="Q43" s="43"/>
      <c r="R43" s="43"/>
      <c r="S43" s="44"/>
      <c r="T43" s="43"/>
      <c r="U43" s="43"/>
      <c r="V43" s="43"/>
      <c r="W43" s="44"/>
      <c r="X43" s="43"/>
    </row>
    <row r="44" spans="1:24" x14ac:dyDescent="0.2">
      <c r="A44" s="1" t="s">
        <v>69</v>
      </c>
      <c r="B44" s="1">
        <f>B42+B43</f>
        <v>2259</v>
      </c>
      <c r="C44" s="10">
        <f>C42+C43</f>
        <v>1</v>
      </c>
      <c r="E44" s="152" t="s">
        <v>128</v>
      </c>
      <c r="F44" s="112">
        <v>258</v>
      </c>
      <c r="G44" s="10">
        <f>F44/F49</f>
        <v>0.13507853403141362</v>
      </c>
      <c r="I44" s="38" t="s">
        <v>160</v>
      </c>
      <c r="J44" s="112">
        <v>506</v>
      </c>
      <c r="K44" s="24">
        <f>J44/J45</f>
        <v>0.27321814254859611</v>
      </c>
      <c r="M44" s="38" t="s">
        <v>197</v>
      </c>
      <c r="N44" s="112">
        <v>251</v>
      </c>
      <c r="O44" s="24">
        <f>N44/N45</f>
        <v>0.13952195664257921</v>
      </c>
      <c r="Q44" s="43"/>
      <c r="R44" s="43"/>
      <c r="S44" s="44"/>
      <c r="T44" s="43"/>
      <c r="U44" s="43"/>
      <c r="V44" s="43"/>
      <c r="W44" s="44"/>
      <c r="X44" s="43"/>
    </row>
    <row r="45" spans="1:24" x14ac:dyDescent="0.2">
      <c r="A45" s="13"/>
      <c r="B45" s="13"/>
      <c r="C45" s="14"/>
      <c r="E45" s="152" t="s">
        <v>129</v>
      </c>
      <c r="F45" s="112">
        <v>557</v>
      </c>
      <c r="G45" s="10">
        <f>F45/F49</f>
        <v>0.29162303664921468</v>
      </c>
      <c r="I45" s="38" t="s">
        <v>69</v>
      </c>
      <c r="J45" s="23">
        <f>J41+J42+J43+J44</f>
        <v>1852</v>
      </c>
      <c r="K45" s="24">
        <f>K41+K42+K43+K44</f>
        <v>1</v>
      </c>
      <c r="M45" s="38" t="s">
        <v>69</v>
      </c>
      <c r="N45" s="23">
        <f>N41+N42+N43+N44</f>
        <v>1799</v>
      </c>
      <c r="O45" s="24">
        <f>O41+O42+O43+O44</f>
        <v>1</v>
      </c>
      <c r="Q45" s="43"/>
      <c r="R45" s="43"/>
      <c r="S45" s="44"/>
      <c r="T45" s="43"/>
      <c r="U45" s="43"/>
      <c r="V45" s="43"/>
      <c r="W45" s="44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335</v>
      </c>
      <c r="G46" s="10">
        <f>F46/F49</f>
        <v>0.17539267015706805</v>
      </c>
      <c r="I46" s="13"/>
      <c r="J46" s="13"/>
      <c r="K46" s="14"/>
      <c r="M46" s="13"/>
      <c r="N46" s="13"/>
      <c r="O46" s="14"/>
      <c r="Q46" s="43"/>
      <c r="R46" s="43"/>
      <c r="S46" s="44"/>
      <c r="T46" s="43"/>
      <c r="U46" s="43"/>
      <c r="V46" s="43"/>
      <c r="W46" s="44"/>
      <c r="X46" s="43"/>
    </row>
    <row r="47" spans="1:24" x14ac:dyDescent="0.2">
      <c r="A47" s="1" t="s">
        <v>90</v>
      </c>
      <c r="B47" s="112">
        <v>636</v>
      </c>
      <c r="C47" s="10">
        <f>B47/B49</f>
        <v>0.29608938547486036</v>
      </c>
      <c r="E47" s="152" t="s">
        <v>131</v>
      </c>
      <c r="F47" s="112">
        <v>376</v>
      </c>
      <c r="G47" s="10">
        <f>F47/F49</f>
        <v>0.19685863874345549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  <c r="X47" s="43"/>
    </row>
    <row r="48" spans="1:24" x14ac:dyDescent="0.2">
      <c r="A48" s="1" t="s">
        <v>91</v>
      </c>
      <c r="B48" s="112">
        <v>1512</v>
      </c>
      <c r="C48" s="10">
        <f>B48/B49</f>
        <v>0.7039106145251397</v>
      </c>
      <c r="E48" s="152" t="s">
        <v>673</v>
      </c>
      <c r="F48" s="112">
        <v>38</v>
      </c>
      <c r="G48" s="10">
        <f>F48/F49</f>
        <v>1.9895287958115182E-2</v>
      </c>
      <c r="I48" s="38" t="s">
        <v>162</v>
      </c>
      <c r="J48" s="112">
        <v>206</v>
      </c>
      <c r="K48" s="24">
        <f>J48/J51</f>
        <v>0.40711462450592883</v>
      </c>
      <c r="M48" s="38" t="s">
        <v>199</v>
      </c>
      <c r="N48" s="112">
        <v>405</v>
      </c>
      <c r="O48" s="24">
        <f>N48/N51</f>
        <v>0.22587841606246514</v>
      </c>
      <c r="Q48" s="43"/>
      <c r="R48" s="43"/>
      <c r="S48" s="44"/>
      <c r="T48" s="43"/>
      <c r="U48" s="43"/>
      <c r="V48" s="43"/>
      <c r="W48" s="44"/>
      <c r="X48" s="43"/>
    </row>
    <row r="49" spans="1:24" x14ac:dyDescent="0.2">
      <c r="A49" s="1" t="s">
        <v>69</v>
      </c>
      <c r="B49" s="1">
        <f>B47+B48</f>
        <v>2148</v>
      </c>
      <c r="C49" s="10">
        <f>C47+C48</f>
        <v>1</v>
      </c>
      <c r="E49" s="152" t="s">
        <v>69</v>
      </c>
      <c r="F49" s="1">
        <f>F43+F44+F45+F46+F47+F48</f>
        <v>1910</v>
      </c>
      <c r="G49" s="10">
        <f>G43+G44+G45+G46+G47+G48</f>
        <v>1</v>
      </c>
      <c r="I49" s="38" t="s">
        <v>163</v>
      </c>
      <c r="J49" s="112">
        <v>601</v>
      </c>
      <c r="K49" s="24">
        <f>J49/J51</f>
        <v>1.1877470355731226</v>
      </c>
      <c r="M49" s="38" t="s">
        <v>200</v>
      </c>
      <c r="N49" s="112">
        <v>643</v>
      </c>
      <c r="O49" s="24">
        <f>N49/N51</f>
        <v>0.35861684327941995</v>
      </c>
      <c r="Q49" s="43"/>
      <c r="R49" s="43"/>
      <c r="S49" s="44"/>
      <c r="T49" s="43"/>
      <c r="U49" s="43"/>
      <c r="V49" s="43"/>
      <c r="W49" s="44"/>
      <c r="X49" s="43"/>
    </row>
    <row r="50" spans="1:24" x14ac:dyDescent="0.2">
      <c r="A50" s="13"/>
      <c r="B50" s="13"/>
      <c r="C50" s="14"/>
      <c r="E50" s="13"/>
      <c r="F50" s="13"/>
      <c r="G50" s="14"/>
      <c r="I50" s="38" t="s">
        <v>164</v>
      </c>
      <c r="J50" s="112">
        <v>539</v>
      </c>
      <c r="K50" s="24">
        <f>J50/J51</f>
        <v>1.0652173913043479</v>
      </c>
      <c r="M50" s="38" t="s">
        <v>201</v>
      </c>
      <c r="N50" s="112">
        <v>745</v>
      </c>
      <c r="O50" s="24">
        <f>N50/N51</f>
        <v>0.41550474065811488</v>
      </c>
      <c r="Q50" s="43"/>
      <c r="R50" s="43"/>
      <c r="S50" s="44"/>
      <c r="T50" s="43"/>
      <c r="U50" s="43"/>
      <c r="V50" s="43"/>
      <c r="W50" s="44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112">
        <v>506</v>
      </c>
      <c r="K51" s="24">
        <f>K48+K49+K50</f>
        <v>2.6600790513833994</v>
      </c>
      <c r="M51" s="38" t="s">
        <v>69</v>
      </c>
      <c r="N51" s="23">
        <f>N48+N49+N50</f>
        <v>1793</v>
      </c>
      <c r="O51" s="24">
        <f>O48+O49+O50</f>
        <v>1</v>
      </c>
      <c r="Q51" s="43"/>
      <c r="R51" s="43"/>
      <c r="S51" s="44"/>
      <c r="T51" s="43"/>
      <c r="U51" s="43"/>
      <c r="V51" s="43"/>
      <c r="W51" s="44"/>
      <c r="X51" s="43"/>
    </row>
    <row r="52" spans="1:24" x14ac:dyDescent="0.2">
      <c r="A52" s="1" t="s">
        <v>92</v>
      </c>
      <c r="B52" s="112">
        <v>940</v>
      </c>
      <c r="C52" s="10">
        <f>B52/B54</f>
        <v>0.4388422035480859</v>
      </c>
      <c r="E52" s="152" t="s">
        <v>133</v>
      </c>
      <c r="F52" s="112">
        <v>1132</v>
      </c>
      <c r="G52" s="10">
        <f>F52/F55</f>
        <v>0.59236002093144946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  <c r="X52" s="43"/>
    </row>
    <row r="53" spans="1:24" x14ac:dyDescent="0.2">
      <c r="A53" s="1" t="s">
        <v>93</v>
      </c>
      <c r="B53" s="112">
        <v>1202</v>
      </c>
      <c r="C53" s="10">
        <f>B53/B54</f>
        <v>0.5611577964519141</v>
      </c>
      <c r="E53" s="152" t="s">
        <v>134</v>
      </c>
      <c r="F53" s="112">
        <v>591</v>
      </c>
      <c r="G53" s="10">
        <f>F53/F55</f>
        <v>0.30926216640502358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  <c r="X53" s="43"/>
    </row>
    <row r="54" spans="1:24" x14ac:dyDescent="0.2">
      <c r="A54" s="1" t="s">
        <v>69</v>
      </c>
      <c r="B54" s="1">
        <f>B52+B53</f>
        <v>2142</v>
      </c>
      <c r="C54" s="10">
        <f>C52+C53</f>
        <v>1</v>
      </c>
      <c r="E54" s="152" t="s">
        <v>135</v>
      </c>
      <c r="F54" s="112">
        <v>188</v>
      </c>
      <c r="G54" s="10">
        <f>F54/F55</f>
        <v>9.8377812663526951E-2</v>
      </c>
      <c r="I54" s="38" t="s">
        <v>166</v>
      </c>
      <c r="J54" s="112">
        <v>892</v>
      </c>
      <c r="K54" s="24">
        <f>J54/J57</f>
        <v>0.47522642514651037</v>
      </c>
      <c r="M54" s="38" t="s">
        <v>203</v>
      </c>
      <c r="N54" s="112">
        <v>1137</v>
      </c>
      <c r="O54" s="24">
        <f>N54/N56</f>
        <v>0.6292197011621472</v>
      </c>
      <c r="Q54" s="43"/>
      <c r="R54" s="43"/>
      <c r="S54" s="44"/>
      <c r="T54" s="43"/>
      <c r="U54" s="43"/>
      <c r="V54" s="43"/>
      <c r="W54" s="44"/>
      <c r="X54" s="43"/>
    </row>
    <row r="55" spans="1:24" x14ac:dyDescent="0.2">
      <c r="A55" s="13"/>
      <c r="B55" s="13"/>
      <c r="C55" s="14"/>
      <c r="E55" s="152" t="s">
        <v>69</v>
      </c>
      <c r="F55" s="1">
        <f>F52+F53+F54</f>
        <v>1911</v>
      </c>
      <c r="G55" s="10">
        <f>G52+G53+G54</f>
        <v>1</v>
      </c>
      <c r="I55" s="38" t="s">
        <v>167</v>
      </c>
      <c r="J55" s="112">
        <v>718</v>
      </c>
      <c r="K55" s="24">
        <f>J55/J57</f>
        <v>0.38252530633990411</v>
      </c>
      <c r="M55" s="38" t="s">
        <v>204</v>
      </c>
      <c r="N55" s="112">
        <v>670</v>
      </c>
      <c r="O55" s="24">
        <f>N55/N56</f>
        <v>0.3707802988378528</v>
      </c>
      <c r="Q55" s="43"/>
      <c r="R55" s="43"/>
      <c r="S55" s="44"/>
      <c r="T55" s="43"/>
      <c r="U55" s="43"/>
      <c r="V55" s="43"/>
      <c r="W55" s="44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267</v>
      </c>
      <c r="K56" s="24">
        <f>J56/J57</f>
        <v>0.14224826851358552</v>
      </c>
      <c r="M56" s="38" t="s">
        <v>69</v>
      </c>
      <c r="N56" s="23">
        <f>N54+N55</f>
        <v>1807</v>
      </c>
      <c r="O56" s="24">
        <f>O54+O55</f>
        <v>1</v>
      </c>
      <c r="Q56" s="43"/>
      <c r="R56" s="43"/>
      <c r="S56" s="44"/>
      <c r="T56" s="43"/>
      <c r="U56" s="43"/>
      <c r="V56" s="43"/>
      <c r="W56" s="44"/>
      <c r="X56" s="43"/>
    </row>
    <row r="57" spans="1:24" x14ac:dyDescent="0.2">
      <c r="A57" s="1" t="s">
        <v>97</v>
      </c>
      <c r="B57" s="112">
        <v>362</v>
      </c>
      <c r="C57" s="10">
        <f>B57/B60</f>
        <v>0.17083529966965549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1877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  <c r="X57" s="43"/>
    </row>
    <row r="58" spans="1:24" x14ac:dyDescent="0.2">
      <c r="A58" s="1" t="s">
        <v>98</v>
      </c>
      <c r="B58" s="112">
        <v>770</v>
      </c>
      <c r="C58" s="10">
        <f>B58/B60</f>
        <v>0.36337895233600753</v>
      </c>
      <c r="E58" s="152" t="s">
        <v>137</v>
      </c>
      <c r="F58" s="112">
        <v>1055</v>
      </c>
      <c r="G58" s="10">
        <f>F58/F60</f>
        <v>0.54353426069036581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  <c r="X58" s="43"/>
    </row>
    <row r="59" spans="1:24" x14ac:dyDescent="0.2">
      <c r="A59" s="1" t="s">
        <v>99</v>
      </c>
      <c r="B59" s="112">
        <v>987</v>
      </c>
      <c r="C59" s="10">
        <f>B59/B60</f>
        <v>0.46578574799433697</v>
      </c>
      <c r="E59" s="154" t="s">
        <v>72</v>
      </c>
      <c r="F59" s="112">
        <v>886</v>
      </c>
      <c r="G59" s="31">
        <f>F59/F60</f>
        <v>0.45646573930963419</v>
      </c>
      <c r="I59" s="50"/>
      <c r="J59" s="13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  <c r="X59" s="43"/>
    </row>
    <row r="60" spans="1:24" x14ac:dyDescent="0.2">
      <c r="A60" s="1" t="s">
        <v>69</v>
      </c>
      <c r="B60" s="1">
        <f>B57+B58+B59</f>
        <v>2119</v>
      </c>
      <c r="C60" s="10">
        <f>C57+C58+C59</f>
        <v>1</v>
      </c>
      <c r="E60" s="38" t="s">
        <v>69</v>
      </c>
      <c r="F60" s="23">
        <f>F58+F59</f>
        <v>1941</v>
      </c>
      <c r="G60" s="32">
        <f>G58+G59</f>
        <v>1</v>
      </c>
      <c r="I60" s="50"/>
      <c r="J60" s="13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  <c r="X60" s="43"/>
    </row>
    <row r="61" spans="1:24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  <c r="X62" s="43"/>
    </row>
    <row r="63" spans="1:24" x14ac:dyDescent="0.2">
      <c r="A63" s="1" t="s">
        <v>101</v>
      </c>
      <c r="B63" s="112">
        <v>1628</v>
      </c>
      <c r="C63" s="10">
        <f>B63/B65</f>
        <v>0.671340206185567</v>
      </c>
      <c r="E63" s="50"/>
      <c r="F63" s="13"/>
      <c r="G63" s="16"/>
      <c r="I63" s="50"/>
      <c r="J63" s="13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  <c r="X63" s="43"/>
    </row>
    <row r="64" spans="1:24" x14ac:dyDescent="0.2">
      <c r="A64" s="1" t="s">
        <v>102</v>
      </c>
      <c r="B64" s="112">
        <v>797</v>
      </c>
      <c r="C64" s="10">
        <f>B64/B65</f>
        <v>0.328659793814433</v>
      </c>
      <c r="E64" s="50"/>
      <c r="F64" s="13"/>
      <c r="G64" s="16"/>
      <c r="I64" s="50"/>
      <c r="J64" s="13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  <c r="X64" s="43"/>
    </row>
    <row r="65" spans="1:24" x14ac:dyDescent="0.2">
      <c r="A65" s="1" t="s">
        <v>69</v>
      </c>
      <c r="B65" s="1">
        <f>B63+B64</f>
        <v>2425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  <c r="X65" s="43"/>
    </row>
    <row r="66" spans="1:24" s="13" customFormat="1" x14ac:dyDescent="0.2">
      <c r="C66" s="14"/>
      <c r="G66" s="14"/>
      <c r="I66" s="50"/>
      <c r="K66" s="16"/>
      <c r="Q66" s="43"/>
      <c r="R66" s="43"/>
      <c r="S66" s="44"/>
      <c r="T66" s="43"/>
      <c r="U66" s="43"/>
      <c r="V66" s="43"/>
      <c r="W66" s="44"/>
      <c r="X66" s="43"/>
    </row>
    <row r="67" spans="1:24" s="13" customFormat="1" x14ac:dyDescent="0.2">
      <c r="C67" s="14"/>
      <c r="E67" s="50"/>
      <c r="G67" s="16"/>
      <c r="I67" s="50"/>
      <c r="K67" s="16"/>
      <c r="Q67" s="43"/>
      <c r="R67" s="43"/>
      <c r="S67" s="44"/>
      <c r="T67" s="43"/>
      <c r="U67" s="43"/>
      <c r="V67" s="43"/>
      <c r="W67" s="44"/>
      <c r="X67" s="43"/>
    </row>
    <row r="68" spans="1:24" s="13" customFormat="1" x14ac:dyDescent="0.2">
      <c r="C68" s="14"/>
      <c r="E68" s="50"/>
      <c r="G68" s="16"/>
      <c r="I68" s="50"/>
      <c r="K68" s="16"/>
      <c r="Q68" s="43"/>
      <c r="R68" s="43"/>
      <c r="S68" s="44"/>
      <c r="T68" s="43"/>
      <c r="U68" s="43"/>
      <c r="V68" s="43"/>
      <c r="W68" s="44"/>
      <c r="X68" s="43"/>
    </row>
    <row r="69" spans="1:24" s="13" customFormat="1" x14ac:dyDescent="0.2">
      <c r="C69" s="14"/>
      <c r="E69" s="50"/>
      <c r="G69" s="16"/>
      <c r="I69" s="50"/>
      <c r="K69" s="16"/>
      <c r="Q69" s="43"/>
      <c r="R69" s="43"/>
      <c r="S69" s="44"/>
      <c r="T69" s="43"/>
      <c r="U69" s="43"/>
      <c r="V69" s="43"/>
      <c r="W69" s="44"/>
      <c r="X69" s="43"/>
    </row>
    <row r="70" spans="1:24" s="13" customFormat="1" x14ac:dyDescent="0.2">
      <c r="C70" s="14"/>
      <c r="E70" s="50"/>
      <c r="G70" s="16"/>
      <c r="K70" s="16"/>
      <c r="Q70" s="43"/>
      <c r="R70" s="43"/>
      <c r="S70" s="44"/>
      <c r="T70" s="43"/>
      <c r="U70" s="43"/>
      <c r="V70" s="43"/>
      <c r="W70" s="44"/>
      <c r="X70" s="43"/>
    </row>
    <row r="71" spans="1:24" s="13" customFormat="1" x14ac:dyDescent="0.2">
      <c r="C71" s="14"/>
      <c r="E71" s="50"/>
      <c r="G71" s="16"/>
      <c r="I71" s="50"/>
      <c r="K71" s="16"/>
      <c r="Q71" s="43"/>
      <c r="R71" s="43"/>
      <c r="S71" s="44"/>
      <c r="T71" s="43"/>
      <c r="U71" s="43"/>
      <c r="V71" s="43"/>
      <c r="W71" s="44"/>
      <c r="X71" s="43"/>
    </row>
    <row r="72" spans="1:24" s="13" customFormat="1" x14ac:dyDescent="0.2">
      <c r="C72" s="14"/>
      <c r="G72" s="16"/>
      <c r="I72" s="50"/>
      <c r="K72" s="16"/>
      <c r="Q72" s="43"/>
      <c r="R72" s="43"/>
      <c r="S72" s="44"/>
      <c r="T72" s="43"/>
      <c r="U72" s="43"/>
      <c r="V72" s="43"/>
      <c r="W72" s="44"/>
      <c r="X72" s="43"/>
    </row>
    <row r="73" spans="1:24" s="13" customFormat="1" x14ac:dyDescent="0.2">
      <c r="C73" s="14"/>
      <c r="E73" s="50"/>
      <c r="G73" s="16"/>
      <c r="I73" s="50"/>
      <c r="K73" s="16"/>
      <c r="Q73" s="43"/>
      <c r="R73" s="43"/>
      <c r="S73" s="44"/>
      <c r="T73" s="43"/>
      <c r="U73" s="43"/>
      <c r="V73" s="43"/>
      <c r="W73" s="44"/>
      <c r="X73" s="43"/>
    </row>
    <row r="74" spans="1:24" s="13" customFormat="1" x14ac:dyDescent="0.2">
      <c r="C74" s="14"/>
      <c r="E74" s="50"/>
      <c r="G74" s="16"/>
      <c r="I74" s="50"/>
      <c r="K74" s="16"/>
      <c r="Q74" s="43"/>
      <c r="R74" s="43"/>
      <c r="S74" s="44"/>
      <c r="T74" s="43"/>
      <c r="U74" s="43"/>
      <c r="V74" s="43"/>
      <c r="W74" s="44"/>
      <c r="X74" s="43"/>
    </row>
    <row r="75" spans="1:24" s="13" customFormat="1" x14ac:dyDescent="0.2">
      <c r="C75" s="14"/>
      <c r="E75" s="50"/>
      <c r="G75" s="16"/>
      <c r="I75" s="50"/>
      <c r="K75" s="16"/>
      <c r="Q75" s="43"/>
      <c r="R75" s="43"/>
      <c r="S75" s="44"/>
      <c r="T75" s="43"/>
      <c r="U75" s="43"/>
      <c r="V75" s="43"/>
      <c r="W75" s="44"/>
      <c r="X75" s="43"/>
    </row>
    <row r="76" spans="1:24" s="13" customFormat="1" x14ac:dyDescent="0.2">
      <c r="C76" s="14"/>
      <c r="E76" s="50"/>
      <c r="G76" s="16"/>
      <c r="I76" s="50"/>
      <c r="K76" s="16"/>
      <c r="Q76" s="43"/>
      <c r="R76" s="43"/>
      <c r="S76" s="44"/>
      <c r="T76" s="43"/>
      <c r="U76" s="43"/>
      <c r="V76" s="43"/>
      <c r="W76" s="44"/>
      <c r="X76" s="43"/>
    </row>
    <row r="77" spans="1:24" s="13" customFormat="1" x14ac:dyDescent="0.2">
      <c r="C77" s="14"/>
      <c r="E77" s="50"/>
      <c r="G77" s="16"/>
      <c r="K77" s="16"/>
      <c r="Q77" s="43"/>
      <c r="R77" s="43"/>
      <c r="S77" s="44"/>
      <c r="T77" s="43"/>
      <c r="U77" s="43"/>
      <c r="V77" s="43"/>
      <c r="W77" s="44"/>
      <c r="X77" s="43"/>
    </row>
    <row r="78" spans="1:24" s="13" customFormat="1" x14ac:dyDescent="0.2">
      <c r="C78" s="14"/>
      <c r="E78" s="50"/>
      <c r="G78" s="16"/>
      <c r="I78" s="50"/>
      <c r="K78" s="16"/>
      <c r="Q78" s="43"/>
      <c r="R78" s="43"/>
      <c r="S78" s="44"/>
      <c r="T78" s="43"/>
      <c r="U78" s="43"/>
      <c r="V78" s="43"/>
      <c r="W78" s="44"/>
      <c r="X78" s="43"/>
    </row>
    <row r="79" spans="1:24" s="13" customFormat="1" x14ac:dyDescent="0.2">
      <c r="C79" s="14"/>
      <c r="G79" s="16"/>
      <c r="I79" s="50"/>
      <c r="K79" s="16"/>
      <c r="Q79" s="43"/>
      <c r="R79" s="43"/>
      <c r="S79" s="44"/>
      <c r="T79" s="43"/>
      <c r="U79" s="43"/>
      <c r="V79" s="43"/>
      <c r="W79" s="44"/>
      <c r="X79" s="43"/>
    </row>
    <row r="80" spans="1:24" s="13" customFormat="1" x14ac:dyDescent="0.2">
      <c r="C80" s="14"/>
      <c r="E80" s="50"/>
      <c r="G80" s="16"/>
      <c r="I80" s="50"/>
      <c r="K80" s="16"/>
      <c r="Q80" s="43"/>
      <c r="R80" s="43"/>
      <c r="S80" s="44"/>
      <c r="T80" s="43"/>
      <c r="U80" s="43"/>
      <c r="V80" s="43"/>
      <c r="W80" s="44"/>
      <c r="X80" s="43"/>
    </row>
    <row r="81" spans="3:24" s="13" customFormat="1" x14ac:dyDescent="0.2">
      <c r="C81" s="14"/>
      <c r="E81" s="50"/>
      <c r="G81" s="16"/>
      <c r="I81" s="50"/>
      <c r="K81" s="16"/>
      <c r="Q81" s="43"/>
      <c r="R81" s="43"/>
      <c r="S81" s="44"/>
      <c r="T81" s="43"/>
      <c r="U81" s="43"/>
      <c r="V81" s="43"/>
      <c r="W81" s="44"/>
      <c r="X81" s="43"/>
    </row>
    <row r="82" spans="3:24" s="13" customFormat="1" x14ac:dyDescent="0.2">
      <c r="C82" s="14"/>
      <c r="E82" s="50"/>
      <c r="G82" s="16"/>
      <c r="I82" s="50"/>
      <c r="K82" s="16"/>
      <c r="Q82" s="43"/>
      <c r="R82" s="43"/>
      <c r="S82" s="44"/>
      <c r="T82" s="43"/>
      <c r="U82" s="43"/>
      <c r="V82" s="43"/>
      <c r="W82" s="44"/>
      <c r="X82" s="43"/>
    </row>
    <row r="83" spans="3:24" s="13" customFormat="1" x14ac:dyDescent="0.2">
      <c r="C83" s="14"/>
      <c r="E83" s="50"/>
      <c r="G83" s="16"/>
      <c r="K83" s="16"/>
      <c r="Q83" s="43"/>
      <c r="R83" s="43"/>
      <c r="S83" s="44"/>
      <c r="T83" s="43"/>
      <c r="U83" s="43"/>
      <c r="V83" s="43"/>
      <c r="W83" s="44"/>
      <c r="X83" s="43"/>
    </row>
    <row r="84" spans="3:24" s="13" customFormat="1" x14ac:dyDescent="0.2">
      <c r="C84" s="14"/>
      <c r="E84" s="50"/>
      <c r="G84" s="16"/>
      <c r="I84" s="50"/>
      <c r="K84" s="16"/>
      <c r="Q84" s="43"/>
      <c r="R84" s="43"/>
      <c r="S84" s="44"/>
      <c r="T84" s="43"/>
      <c r="U84" s="43"/>
      <c r="V84" s="43"/>
      <c r="W84" s="44"/>
      <c r="X84" s="43"/>
    </row>
    <row r="85" spans="3:24" s="13" customFormat="1" x14ac:dyDescent="0.2">
      <c r="C85" s="14"/>
      <c r="G85" s="16"/>
      <c r="I85" s="50"/>
      <c r="K85" s="16"/>
      <c r="Q85" s="43"/>
      <c r="R85" s="43"/>
      <c r="S85" s="44"/>
      <c r="T85" s="43"/>
      <c r="U85" s="43"/>
      <c r="V85" s="43"/>
      <c r="W85" s="44"/>
      <c r="X85" s="43"/>
    </row>
    <row r="86" spans="3:24" s="13" customFormat="1" x14ac:dyDescent="0.2">
      <c r="C86" s="14"/>
      <c r="E86" s="50"/>
      <c r="G86" s="16"/>
      <c r="I86" s="50"/>
      <c r="K86" s="16"/>
      <c r="Q86" s="43"/>
      <c r="R86" s="43"/>
      <c r="S86" s="44"/>
      <c r="T86" s="43"/>
      <c r="U86" s="43"/>
      <c r="V86" s="43"/>
      <c r="W86" s="44"/>
      <c r="X86" s="43"/>
    </row>
    <row r="87" spans="3:24" s="13" customFormat="1" x14ac:dyDescent="0.2">
      <c r="C87" s="14"/>
      <c r="E87" s="50"/>
      <c r="G87" s="16"/>
      <c r="I87" s="50"/>
      <c r="K87" s="16"/>
      <c r="Q87" s="43"/>
      <c r="R87" s="43"/>
      <c r="S87" s="44"/>
      <c r="T87" s="43"/>
      <c r="U87" s="43"/>
      <c r="V87" s="43"/>
      <c r="W87" s="44"/>
      <c r="X87" s="43"/>
    </row>
    <row r="88" spans="3:24" s="13" customFormat="1" x14ac:dyDescent="0.2">
      <c r="C88" s="14"/>
      <c r="E88" s="50"/>
      <c r="G88" s="16"/>
      <c r="I88" s="50"/>
      <c r="K88" s="16"/>
      <c r="Q88" s="43"/>
      <c r="R88" s="43"/>
      <c r="S88" s="44"/>
      <c r="T88" s="43"/>
      <c r="U88" s="43"/>
      <c r="V88" s="43"/>
      <c r="W88" s="44"/>
      <c r="X88" s="43"/>
    </row>
    <row r="89" spans="3:24" s="13" customFormat="1" x14ac:dyDescent="0.2">
      <c r="C89" s="14"/>
      <c r="E89" s="50"/>
      <c r="G89" s="16"/>
      <c r="I89" s="50"/>
      <c r="K89" s="16"/>
      <c r="Q89" s="43"/>
      <c r="R89" s="43"/>
      <c r="S89" s="44"/>
      <c r="T89" s="43"/>
      <c r="U89" s="43"/>
      <c r="V89" s="43"/>
      <c r="W89" s="44"/>
      <c r="X89" s="43"/>
    </row>
    <row r="90" spans="3:24" s="13" customFormat="1" x14ac:dyDescent="0.2">
      <c r="C90" s="14"/>
      <c r="E90" s="50"/>
      <c r="G90" s="16"/>
      <c r="K90" s="16"/>
      <c r="Q90" s="43"/>
      <c r="R90" s="43"/>
      <c r="S90" s="44"/>
      <c r="T90" s="43"/>
      <c r="U90" s="43"/>
      <c r="V90" s="43"/>
      <c r="W90" s="44"/>
      <c r="X90" s="43"/>
    </row>
    <row r="91" spans="3:24" s="13" customFormat="1" x14ac:dyDescent="0.2">
      <c r="C91" s="14"/>
      <c r="E91" s="50"/>
      <c r="G91" s="16"/>
      <c r="I91" s="50"/>
      <c r="K91" s="16"/>
      <c r="Q91" s="43"/>
      <c r="R91" s="43"/>
      <c r="S91" s="44"/>
      <c r="T91" s="43"/>
      <c r="U91" s="43"/>
      <c r="V91" s="43"/>
      <c r="W91" s="44"/>
      <c r="X91" s="43"/>
    </row>
    <row r="92" spans="3:24" s="13" customFormat="1" x14ac:dyDescent="0.2">
      <c r="C92" s="14"/>
      <c r="E92" s="50"/>
      <c r="G92" s="16"/>
      <c r="I92" s="50"/>
      <c r="K92" s="16"/>
      <c r="Q92" s="43"/>
      <c r="R92" s="43"/>
      <c r="S92" s="44"/>
      <c r="T92" s="43"/>
      <c r="U92" s="43"/>
      <c r="V92" s="43"/>
      <c r="W92" s="44"/>
      <c r="X92" s="43"/>
    </row>
    <row r="93" spans="3:24" s="13" customFormat="1" x14ac:dyDescent="0.2">
      <c r="C93" s="14"/>
      <c r="G93" s="16"/>
      <c r="I93" s="50"/>
      <c r="K93" s="16"/>
      <c r="Q93" s="43"/>
      <c r="R93" s="43"/>
      <c r="S93" s="44"/>
      <c r="T93" s="43"/>
      <c r="U93" s="43"/>
      <c r="V93" s="43"/>
      <c r="W93" s="44"/>
      <c r="X93" s="43"/>
    </row>
    <row r="94" spans="3:24" s="13" customFormat="1" x14ac:dyDescent="0.2">
      <c r="C94" s="14"/>
      <c r="E94" s="50"/>
      <c r="G94" s="16"/>
      <c r="I94" s="50"/>
      <c r="K94" s="16"/>
      <c r="Q94" s="43"/>
      <c r="R94" s="43"/>
      <c r="S94" s="44"/>
      <c r="T94" s="43"/>
      <c r="U94" s="43"/>
      <c r="V94" s="43"/>
      <c r="W94" s="44"/>
      <c r="X94" s="43"/>
    </row>
    <row r="95" spans="3:24" s="13" customFormat="1" x14ac:dyDescent="0.2">
      <c r="C95" s="14"/>
      <c r="E95" s="50"/>
      <c r="G95" s="16"/>
      <c r="I95" s="50"/>
      <c r="K95" s="16"/>
      <c r="Q95" s="43"/>
      <c r="R95" s="43"/>
      <c r="S95" s="44"/>
      <c r="T95" s="43"/>
      <c r="U95" s="43"/>
      <c r="V95" s="43"/>
      <c r="W95" s="44"/>
      <c r="X95" s="43"/>
    </row>
    <row r="96" spans="3:24" s="13" customFormat="1" x14ac:dyDescent="0.2">
      <c r="C96" s="14"/>
      <c r="E96" s="50"/>
      <c r="G96" s="16"/>
      <c r="I96" s="50"/>
      <c r="K96" s="16"/>
      <c r="Q96" s="43"/>
      <c r="R96" s="43"/>
      <c r="S96" s="44"/>
      <c r="T96" s="43"/>
      <c r="U96" s="43"/>
      <c r="V96" s="43"/>
      <c r="W96" s="44"/>
      <c r="X96" s="43"/>
    </row>
    <row r="97" spans="3:24" s="13" customFormat="1" x14ac:dyDescent="0.2">
      <c r="C97" s="14"/>
      <c r="E97" s="50"/>
      <c r="G97" s="16"/>
      <c r="K97" s="16"/>
      <c r="Q97" s="43"/>
      <c r="R97" s="43"/>
      <c r="S97" s="44"/>
      <c r="T97" s="43"/>
      <c r="U97" s="43"/>
      <c r="V97" s="43"/>
      <c r="W97" s="44"/>
      <c r="X97" s="43"/>
    </row>
    <row r="98" spans="3:24" s="13" customFormat="1" x14ac:dyDescent="0.2">
      <c r="C98" s="14"/>
      <c r="G98" s="16"/>
      <c r="I98" s="50"/>
      <c r="K98" s="16"/>
      <c r="Q98" s="43"/>
      <c r="R98" s="43"/>
      <c r="S98" s="44"/>
      <c r="T98" s="43"/>
      <c r="U98" s="43"/>
      <c r="V98" s="43"/>
      <c r="W98" s="44"/>
      <c r="X98" s="43"/>
    </row>
    <row r="99" spans="3:24" s="13" customFormat="1" x14ac:dyDescent="0.2">
      <c r="C99" s="14"/>
      <c r="E99" s="50"/>
      <c r="G99" s="16"/>
      <c r="I99" s="50"/>
      <c r="K99" s="16"/>
      <c r="Q99" s="43"/>
      <c r="R99" s="43"/>
      <c r="S99" s="44"/>
      <c r="T99" s="43"/>
      <c r="U99" s="43"/>
      <c r="V99" s="43"/>
      <c r="W99" s="44"/>
      <c r="X99" s="43"/>
    </row>
    <row r="100" spans="3:24" s="13" customFormat="1" x14ac:dyDescent="0.2">
      <c r="C100" s="14"/>
      <c r="E100" s="50"/>
      <c r="G100" s="16"/>
      <c r="I100" s="50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  <c r="X100" s="43"/>
    </row>
    <row r="101" spans="3:24" x14ac:dyDescent="0.2">
      <c r="E101" s="45"/>
      <c r="G101" s="28"/>
      <c r="I101" s="45"/>
      <c r="K101" s="28"/>
      <c r="Q101" s="45"/>
      <c r="R101" s="45"/>
      <c r="S101" s="69"/>
      <c r="T101" s="43"/>
      <c r="U101" s="45"/>
      <c r="V101" s="45"/>
      <c r="W101" s="69"/>
      <c r="X101" s="43"/>
    </row>
    <row r="102" spans="3:24" x14ac:dyDescent="0.2">
      <c r="E102" s="45"/>
      <c r="G102" s="28"/>
      <c r="I102" s="45"/>
      <c r="K102" s="28"/>
      <c r="Q102" s="45"/>
      <c r="R102" s="45"/>
      <c r="S102" s="69"/>
      <c r="T102" s="43"/>
      <c r="U102" s="45"/>
      <c r="V102" s="45"/>
      <c r="W102" s="69"/>
      <c r="X102" s="43"/>
    </row>
    <row r="103" spans="3:24" x14ac:dyDescent="0.2">
      <c r="E103" s="45"/>
      <c r="G103" s="28"/>
      <c r="K103" s="28"/>
      <c r="Q103" s="45"/>
      <c r="R103" s="45"/>
      <c r="S103" s="69"/>
      <c r="T103" s="43"/>
      <c r="U103" s="45"/>
      <c r="V103" s="45"/>
      <c r="W103" s="69"/>
      <c r="X103" s="43"/>
    </row>
    <row r="104" spans="3:24" x14ac:dyDescent="0.2">
      <c r="E104" s="45"/>
      <c r="G104" s="28"/>
      <c r="I104" s="45"/>
      <c r="K104" s="28"/>
      <c r="Q104" s="45"/>
      <c r="R104" s="45"/>
      <c r="S104" s="69"/>
      <c r="T104" s="43"/>
      <c r="U104" s="45"/>
      <c r="V104" s="45"/>
      <c r="W104" s="69"/>
      <c r="X104" s="43"/>
    </row>
    <row r="105" spans="3:24" x14ac:dyDescent="0.2">
      <c r="G105" s="28"/>
      <c r="I105" s="45"/>
      <c r="K105" s="28"/>
      <c r="Q105" s="45"/>
      <c r="R105" s="45"/>
      <c r="S105" s="69"/>
      <c r="T105" s="43"/>
      <c r="U105" s="45"/>
      <c r="V105" s="45"/>
      <c r="W105" s="69"/>
      <c r="X105" s="43"/>
    </row>
    <row r="106" spans="3:24" x14ac:dyDescent="0.2">
      <c r="E106" s="45"/>
      <c r="G106" s="28"/>
      <c r="I106" s="45"/>
      <c r="K106" s="28"/>
      <c r="Q106" s="45"/>
      <c r="R106" s="45"/>
      <c r="S106" s="69"/>
      <c r="T106" s="43"/>
      <c r="U106" s="45"/>
      <c r="V106" s="45"/>
      <c r="W106" s="69"/>
      <c r="X106" s="43"/>
    </row>
    <row r="107" spans="3:24" x14ac:dyDescent="0.2">
      <c r="E107" s="45"/>
      <c r="G107" s="28"/>
      <c r="I107" s="45"/>
      <c r="K107" s="28"/>
      <c r="Q107" s="45"/>
      <c r="R107" s="45"/>
      <c r="S107" s="69"/>
      <c r="T107" s="43"/>
      <c r="U107" s="45"/>
      <c r="V107" s="45"/>
      <c r="W107" s="69"/>
      <c r="X107" s="43"/>
    </row>
    <row r="108" spans="3:24" x14ac:dyDescent="0.2">
      <c r="E108" s="45"/>
      <c r="G108" s="28"/>
      <c r="K108" s="28"/>
      <c r="Q108" s="45"/>
      <c r="R108" s="45"/>
      <c r="S108" s="69"/>
      <c r="T108" s="43"/>
      <c r="U108" s="45"/>
      <c r="V108" s="45"/>
      <c r="W108" s="69"/>
      <c r="X108" s="43"/>
    </row>
    <row r="109" spans="3:24" x14ac:dyDescent="0.2">
      <c r="E109" s="45"/>
      <c r="G109" s="28"/>
      <c r="Q109" s="45"/>
      <c r="R109" s="45"/>
      <c r="S109" s="69"/>
      <c r="T109" s="43"/>
      <c r="U109" s="45"/>
      <c r="V109" s="45"/>
      <c r="W109" s="69"/>
      <c r="X109" s="43"/>
    </row>
    <row r="110" spans="3:24" x14ac:dyDescent="0.2">
      <c r="E110" s="45"/>
      <c r="G110" s="28"/>
      <c r="Q110" s="45"/>
      <c r="R110" s="45"/>
      <c r="S110" s="69"/>
      <c r="T110" s="43"/>
      <c r="U110" s="45"/>
      <c r="V110" s="45"/>
      <c r="W110" s="69"/>
      <c r="X110" s="43"/>
    </row>
    <row r="111" spans="3:24" x14ac:dyDescent="0.2">
      <c r="G111" s="28"/>
      <c r="Q111" s="45"/>
      <c r="R111" s="45"/>
      <c r="S111" s="69"/>
      <c r="T111" s="43"/>
      <c r="U111" s="45"/>
      <c r="V111" s="45"/>
      <c r="W111" s="69"/>
      <c r="X111" s="43"/>
    </row>
    <row r="112" spans="3:24" x14ac:dyDescent="0.2">
      <c r="E112" s="45"/>
      <c r="G112" s="28"/>
      <c r="Q112" s="45"/>
      <c r="R112" s="45"/>
      <c r="S112" s="69"/>
      <c r="T112" s="43"/>
      <c r="U112" s="45"/>
      <c r="V112" s="45"/>
      <c r="W112" s="69"/>
      <c r="X112" s="43"/>
    </row>
    <row r="113" spans="5:24" x14ac:dyDescent="0.2">
      <c r="E113" s="45"/>
      <c r="G113" s="28"/>
      <c r="Q113" s="45"/>
      <c r="R113" s="45"/>
      <c r="S113" s="69"/>
      <c r="T113" s="43"/>
      <c r="U113" s="45"/>
      <c r="V113" s="45"/>
      <c r="W113" s="69"/>
      <c r="X113" s="43"/>
    </row>
    <row r="114" spans="5:24" x14ac:dyDescent="0.2">
      <c r="E114" s="45"/>
      <c r="G114" s="28"/>
      <c r="Q114" s="45"/>
      <c r="R114" s="45"/>
      <c r="S114" s="69"/>
      <c r="T114" s="43"/>
      <c r="U114" s="45"/>
      <c r="V114" s="45"/>
      <c r="W114" s="69"/>
      <c r="X114" s="43"/>
    </row>
    <row r="115" spans="5:24" x14ac:dyDescent="0.2">
      <c r="E115" s="45"/>
      <c r="G115" s="28"/>
      <c r="Q115" s="45"/>
      <c r="R115" s="45"/>
      <c r="S115" s="69"/>
      <c r="T115" s="43"/>
      <c r="U115" s="45"/>
      <c r="V115" s="45"/>
      <c r="W115" s="69"/>
      <c r="X115" s="43"/>
    </row>
    <row r="116" spans="5:24" x14ac:dyDescent="0.2">
      <c r="E116" s="45"/>
      <c r="G116" s="28"/>
      <c r="Q116" s="45"/>
      <c r="R116" s="45"/>
      <c r="S116" s="69"/>
      <c r="T116" s="43"/>
      <c r="U116" s="45"/>
      <c r="V116" s="45"/>
      <c r="W116" s="69"/>
      <c r="X116" s="43"/>
    </row>
    <row r="117" spans="5:24" x14ac:dyDescent="0.2">
      <c r="G117" s="28"/>
      <c r="Q117" s="45"/>
      <c r="R117" s="45"/>
      <c r="S117" s="69"/>
      <c r="T117" s="43"/>
      <c r="U117" s="45"/>
      <c r="V117" s="45"/>
      <c r="W117" s="69"/>
      <c r="X117" s="43"/>
    </row>
    <row r="118" spans="5:24" x14ac:dyDescent="0.2">
      <c r="E118" s="45"/>
      <c r="G118" s="28"/>
      <c r="Q118" s="45"/>
      <c r="R118" s="45"/>
      <c r="S118" s="69"/>
      <c r="T118" s="43"/>
      <c r="U118" s="45"/>
      <c r="V118" s="45"/>
      <c r="W118" s="69"/>
      <c r="X118" s="43"/>
    </row>
    <row r="119" spans="5:24" x14ac:dyDescent="0.2">
      <c r="E119" s="45"/>
      <c r="G119" s="28"/>
      <c r="Q119" s="45"/>
      <c r="R119" s="45"/>
      <c r="S119" s="69"/>
      <c r="T119" s="43"/>
      <c r="U119" s="45"/>
      <c r="V119" s="45"/>
      <c r="W119" s="69"/>
      <c r="X119" s="43"/>
    </row>
    <row r="120" spans="5:24" x14ac:dyDescent="0.2">
      <c r="E120" s="45"/>
      <c r="G120" s="28"/>
      <c r="Q120" s="45"/>
      <c r="R120" s="45"/>
      <c r="S120" s="69"/>
      <c r="T120" s="43"/>
      <c r="U120" s="45"/>
      <c r="V120" s="45"/>
      <c r="W120" s="69"/>
      <c r="X120" s="43"/>
    </row>
    <row r="121" spans="5:24" x14ac:dyDescent="0.2">
      <c r="E121" s="45"/>
      <c r="G121" s="28"/>
      <c r="Q121" s="45"/>
      <c r="R121" s="45"/>
      <c r="S121" s="69"/>
      <c r="T121" s="43"/>
      <c r="U121" s="45"/>
      <c r="V121" s="45"/>
      <c r="W121" s="69"/>
      <c r="X121" s="43"/>
    </row>
    <row r="122" spans="5:24" x14ac:dyDescent="0.2">
      <c r="E122" s="45"/>
      <c r="G122" s="28"/>
      <c r="Q122" s="45"/>
      <c r="R122" s="45"/>
      <c r="S122" s="69"/>
      <c r="T122" s="43"/>
      <c r="U122" s="45"/>
      <c r="V122" s="45"/>
      <c r="W122" s="69"/>
      <c r="X122" s="43"/>
    </row>
    <row r="123" spans="5:24" x14ac:dyDescent="0.2">
      <c r="E123" s="45"/>
      <c r="G123" s="28"/>
      <c r="Q123" s="45"/>
      <c r="R123" s="45"/>
      <c r="S123" s="69"/>
      <c r="T123" s="43"/>
      <c r="U123" s="45"/>
      <c r="V123" s="45"/>
      <c r="W123" s="69"/>
      <c r="X123" s="43"/>
    </row>
    <row r="124" spans="5:24" x14ac:dyDescent="0.2">
      <c r="G124" s="28"/>
      <c r="Q124" s="45"/>
      <c r="R124" s="45"/>
      <c r="S124" s="69"/>
      <c r="T124" s="43"/>
      <c r="U124" s="45"/>
      <c r="V124" s="45"/>
      <c r="W124" s="69"/>
      <c r="X124" s="43"/>
    </row>
    <row r="125" spans="5:24" x14ac:dyDescent="0.2">
      <c r="E125" s="45"/>
      <c r="G125" s="28"/>
      <c r="Q125" s="45"/>
      <c r="R125" s="45"/>
      <c r="S125" s="69"/>
      <c r="T125" s="43"/>
      <c r="U125" s="45"/>
      <c r="V125" s="45"/>
      <c r="W125" s="69"/>
      <c r="X125" s="43"/>
    </row>
    <row r="126" spans="5:24" x14ac:dyDescent="0.2">
      <c r="E126" s="45"/>
      <c r="G126" s="28"/>
      <c r="Q126" s="45"/>
      <c r="R126" s="45"/>
      <c r="S126" s="69"/>
      <c r="T126" s="43"/>
      <c r="U126" s="45"/>
      <c r="V126" s="45"/>
      <c r="W126" s="69"/>
      <c r="X126" s="43"/>
    </row>
    <row r="127" spans="5:24" x14ac:dyDescent="0.2">
      <c r="E127" s="45"/>
      <c r="G127" s="28"/>
      <c r="Q127" s="45"/>
      <c r="R127" s="45"/>
      <c r="S127" s="69"/>
      <c r="T127" s="43"/>
      <c r="U127" s="45"/>
      <c r="V127" s="45"/>
      <c r="W127" s="69"/>
      <c r="X127" s="43"/>
    </row>
    <row r="128" spans="5:24" x14ac:dyDescent="0.2">
      <c r="E128" s="45"/>
      <c r="G128" s="28"/>
      <c r="Q128" s="45"/>
      <c r="R128" s="45"/>
      <c r="S128" s="69"/>
      <c r="T128" s="43"/>
      <c r="U128" s="45"/>
      <c r="V128" s="45"/>
      <c r="W128" s="69"/>
      <c r="X128" s="43"/>
    </row>
    <row r="129" spans="5:24" x14ac:dyDescent="0.2">
      <c r="G129" s="28"/>
      <c r="Q129" s="45"/>
      <c r="R129" s="45"/>
      <c r="S129" s="69"/>
      <c r="T129" s="43"/>
      <c r="U129" s="45"/>
      <c r="V129" s="45"/>
      <c r="W129" s="69"/>
      <c r="X129" s="43"/>
    </row>
    <row r="130" spans="5:24" x14ac:dyDescent="0.2">
      <c r="E130" s="45"/>
      <c r="G130" s="28"/>
      <c r="Q130" s="45"/>
      <c r="R130" s="45"/>
      <c r="S130" s="69"/>
      <c r="T130" s="43"/>
      <c r="U130" s="45"/>
      <c r="V130" s="45"/>
      <c r="W130" s="69"/>
      <c r="X130" s="43"/>
    </row>
    <row r="131" spans="5:24" x14ac:dyDescent="0.2">
      <c r="E131" s="45"/>
      <c r="G131" s="28"/>
      <c r="Q131" s="45"/>
      <c r="R131" s="45"/>
      <c r="S131" s="69"/>
      <c r="T131" s="43"/>
      <c r="U131" s="45"/>
      <c r="V131" s="45"/>
      <c r="W131" s="69"/>
      <c r="X131" s="43"/>
    </row>
    <row r="132" spans="5:24" x14ac:dyDescent="0.2">
      <c r="E132" s="45"/>
      <c r="G132" s="28"/>
      <c r="Q132" s="45"/>
      <c r="R132" s="45"/>
      <c r="S132" s="69"/>
      <c r="T132" s="43"/>
      <c r="U132" s="45"/>
      <c r="V132" s="45"/>
      <c r="W132" s="69"/>
      <c r="X132" s="43"/>
    </row>
    <row r="133" spans="5:24" x14ac:dyDescent="0.2">
      <c r="E133" s="45"/>
      <c r="G133" s="28"/>
      <c r="Q133" s="45"/>
      <c r="R133" s="45"/>
      <c r="S133" s="69"/>
      <c r="T133" s="43"/>
      <c r="U133" s="45"/>
      <c r="V133" s="45"/>
      <c r="W133" s="69"/>
      <c r="X133" s="43"/>
    </row>
    <row r="134" spans="5:24" x14ac:dyDescent="0.2">
      <c r="G134" s="28"/>
      <c r="Q134" s="45"/>
      <c r="R134" s="45"/>
      <c r="S134" s="69"/>
      <c r="T134" s="43"/>
      <c r="U134" s="45"/>
      <c r="V134" s="45"/>
      <c r="W134" s="69"/>
      <c r="X134" s="43"/>
    </row>
    <row r="135" spans="5:24" x14ac:dyDescent="0.2">
      <c r="E135" s="45"/>
      <c r="G135" s="28"/>
      <c r="Q135" s="45"/>
      <c r="R135" s="45"/>
      <c r="S135" s="69"/>
      <c r="T135" s="43"/>
      <c r="U135" s="45"/>
      <c r="V135" s="45"/>
      <c r="W135" s="69"/>
      <c r="X135" s="43"/>
    </row>
    <row r="136" spans="5:24" x14ac:dyDescent="0.2">
      <c r="E136" s="45"/>
      <c r="G136" s="28"/>
      <c r="Q136" s="45"/>
      <c r="R136" s="45"/>
      <c r="S136" s="69"/>
      <c r="T136" s="43"/>
      <c r="U136" s="45"/>
      <c r="V136" s="45"/>
      <c r="W136" s="69"/>
      <c r="X136" s="43"/>
    </row>
    <row r="137" spans="5:24" x14ac:dyDescent="0.2">
      <c r="E137" s="45"/>
      <c r="G137" s="28"/>
      <c r="Q137" s="45"/>
      <c r="R137" s="45"/>
      <c r="S137" s="69"/>
      <c r="T137" s="43"/>
      <c r="U137" s="45"/>
      <c r="V137" s="45"/>
      <c r="W137" s="69"/>
      <c r="X137" s="43"/>
    </row>
    <row r="138" spans="5:24" x14ac:dyDescent="0.2">
      <c r="E138" s="45"/>
      <c r="G138" s="28"/>
      <c r="Q138" s="45"/>
      <c r="R138" s="45"/>
      <c r="S138" s="69"/>
      <c r="T138" s="43"/>
      <c r="U138" s="45"/>
      <c r="V138" s="45"/>
      <c r="W138" s="69"/>
      <c r="X138" s="43"/>
    </row>
    <row r="139" spans="5:24" x14ac:dyDescent="0.2">
      <c r="E139" s="45"/>
      <c r="G139" s="28"/>
      <c r="Q139" s="45"/>
      <c r="R139" s="45"/>
      <c r="S139" s="69"/>
      <c r="T139" s="43"/>
      <c r="U139" s="45"/>
      <c r="V139" s="45"/>
      <c r="W139" s="69"/>
      <c r="X139" s="43"/>
    </row>
    <row r="140" spans="5:24" x14ac:dyDescent="0.2">
      <c r="E140" s="45"/>
      <c r="G140" s="28"/>
      <c r="Q140" s="45"/>
      <c r="R140" s="45"/>
      <c r="S140" s="69"/>
      <c r="T140" s="43"/>
      <c r="U140" s="45"/>
      <c r="V140" s="45"/>
      <c r="W140" s="69"/>
      <c r="X140" s="43"/>
    </row>
    <row r="141" spans="5:24" x14ac:dyDescent="0.2">
      <c r="G141" s="28"/>
      <c r="Q141" s="45"/>
      <c r="R141" s="45"/>
      <c r="S141" s="69"/>
      <c r="T141" s="43"/>
      <c r="U141" s="45"/>
      <c r="V141" s="45"/>
      <c r="W141" s="69"/>
      <c r="X141" s="43"/>
    </row>
    <row r="142" spans="5:24" x14ac:dyDescent="0.2">
      <c r="E142" s="45"/>
      <c r="G142" s="28"/>
      <c r="Q142" s="45"/>
      <c r="R142" s="45"/>
      <c r="S142" s="69"/>
      <c r="T142" s="43"/>
      <c r="U142" s="45"/>
      <c r="V142" s="45"/>
      <c r="W142" s="69"/>
      <c r="X142" s="43"/>
    </row>
    <row r="143" spans="5:24" x14ac:dyDescent="0.2">
      <c r="E143" s="45"/>
      <c r="G143" s="28"/>
      <c r="Q143" s="45"/>
      <c r="R143" s="45"/>
      <c r="S143" s="69"/>
      <c r="T143" s="43"/>
      <c r="U143" s="45"/>
      <c r="V143" s="45"/>
      <c r="W143" s="69"/>
      <c r="X143" s="43"/>
    </row>
    <row r="144" spans="5:24" x14ac:dyDescent="0.2">
      <c r="E144" s="45"/>
      <c r="G144" s="28"/>
      <c r="Q144" s="45"/>
      <c r="R144" s="45"/>
      <c r="S144" s="69"/>
      <c r="T144" s="43"/>
      <c r="U144" s="45"/>
      <c r="V144" s="45"/>
      <c r="W144" s="69"/>
      <c r="X144" s="43"/>
    </row>
    <row r="145" spans="5:24" x14ac:dyDescent="0.2">
      <c r="E145" s="45"/>
      <c r="G145" s="28"/>
      <c r="Q145" s="45"/>
      <c r="R145" s="45"/>
      <c r="S145" s="69"/>
      <c r="T145" s="43"/>
      <c r="U145" s="45"/>
      <c r="V145" s="45"/>
      <c r="W145" s="69"/>
      <c r="X145" s="43"/>
    </row>
    <row r="146" spans="5:24" x14ac:dyDescent="0.2">
      <c r="E146" s="45"/>
      <c r="G146" s="28"/>
      <c r="Q146" s="45"/>
      <c r="R146" s="45"/>
      <c r="S146" s="69"/>
      <c r="T146" s="43"/>
      <c r="U146" s="45"/>
      <c r="V146" s="45"/>
      <c r="W146" s="69"/>
      <c r="X146" s="43"/>
    </row>
    <row r="147" spans="5:24" x14ac:dyDescent="0.2">
      <c r="G147" s="28"/>
      <c r="Q147" s="45"/>
      <c r="R147" s="45"/>
      <c r="S147" s="69"/>
      <c r="T147" s="43"/>
      <c r="U147" s="45"/>
      <c r="V147" s="45"/>
      <c r="W147" s="69"/>
      <c r="X147" s="43"/>
    </row>
    <row r="148" spans="5:24" x14ac:dyDescent="0.2">
      <c r="E148" s="45"/>
      <c r="G148" s="28"/>
      <c r="Q148" s="45"/>
      <c r="R148" s="45"/>
      <c r="S148" s="69"/>
      <c r="T148" s="43"/>
      <c r="U148" s="45"/>
      <c r="V148" s="45"/>
      <c r="W148" s="69"/>
      <c r="X148" s="43"/>
    </row>
    <row r="149" spans="5:24" x14ac:dyDescent="0.2">
      <c r="E149" s="45"/>
      <c r="G149" s="28"/>
      <c r="Q149" s="45"/>
      <c r="R149" s="45"/>
      <c r="S149" s="69"/>
      <c r="T149" s="43"/>
      <c r="U149" s="45"/>
      <c r="V149" s="45"/>
      <c r="W149" s="69"/>
      <c r="X149" s="43"/>
    </row>
    <row r="150" spans="5:24" x14ac:dyDescent="0.2">
      <c r="E150" s="45"/>
      <c r="G150" s="28"/>
      <c r="Q150" s="45"/>
      <c r="R150" s="45"/>
      <c r="S150" s="69"/>
      <c r="T150" s="43"/>
      <c r="U150" s="45"/>
      <c r="V150" s="45"/>
      <c r="W150" s="69"/>
      <c r="X150" s="43"/>
    </row>
    <row r="151" spans="5:24" x14ac:dyDescent="0.2">
      <c r="E151" s="45"/>
      <c r="G151" s="28"/>
      <c r="Q151" s="45"/>
      <c r="R151" s="45"/>
      <c r="S151" s="69"/>
      <c r="T151" s="43"/>
      <c r="U151" s="45"/>
      <c r="V151" s="45"/>
      <c r="W151" s="69"/>
      <c r="X151" s="43"/>
    </row>
    <row r="152" spans="5:24" x14ac:dyDescent="0.2">
      <c r="E152" s="45"/>
      <c r="G152" s="28"/>
      <c r="Q152" s="45"/>
      <c r="R152" s="45"/>
      <c r="S152" s="69"/>
      <c r="T152" s="43"/>
      <c r="U152" s="45"/>
      <c r="V152" s="45"/>
      <c r="W152" s="69"/>
      <c r="X152" s="43"/>
    </row>
    <row r="153" spans="5:24" x14ac:dyDescent="0.2">
      <c r="E153" s="45"/>
      <c r="G153" s="28"/>
      <c r="Q153" s="45"/>
      <c r="R153" s="45"/>
      <c r="S153" s="69"/>
      <c r="T153" s="43"/>
      <c r="U153" s="45"/>
      <c r="V153" s="45"/>
      <c r="W153" s="69"/>
      <c r="X153" s="43"/>
    </row>
    <row r="154" spans="5:24" x14ac:dyDescent="0.2">
      <c r="G154" s="28"/>
      <c r="Q154" s="45"/>
      <c r="R154" s="45"/>
      <c r="S154" s="69"/>
      <c r="T154" s="43"/>
      <c r="U154" s="45"/>
      <c r="V154" s="45"/>
      <c r="W154" s="69"/>
      <c r="X154" s="43"/>
    </row>
    <row r="155" spans="5:24" x14ac:dyDescent="0.2">
      <c r="E155" s="45"/>
      <c r="G155" s="28"/>
      <c r="Q155" s="45"/>
      <c r="R155" s="45"/>
      <c r="S155" s="69"/>
      <c r="T155" s="43"/>
      <c r="U155" s="45"/>
      <c r="V155" s="45"/>
      <c r="W155" s="69"/>
      <c r="X155" s="43"/>
    </row>
    <row r="156" spans="5:24" x14ac:dyDescent="0.2">
      <c r="E156" s="45"/>
      <c r="G156" s="28"/>
      <c r="Q156" s="45"/>
      <c r="R156" s="45"/>
      <c r="S156" s="69"/>
      <c r="T156" s="43"/>
      <c r="U156" s="45"/>
      <c r="V156" s="45"/>
      <c r="W156" s="69"/>
      <c r="X156" s="43"/>
    </row>
    <row r="157" spans="5:24" x14ac:dyDescent="0.2">
      <c r="E157" s="45"/>
      <c r="G157" s="28"/>
      <c r="Q157" s="45"/>
      <c r="R157" s="45"/>
      <c r="S157" s="69"/>
      <c r="T157" s="43"/>
      <c r="U157" s="45"/>
      <c r="V157" s="45"/>
      <c r="W157" s="69"/>
      <c r="X157" s="43"/>
    </row>
    <row r="158" spans="5:24" x14ac:dyDescent="0.2">
      <c r="E158" s="45"/>
      <c r="G158" s="28"/>
      <c r="Q158" s="45"/>
      <c r="R158" s="45"/>
      <c r="S158" s="69"/>
      <c r="T158" s="43"/>
      <c r="U158" s="45"/>
      <c r="V158" s="45"/>
      <c r="W158" s="69"/>
      <c r="X158" s="43"/>
    </row>
    <row r="159" spans="5:24" x14ac:dyDescent="0.2">
      <c r="E159" s="45"/>
      <c r="G159" s="28"/>
      <c r="Q159" s="45"/>
      <c r="R159" s="45"/>
      <c r="S159" s="69"/>
      <c r="T159" s="43"/>
      <c r="U159" s="45"/>
      <c r="V159" s="45"/>
      <c r="W159" s="69"/>
      <c r="X159" s="43"/>
    </row>
    <row r="160" spans="5:24" x14ac:dyDescent="0.2">
      <c r="E160" s="45"/>
      <c r="G160" s="28"/>
      <c r="Q160" s="45"/>
      <c r="R160" s="45"/>
      <c r="S160" s="69"/>
      <c r="T160" s="43"/>
      <c r="U160" s="45"/>
      <c r="V160" s="45"/>
      <c r="W160" s="69"/>
      <c r="X160" s="43"/>
    </row>
    <row r="161" spans="5:24" x14ac:dyDescent="0.2">
      <c r="G161" s="28"/>
      <c r="Q161" s="45"/>
      <c r="R161" s="45"/>
      <c r="S161" s="69"/>
      <c r="T161" s="43"/>
      <c r="U161" s="45"/>
      <c r="V161" s="45"/>
      <c r="W161" s="69"/>
      <c r="X161" s="43"/>
    </row>
    <row r="162" spans="5:24" x14ac:dyDescent="0.2">
      <c r="E162" s="45"/>
      <c r="G162" s="28"/>
      <c r="Q162" s="45"/>
      <c r="R162" s="45"/>
      <c r="S162" s="69"/>
      <c r="T162" s="43"/>
      <c r="U162" s="45"/>
      <c r="V162" s="45"/>
      <c r="W162" s="69"/>
      <c r="X162" s="43"/>
    </row>
    <row r="163" spans="5:24" x14ac:dyDescent="0.2">
      <c r="E163" s="45"/>
      <c r="G163" s="28"/>
      <c r="Q163" s="45"/>
      <c r="R163" s="45"/>
      <c r="S163" s="69"/>
      <c r="T163" s="43"/>
      <c r="U163" s="45"/>
      <c r="V163" s="45"/>
      <c r="W163" s="69"/>
      <c r="X163" s="43"/>
    </row>
    <row r="164" spans="5:24" x14ac:dyDescent="0.2">
      <c r="E164" s="45"/>
      <c r="G164" s="28"/>
      <c r="Q164" s="45"/>
      <c r="R164" s="45"/>
      <c r="S164" s="69"/>
      <c r="T164" s="43"/>
      <c r="U164" s="45"/>
      <c r="V164" s="45"/>
      <c r="W164" s="69"/>
      <c r="X164" s="43"/>
    </row>
    <row r="165" spans="5:24" x14ac:dyDescent="0.2">
      <c r="E165" s="45"/>
      <c r="G165" s="28"/>
      <c r="Q165" s="45"/>
      <c r="R165" s="45"/>
      <c r="S165" s="69"/>
      <c r="T165" s="43"/>
      <c r="U165" s="45"/>
      <c r="V165" s="45"/>
      <c r="W165" s="69"/>
      <c r="X165" s="43"/>
    </row>
    <row r="166" spans="5:24" x14ac:dyDescent="0.2">
      <c r="E166" s="45"/>
      <c r="G166" s="28"/>
      <c r="Q166" s="45"/>
      <c r="R166" s="45"/>
      <c r="S166" s="69"/>
      <c r="T166" s="43"/>
      <c r="U166" s="45"/>
      <c r="V166" s="45"/>
      <c r="W166" s="69"/>
      <c r="X166" s="43"/>
    </row>
    <row r="167" spans="5:24" x14ac:dyDescent="0.2">
      <c r="G167" s="28"/>
      <c r="Q167" s="45"/>
      <c r="R167" s="45"/>
      <c r="S167" s="69"/>
      <c r="T167" s="43"/>
      <c r="U167" s="45"/>
      <c r="V167" s="45"/>
      <c r="W167" s="69"/>
      <c r="X167" s="43"/>
    </row>
    <row r="168" spans="5:24" x14ac:dyDescent="0.2">
      <c r="E168" s="45"/>
      <c r="G168" s="28"/>
      <c r="Q168" s="45"/>
      <c r="R168" s="45"/>
      <c r="S168" s="69"/>
      <c r="T168" s="43"/>
      <c r="U168" s="45"/>
      <c r="V168" s="45"/>
      <c r="W168" s="69"/>
      <c r="X168" s="43"/>
    </row>
    <row r="169" spans="5:24" x14ac:dyDescent="0.2">
      <c r="E169" s="45"/>
      <c r="G169" s="28"/>
      <c r="Q169" s="45"/>
      <c r="R169" s="45"/>
      <c r="S169" s="69"/>
      <c r="T169" s="43"/>
      <c r="U169" s="45"/>
      <c r="V169" s="45"/>
      <c r="W169" s="69"/>
      <c r="X169" s="43"/>
    </row>
    <row r="170" spans="5:24" x14ac:dyDescent="0.2">
      <c r="E170" s="45"/>
      <c r="G170" s="28"/>
      <c r="Q170" s="45"/>
      <c r="R170" s="45"/>
      <c r="S170" s="69"/>
      <c r="T170" s="43"/>
      <c r="U170" s="45"/>
      <c r="V170" s="45"/>
      <c r="W170" s="69"/>
      <c r="X170" s="43"/>
    </row>
    <row r="171" spans="5:24" x14ac:dyDescent="0.2">
      <c r="E171" s="45"/>
      <c r="G171" s="28"/>
      <c r="Q171" s="45"/>
      <c r="R171" s="45"/>
      <c r="S171" s="69"/>
      <c r="T171" s="43"/>
      <c r="U171" s="45"/>
      <c r="V171" s="45"/>
      <c r="W171" s="69"/>
      <c r="X171" s="43"/>
    </row>
    <row r="172" spans="5:24" x14ac:dyDescent="0.2">
      <c r="G172" s="28"/>
      <c r="Q172" s="45"/>
      <c r="R172" s="45"/>
      <c r="S172" s="69"/>
      <c r="T172" s="43"/>
      <c r="U172" s="45"/>
      <c r="V172" s="45"/>
      <c r="W172" s="69"/>
      <c r="X172" s="43"/>
    </row>
    <row r="173" spans="5:24" x14ac:dyDescent="0.2">
      <c r="G173" s="28"/>
      <c r="Q173" s="45"/>
      <c r="R173" s="45"/>
      <c r="S173" s="69"/>
      <c r="T173" s="43"/>
      <c r="U173" s="45"/>
      <c r="V173" s="45"/>
      <c r="W173" s="69"/>
      <c r="X173" s="43"/>
    </row>
    <row r="174" spans="5:24" x14ac:dyDescent="0.2">
      <c r="G174" s="28"/>
      <c r="Q174" s="45"/>
      <c r="R174" s="45"/>
      <c r="S174" s="69"/>
      <c r="T174" s="43"/>
      <c r="U174" s="45"/>
      <c r="V174" s="45"/>
      <c r="W174" s="69"/>
      <c r="X174" s="43"/>
    </row>
    <row r="175" spans="5:24" x14ac:dyDescent="0.2">
      <c r="G175" s="28"/>
      <c r="Q175" s="45"/>
      <c r="R175" s="45"/>
      <c r="S175" s="69"/>
      <c r="T175" s="43"/>
      <c r="U175" s="45"/>
      <c r="V175" s="45"/>
      <c r="W175" s="69"/>
      <c r="X175" s="43"/>
    </row>
    <row r="176" spans="5:24" x14ac:dyDescent="0.2">
      <c r="G176" s="28"/>
      <c r="Q176" s="45"/>
      <c r="R176" s="45"/>
      <c r="S176" s="69"/>
      <c r="T176" s="43"/>
      <c r="U176" s="45"/>
      <c r="V176" s="45"/>
      <c r="W176" s="69"/>
      <c r="X176" s="43"/>
    </row>
    <row r="177" spans="7:24" x14ac:dyDescent="0.2">
      <c r="G177" s="28"/>
      <c r="Q177" s="45"/>
      <c r="R177" s="45"/>
      <c r="S177" s="69"/>
      <c r="T177" s="43"/>
      <c r="U177" s="45"/>
      <c r="V177" s="45"/>
      <c r="W177" s="69"/>
      <c r="X177" s="43"/>
    </row>
    <row r="178" spans="7:24" x14ac:dyDescent="0.2">
      <c r="G178" s="28"/>
      <c r="Q178" s="45"/>
      <c r="R178" s="45"/>
      <c r="S178" s="69"/>
      <c r="T178" s="43"/>
      <c r="U178" s="45"/>
      <c r="V178" s="45"/>
      <c r="W178" s="69"/>
      <c r="X178" s="43"/>
    </row>
    <row r="179" spans="7:24" x14ac:dyDescent="0.2">
      <c r="G179" s="28"/>
      <c r="Q179" s="45"/>
      <c r="R179" s="45"/>
      <c r="S179" s="69"/>
      <c r="T179" s="43"/>
      <c r="U179" s="45"/>
      <c r="V179" s="45"/>
      <c r="W179" s="69"/>
      <c r="X179" s="43"/>
    </row>
    <row r="180" spans="7:24" x14ac:dyDescent="0.2">
      <c r="G180" s="28"/>
      <c r="Q180" s="45"/>
      <c r="R180" s="45"/>
      <c r="S180" s="69"/>
      <c r="T180" s="43"/>
      <c r="U180" s="45"/>
      <c r="V180" s="45"/>
      <c r="W180" s="69"/>
      <c r="X180" s="43"/>
    </row>
    <row r="181" spans="7:24" x14ac:dyDescent="0.2">
      <c r="G181" s="28"/>
      <c r="Q181" s="45"/>
      <c r="R181" s="45"/>
      <c r="S181" s="69"/>
      <c r="T181" s="43"/>
      <c r="U181" s="45"/>
      <c r="V181" s="45"/>
      <c r="W181" s="69"/>
      <c r="X181" s="43"/>
    </row>
    <row r="182" spans="7:24" x14ac:dyDescent="0.2">
      <c r="G182" s="28"/>
      <c r="Q182" s="45"/>
      <c r="R182" s="45"/>
      <c r="S182" s="69"/>
      <c r="T182" s="43"/>
      <c r="U182" s="45"/>
      <c r="V182" s="45"/>
      <c r="W182" s="69"/>
      <c r="X182" s="43"/>
    </row>
    <row r="183" spans="7:24" x14ac:dyDescent="0.2">
      <c r="G183" s="28"/>
      <c r="Q183" s="45"/>
      <c r="R183" s="45"/>
      <c r="S183" s="69"/>
      <c r="T183" s="43"/>
      <c r="U183" s="45"/>
      <c r="V183" s="45"/>
      <c r="W183" s="69"/>
      <c r="X183" s="43"/>
    </row>
    <row r="184" spans="7:24" x14ac:dyDescent="0.2">
      <c r="G184" s="28"/>
      <c r="Q184" s="45"/>
      <c r="R184" s="45"/>
      <c r="S184" s="69"/>
      <c r="T184" s="43"/>
      <c r="U184" s="45"/>
      <c r="V184" s="45"/>
      <c r="W184" s="69"/>
      <c r="X184" s="43"/>
    </row>
    <row r="185" spans="7:24" x14ac:dyDescent="0.2">
      <c r="G185" s="28"/>
      <c r="Q185" s="45"/>
      <c r="R185" s="45"/>
      <c r="S185" s="69"/>
      <c r="T185" s="43"/>
      <c r="U185" s="45"/>
      <c r="V185" s="45"/>
      <c r="W185" s="69"/>
      <c r="X185" s="43"/>
    </row>
    <row r="186" spans="7:24" x14ac:dyDescent="0.2">
      <c r="G186" s="28"/>
      <c r="Q186" s="45"/>
      <c r="R186" s="45"/>
      <c r="S186" s="69"/>
      <c r="T186" s="43"/>
      <c r="U186" s="45"/>
      <c r="V186" s="45"/>
      <c r="W186" s="69"/>
      <c r="X186" s="43"/>
    </row>
    <row r="187" spans="7:24" x14ac:dyDescent="0.2">
      <c r="G187" s="28"/>
      <c r="Q187" s="45"/>
      <c r="R187" s="45"/>
      <c r="S187" s="69"/>
      <c r="T187" s="43"/>
      <c r="U187" s="45"/>
      <c r="V187" s="45"/>
      <c r="W187" s="69"/>
      <c r="X187" s="43"/>
    </row>
    <row r="188" spans="7:24" x14ac:dyDescent="0.2">
      <c r="G188" s="28"/>
      <c r="Q188" s="45"/>
      <c r="R188" s="45"/>
      <c r="S188" s="69"/>
      <c r="T188" s="43"/>
      <c r="U188" s="45"/>
      <c r="V188" s="45"/>
      <c r="W188" s="69"/>
      <c r="X188" s="43"/>
    </row>
    <row r="189" spans="7:24" x14ac:dyDescent="0.2">
      <c r="G189" s="28"/>
      <c r="Q189" s="45"/>
      <c r="R189" s="45"/>
      <c r="S189" s="69"/>
      <c r="T189" s="43"/>
      <c r="U189" s="45"/>
      <c r="V189" s="45"/>
      <c r="W189" s="69"/>
      <c r="X189" s="43"/>
    </row>
    <row r="190" spans="7:24" x14ac:dyDescent="0.2">
      <c r="G190" s="28"/>
      <c r="Q190" s="45"/>
      <c r="R190" s="45"/>
      <c r="S190" s="69"/>
      <c r="T190" s="43"/>
      <c r="U190" s="45"/>
      <c r="V190" s="45"/>
      <c r="W190" s="69"/>
      <c r="X190" s="43"/>
    </row>
    <row r="191" spans="7:24" x14ac:dyDescent="0.2">
      <c r="G191" s="28"/>
      <c r="Q191" s="45"/>
      <c r="R191" s="45"/>
      <c r="S191" s="69"/>
      <c r="T191" s="43"/>
      <c r="U191" s="45"/>
      <c r="V191" s="45"/>
      <c r="W191" s="69"/>
      <c r="X191" s="43"/>
    </row>
    <row r="192" spans="7:24" x14ac:dyDescent="0.2">
      <c r="G192" s="28"/>
      <c r="Q192" s="45"/>
      <c r="R192" s="45"/>
      <c r="S192" s="69"/>
      <c r="T192" s="43"/>
      <c r="U192" s="45"/>
      <c r="V192" s="45"/>
      <c r="W192" s="69"/>
      <c r="X192" s="43"/>
    </row>
    <row r="193" spans="7:24" x14ac:dyDescent="0.2">
      <c r="G193" s="28"/>
      <c r="Q193" s="45"/>
      <c r="R193" s="45"/>
      <c r="S193" s="69"/>
      <c r="T193" s="43"/>
      <c r="U193" s="45"/>
      <c r="V193" s="45"/>
      <c r="W193" s="69"/>
      <c r="X193" s="43"/>
    </row>
    <row r="194" spans="7:24" x14ac:dyDescent="0.2">
      <c r="G194" s="28"/>
      <c r="Q194" s="45"/>
      <c r="R194" s="45"/>
      <c r="S194" s="69"/>
      <c r="T194" s="43"/>
      <c r="U194" s="45"/>
      <c r="V194" s="45"/>
      <c r="W194" s="69"/>
      <c r="X194" s="43"/>
    </row>
    <row r="195" spans="7:24" x14ac:dyDescent="0.2">
      <c r="G195" s="19"/>
      <c r="Q195" s="45"/>
      <c r="R195" s="45"/>
      <c r="S195" s="69"/>
      <c r="T195" s="43"/>
      <c r="U195" s="45"/>
      <c r="V195" s="45"/>
      <c r="W195" s="69"/>
      <c r="X195" s="43"/>
    </row>
    <row r="196" spans="7:24" x14ac:dyDescent="0.2">
      <c r="G196" s="19"/>
      <c r="Q196" s="45"/>
      <c r="R196" s="45"/>
      <c r="S196" s="69"/>
      <c r="T196" s="43"/>
      <c r="U196" s="45"/>
      <c r="V196" s="45"/>
      <c r="W196" s="69"/>
      <c r="X196" s="43"/>
    </row>
    <row r="197" spans="7:24" x14ac:dyDescent="0.2">
      <c r="G197" s="19"/>
      <c r="Q197" s="45"/>
      <c r="R197" s="45"/>
      <c r="S197" s="69"/>
      <c r="T197" s="43"/>
      <c r="U197" s="45"/>
      <c r="V197" s="45"/>
      <c r="W197" s="69"/>
      <c r="X197" s="43"/>
    </row>
    <row r="198" spans="7:24" x14ac:dyDescent="0.2">
      <c r="G198" s="19"/>
      <c r="Q198" s="45"/>
      <c r="R198" s="45"/>
      <c r="S198" s="69"/>
      <c r="T198" s="43"/>
      <c r="U198" s="45"/>
      <c r="V198" s="45"/>
      <c r="W198" s="69"/>
      <c r="X198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FCAA-7070-6147-A4DF-F1A3453F147D}">
  <sheetPr codeName="Sheet4"/>
  <dimension ref="A1:T198"/>
  <sheetViews>
    <sheetView workbookViewId="0">
      <selection activeCell="B4" sqref="B4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96" customWidth="1"/>
    <col min="16" max="16" width="10.83203125" style="13"/>
    <col min="17" max="17" width="25.83203125" customWidth="1"/>
    <col min="18" max="18" width="15.83203125" customWidth="1"/>
    <col min="19" max="19" width="15.83203125" style="96" customWidth="1"/>
    <col min="20" max="20" width="193.5" style="13" customWidth="1"/>
  </cols>
  <sheetData>
    <row r="1" spans="1:19" x14ac:dyDescent="0.2">
      <c r="A1" s="8" t="s">
        <v>0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95"/>
      <c r="Q1" s="13"/>
      <c r="R1" s="13"/>
      <c r="S1" s="80"/>
    </row>
    <row r="2" spans="1:19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95"/>
      <c r="Q2" s="13"/>
      <c r="R2" s="13"/>
      <c r="S2" s="80"/>
    </row>
    <row r="3" spans="1:19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632</v>
      </c>
      <c r="R3" s="23" t="s">
        <v>64</v>
      </c>
      <c r="S3" s="84" t="s">
        <v>77</v>
      </c>
    </row>
    <row r="4" spans="1:19" x14ac:dyDescent="0.2">
      <c r="A4" s="1" t="s">
        <v>66</v>
      </c>
      <c r="B4" s="112">
        <v>2739</v>
      </c>
      <c r="C4" s="81">
        <f>B4/B7</f>
        <v>0.98560633321338609</v>
      </c>
      <c r="E4" s="3" t="s">
        <v>104</v>
      </c>
      <c r="F4" s="112">
        <v>2052</v>
      </c>
      <c r="G4" s="81">
        <f>F4/F6</f>
        <v>0.80978689818468819</v>
      </c>
      <c r="I4" s="17" t="s">
        <v>139</v>
      </c>
      <c r="J4" s="112">
        <v>742</v>
      </c>
      <c r="K4" s="81">
        <f>J4/J6</f>
        <v>0.3925925925925926</v>
      </c>
      <c r="M4" s="22" t="s">
        <v>170</v>
      </c>
      <c r="N4" s="112">
        <v>477</v>
      </c>
      <c r="O4" s="84">
        <f>N4/N8</f>
        <v>0.29444444444444445</v>
      </c>
      <c r="Q4" s="23" t="s">
        <v>233</v>
      </c>
      <c r="R4" s="112">
        <v>747</v>
      </c>
      <c r="S4" s="84">
        <f>R4/R7</f>
        <v>0.45800122624156958</v>
      </c>
    </row>
    <row r="5" spans="1:19" x14ac:dyDescent="0.2">
      <c r="A5" s="1" t="s">
        <v>67</v>
      </c>
      <c r="B5" s="112">
        <v>17</v>
      </c>
      <c r="C5" s="81">
        <f>B5/B7</f>
        <v>6.1173083843109035E-3</v>
      </c>
      <c r="E5" s="3" t="s">
        <v>105</v>
      </c>
      <c r="F5" s="112">
        <v>482</v>
      </c>
      <c r="G5" s="81">
        <f>F5/F6</f>
        <v>0.19021310181531176</v>
      </c>
      <c r="I5" s="17" t="s">
        <v>88</v>
      </c>
      <c r="J5" s="112">
        <v>1148</v>
      </c>
      <c r="K5" s="81">
        <f>J5/J6</f>
        <v>0.6074074074074074</v>
      </c>
      <c r="L5" s="15"/>
      <c r="M5" s="22" t="s">
        <v>171</v>
      </c>
      <c r="N5" s="112">
        <v>243</v>
      </c>
      <c r="O5" s="84">
        <f>N5/N8</f>
        <v>0.15</v>
      </c>
      <c r="Q5" s="23" t="s">
        <v>234</v>
      </c>
      <c r="R5" s="112">
        <v>451</v>
      </c>
      <c r="S5" s="84">
        <f>R5/R7</f>
        <v>0.27651747394236664</v>
      </c>
    </row>
    <row r="6" spans="1:19" x14ac:dyDescent="0.2">
      <c r="A6" s="2" t="s">
        <v>68</v>
      </c>
      <c r="B6" s="112">
        <v>23</v>
      </c>
      <c r="C6" s="86">
        <f>B6/B7</f>
        <v>8.2763584023029871E-3</v>
      </c>
      <c r="E6" s="3" t="s">
        <v>107</v>
      </c>
      <c r="F6" s="1">
        <f>F4+F5</f>
        <v>2534</v>
      </c>
      <c r="G6" s="81">
        <f>G4+G5</f>
        <v>1</v>
      </c>
      <c r="I6" s="17" t="s">
        <v>69</v>
      </c>
      <c r="J6" s="1">
        <f>J4+J5</f>
        <v>1890</v>
      </c>
      <c r="K6" s="81">
        <f>K4+K5</f>
        <v>1</v>
      </c>
      <c r="L6" s="15"/>
      <c r="M6" s="22" t="s">
        <v>172</v>
      </c>
      <c r="N6" s="112">
        <v>504</v>
      </c>
      <c r="O6" s="84">
        <f>N6/N8</f>
        <v>0.31111111111111112</v>
      </c>
      <c r="Q6" s="23" t="s">
        <v>235</v>
      </c>
      <c r="R6" s="112">
        <v>433</v>
      </c>
      <c r="S6" s="84">
        <f>R6/R7</f>
        <v>0.26548129981606378</v>
      </c>
    </row>
    <row r="7" spans="1:19" x14ac:dyDescent="0.2">
      <c r="A7" s="3" t="s">
        <v>69</v>
      </c>
      <c r="B7" s="1">
        <f>B4+B5+B6</f>
        <v>2779</v>
      </c>
      <c r="C7" s="81">
        <f>C4+C5+C6</f>
        <v>1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396</v>
      </c>
      <c r="O7" s="84">
        <f>N7/N8</f>
        <v>0.24444444444444444</v>
      </c>
      <c r="Q7" s="23" t="s">
        <v>69</v>
      </c>
      <c r="R7" s="23">
        <f>R4+R5+R6</f>
        <v>1631</v>
      </c>
      <c r="S7" s="84">
        <f>S4+S5+S6</f>
        <v>1</v>
      </c>
    </row>
    <row r="8" spans="1:19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1620</v>
      </c>
      <c r="O8" s="84">
        <f>O4+O5+O6+O7</f>
        <v>1</v>
      </c>
      <c r="Q8" s="13"/>
      <c r="R8" s="13"/>
      <c r="S8" s="80"/>
    </row>
    <row r="9" spans="1:19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2</v>
      </c>
      <c r="G9" s="81">
        <f>F9/F11</f>
        <v>0.125</v>
      </c>
      <c r="I9" s="17" t="s">
        <v>671</v>
      </c>
      <c r="J9" s="112">
        <v>403</v>
      </c>
      <c r="K9" s="81">
        <f>J9/J12</f>
        <v>0.21973827699018539</v>
      </c>
      <c r="L9" s="15"/>
      <c r="M9" s="13"/>
      <c r="N9" s="13"/>
      <c r="O9" s="80"/>
      <c r="Q9" s="23" t="s">
        <v>236</v>
      </c>
      <c r="R9" s="23" t="s">
        <v>64</v>
      </c>
      <c r="S9" s="84" t="s">
        <v>77</v>
      </c>
    </row>
    <row r="10" spans="1:19" x14ac:dyDescent="0.2">
      <c r="A10" s="23" t="s">
        <v>70</v>
      </c>
      <c r="B10" s="112">
        <v>24</v>
      </c>
      <c r="C10" s="84">
        <f>B10/B17</f>
        <v>8.7591240875912416E-3</v>
      </c>
      <c r="E10" s="3" t="s">
        <v>109</v>
      </c>
      <c r="F10" s="112">
        <v>14</v>
      </c>
      <c r="G10" s="81">
        <f>F10/F11</f>
        <v>0.875</v>
      </c>
      <c r="I10" s="17" t="s">
        <v>141</v>
      </c>
      <c r="J10" s="112">
        <v>692</v>
      </c>
      <c r="K10" s="81">
        <f>J10/J12</f>
        <v>0.37731733914940024</v>
      </c>
      <c r="L10" s="15"/>
      <c r="M10" s="22" t="s">
        <v>174</v>
      </c>
      <c r="N10" s="23" t="s">
        <v>64</v>
      </c>
      <c r="O10" s="84" t="s">
        <v>77</v>
      </c>
      <c r="Q10" s="23" t="s">
        <v>237</v>
      </c>
      <c r="R10" s="112">
        <v>537</v>
      </c>
      <c r="S10" s="84">
        <f>R10/R13</f>
        <v>0.33046153846153847</v>
      </c>
    </row>
    <row r="11" spans="1:19" x14ac:dyDescent="0.2">
      <c r="A11" s="23" t="s">
        <v>71</v>
      </c>
      <c r="B11" s="112">
        <v>439</v>
      </c>
      <c r="C11" s="84">
        <f>B11/B17</f>
        <v>0.16021897810218977</v>
      </c>
      <c r="E11" s="3" t="s">
        <v>107</v>
      </c>
      <c r="F11" s="1">
        <f>F9+F10</f>
        <v>16</v>
      </c>
      <c r="G11" s="81">
        <f>G9+G10</f>
        <v>1</v>
      </c>
      <c r="I11" s="17" t="s">
        <v>142</v>
      </c>
      <c r="J11" s="112">
        <v>739</v>
      </c>
      <c r="K11" s="81">
        <f>J11/J12</f>
        <v>0.40294438386041437</v>
      </c>
      <c r="L11" s="15"/>
      <c r="M11" s="22" t="s">
        <v>176</v>
      </c>
      <c r="N11" s="112">
        <v>686</v>
      </c>
      <c r="O11" s="84">
        <f>N11/N13</f>
        <v>0.42241379310344829</v>
      </c>
      <c r="Q11" s="23" t="s">
        <v>238</v>
      </c>
      <c r="R11" s="112">
        <v>421</v>
      </c>
      <c r="S11" s="84">
        <f>R11/R13</f>
        <v>0.25907692307692309</v>
      </c>
    </row>
    <row r="12" spans="1:19" x14ac:dyDescent="0.2">
      <c r="A12" s="23" t="s">
        <v>72</v>
      </c>
      <c r="B12" s="112">
        <v>11</v>
      </c>
      <c r="C12" s="84">
        <f>B12/B17</f>
        <v>4.0145985401459855E-3</v>
      </c>
      <c r="E12" s="13"/>
      <c r="F12" s="13"/>
      <c r="G12" s="80"/>
      <c r="I12" s="17" t="s">
        <v>69</v>
      </c>
      <c r="J12" s="1">
        <f>J9+J10+J11</f>
        <v>1834</v>
      </c>
      <c r="K12" s="81">
        <f>K9+K10+K11</f>
        <v>1</v>
      </c>
      <c r="L12" s="15"/>
      <c r="M12" s="22" t="s">
        <v>175</v>
      </c>
      <c r="N12" s="112">
        <v>938</v>
      </c>
      <c r="O12" s="84">
        <f>N12/N13</f>
        <v>0.57758620689655171</v>
      </c>
      <c r="Q12" s="23" t="s">
        <v>239</v>
      </c>
      <c r="R12" s="112">
        <v>667</v>
      </c>
      <c r="S12" s="84">
        <f>R12/R13</f>
        <v>0.41046153846153849</v>
      </c>
    </row>
    <row r="13" spans="1:19" x14ac:dyDescent="0.2">
      <c r="A13" s="23" t="s">
        <v>73</v>
      </c>
      <c r="B13" s="112">
        <v>279</v>
      </c>
      <c r="C13" s="84">
        <f>B13/B17</f>
        <v>0.10182481751824818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1624</v>
      </c>
      <c r="O13" s="84">
        <f>O11+O12</f>
        <v>1</v>
      </c>
      <c r="Q13" s="23" t="s">
        <v>69</v>
      </c>
      <c r="R13" s="23">
        <f>R10+R11+R12</f>
        <v>1625</v>
      </c>
      <c r="S13" s="84">
        <f>S10+S11+S12</f>
        <v>1</v>
      </c>
    </row>
    <row r="14" spans="1:19" x14ac:dyDescent="0.2">
      <c r="A14" s="23" t="s">
        <v>74</v>
      </c>
      <c r="B14" s="112">
        <v>35</v>
      </c>
      <c r="C14" s="84">
        <f>B14/B17</f>
        <v>1.2773722627737226E-2</v>
      </c>
      <c r="E14" s="6" t="s">
        <v>111</v>
      </c>
      <c r="F14" s="112">
        <v>1019</v>
      </c>
      <c r="G14" s="89">
        <f>F14/F16</f>
        <v>0.52852697095435686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13"/>
      <c r="R14" s="13"/>
      <c r="S14" s="80"/>
    </row>
    <row r="15" spans="1:19" x14ac:dyDescent="0.2">
      <c r="A15" s="23" t="s">
        <v>75</v>
      </c>
      <c r="B15" s="112">
        <v>880</v>
      </c>
      <c r="C15" s="84">
        <f>B15/B17</f>
        <v>0.32116788321167883</v>
      </c>
      <c r="E15" s="6" t="s">
        <v>112</v>
      </c>
      <c r="F15" s="112">
        <v>909</v>
      </c>
      <c r="G15" s="89">
        <f>F15/F16</f>
        <v>0.47147302904564314</v>
      </c>
      <c r="I15" s="17" t="s">
        <v>144</v>
      </c>
      <c r="J15" s="112">
        <v>521</v>
      </c>
      <c r="K15" s="81">
        <f>J15/J19</f>
        <v>0.30308318789994182</v>
      </c>
      <c r="L15" s="15"/>
      <c r="M15" s="22" t="s">
        <v>177</v>
      </c>
      <c r="N15" s="23" t="s">
        <v>64</v>
      </c>
      <c r="O15" s="84" t="s">
        <v>77</v>
      </c>
      <c r="Q15" s="23" t="s">
        <v>240</v>
      </c>
      <c r="R15" s="23" t="s">
        <v>64</v>
      </c>
      <c r="S15" s="84" t="s">
        <v>77</v>
      </c>
    </row>
    <row r="16" spans="1:19" x14ac:dyDescent="0.2">
      <c r="A16" s="23" t="s">
        <v>76</v>
      </c>
      <c r="B16" s="112">
        <v>1072</v>
      </c>
      <c r="C16" s="84">
        <f>B16/B17</f>
        <v>0.39124087591240875</v>
      </c>
      <c r="E16" s="6" t="s">
        <v>107</v>
      </c>
      <c r="F16" s="7">
        <f>F14+F15</f>
        <v>1928</v>
      </c>
      <c r="G16" s="89">
        <f>G14+G15</f>
        <v>1</v>
      </c>
      <c r="I16" s="17" t="s">
        <v>145</v>
      </c>
      <c r="J16" s="112">
        <v>327</v>
      </c>
      <c r="K16" s="81">
        <f>J16/J19</f>
        <v>0.19022687609075042</v>
      </c>
      <c r="L16" s="15"/>
      <c r="M16" s="22" t="s">
        <v>178</v>
      </c>
      <c r="N16" s="112">
        <v>734</v>
      </c>
      <c r="O16" s="84">
        <f>N16/N18</f>
        <v>0.45703611457036114</v>
      </c>
      <c r="Q16" s="23" t="s">
        <v>241</v>
      </c>
      <c r="R16" s="112">
        <v>575</v>
      </c>
      <c r="S16" s="84">
        <f>R16/R18</f>
        <v>0.35515750463248918</v>
      </c>
    </row>
    <row r="17" spans="1:19" x14ac:dyDescent="0.2">
      <c r="A17" s="23" t="s">
        <v>69</v>
      </c>
      <c r="B17" s="23">
        <f>B10+B11+B12+B13+B14+B15+B16</f>
        <v>2740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394</v>
      </c>
      <c r="K17" s="81">
        <f>J17/J19</f>
        <v>0.22920302501454334</v>
      </c>
      <c r="L17" s="15"/>
      <c r="M17" s="22" t="s">
        <v>179</v>
      </c>
      <c r="N17" s="112">
        <v>872</v>
      </c>
      <c r="O17" s="84">
        <f>N17/N18</f>
        <v>0.5429638854296388</v>
      </c>
      <c r="Q17" s="23" t="s">
        <v>242</v>
      </c>
      <c r="R17" s="112">
        <v>1044</v>
      </c>
      <c r="S17" s="84">
        <f>R17/R18</f>
        <v>0.64484249536751082</v>
      </c>
    </row>
    <row r="18" spans="1:19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477</v>
      </c>
      <c r="K18" s="126">
        <f>J18/J19</f>
        <v>0.27748691099476441</v>
      </c>
      <c r="L18" s="15"/>
      <c r="M18" s="22" t="s">
        <v>69</v>
      </c>
      <c r="N18" s="23">
        <f>N16+N17</f>
        <v>1606</v>
      </c>
      <c r="O18" s="84">
        <f>O16+O17</f>
        <v>1</v>
      </c>
      <c r="Q18" s="23" t="s">
        <v>107</v>
      </c>
      <c r="R18" s="23">
        <f>R16+R17</f>
        <v>1619</v>
      </c>
      <c r="S18" s="84">
        <f>S16+S17</f>
        <v>1</v>
      </c>
    </row>
    <row r="19" spans="1:19" x14ac:dyDescent="0.2">
      <c r="A19" s="13"/>
      <c r="B19" s="13"/>
      <c r="C19" s="80"/>
      <c r="E19" s="17" t="s">
        <v>114</v>
      </c>
      <c r="F19" s="112">
        <v>170</v>
      </c>
      <c r="G19" s="81">
        <f>F19/F22</f>
        <v>8.7855297157622733E-2</v>
      </c>
      <c r="I19" s="17" t="s">
        <v>69</v>
      </c>
      <c r="J19" s="1">
        <f>J15+J16+J17+J18</f>
        <v>1719</v>
      </c>
      <c r="K19" s="81">
        <f>K15+K16+K17+K18</f>
        <v>1</v>
      </c>
      <c r="L19" s="15"/>
      <c r="M19" s="13"/>
      <c r="N19" s="13"/>
      <c r="O19" s="80"/>
      <c r="Q19" s="13"/>
      <c r="R19" s="13"/>
      <c r="S19" s="80"/>
    </row>
    <row r="20" spans="1:19" x14ac:dyDescent="0.2">
      <c r="A20" s="13"/>
      <c r="B20" s="13"/>
      <c r="C20" s="80"/>
      <c r="E20" s="17" t="s">
        <v>674</v>
      </c>
      <c r="F20" s="112">
        <v>684</v>
      </c>
      <c r="G20" s="81">
        <f>F20/F22</f>
        <v>0.35348837209302325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13"/>
      <c r="R20" s="13"/>
      <c r="S20" s="80"/>
    </row>
    <row r="21" spans="1:19" x14ac:dyDescent="0.2">
      <c r="A21" s="13"/>
      <c r="B21" s="13"/>
      <c r="C21" s="80"/>
      <c r="E21" s="17" t="s">
        <v>115</v>
      </c>
      <c r="F21" s="112">
        <v>1081</v>
      </c>
      <c r="G21" s="81">
        <f>F21/F22</f>
        <v>0.55865633074935406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600</v>
      </c>
      <c r="O21" s="84">
        <f>N21/N25</f>
        <v>0.37220843672456577</v>
      </c>
      <c r="Q21" s="13"/>
      <c r="R21" s="13"/>
      <c r="S21" s="95"/>
    </row>
    <row r="22" spans="1:19" x14ac:dyDescent="0.2">
      <c r="A22" s="13"/>
      <c r="B22" s="13"/>
      <c r="C22" s="80"/>
      <c r="E22" s="17" t="s">
        <v>107</v>
      </c>
      <c r="F22" s="1">
        <f>F19+F20+F21</f>
        <v>1935</v>
      </c>
      <c r="G22" s="81">
        <f>G19+G20+G21</f>
        <v>1</v>
      </c>
      <c r="I22" s="17" t="s">
        <v>148</v>
      </c>
      <c r="J22" s="112">
        <v>749</v>
      </c>
      <c r="K22" s="81">
        <f>J22/J25</f>
        <v>0.42922636103151862</v>
      </c>
      <c r="L22" s="15"/>
      <c r="M22" s="22" t="s">
        <v>182</v>
      </c>
      <c r="N22" s="112">
        <v>452</v>
      </c>
      <c r="O22" s="84">
        <f>N22/N25</f>
        <v>0.28039702233250619</v>
      </c>
      <c r="Q22" s="13"/>
      <c r="R22" s="13"/>
      <c r="S22" s="95"/>
    </row>
    <row r="23" spans="1:19" x14ac:dyDescent="0.2">
      <c r="A23" s="13"/>
      <c r="B23" s="13"/>
      <c r="C23" s="80"/>
      <c r="E23" s="13"/>
      <c r="F23" s="13"/>
      <c r="G23" s="80"/>
      <c r="I23" s="17" t="s">
        <v>149</v>
      </c>
      <c r="J23" s="112">
        <v>249</v>
      </c>
      <c r="K23" s="81">
        <f>J23/J25</f>
        <v>0.14269340974212033</v>
      </c>
      <c r="L23" s="15"/>
      <c r="M23" s="22" t="s">
        <v>183</v>
      </c>
      <c r="N23" s="112">
        <v>330</v>
      </c>
      <c r="O23" s="84">
        <f>N23/N25</f>
        <v>0.20471464019851116</v>
      </c>
      <c r="Q23" s="13"/>
      <c r="R23" s="13"/>
      <c r="S23" s="95"/>
    </row>
    <row r="24" spans="1:19" x14ac:dyDescent="0.2">
      <c r="A24" s="13"/>
      <c r="B24" s="13"/>
      <c r="C24" s="80"/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747</v>
      </c>
      <c r="K24" s="81">
        <f>J24/J25</f>
        <v>0.42808022922636102</v>
      </c>
      <c r="L24" s="15"/>
      <c r="M24" s="22" t="s">
        <v>184</v>
      </c>
      <c r="N24" s="112">
        <v>230</v>
      </c>
      <c r="O24" s="84">
        <f>N24/N25</f>
        <v>0.14267990074441686</v>
      </c>
      <c r="Q24" s="13"/>
      <c r="R24" s="13"/>
      <c r="S24" s="95"/>
    </row>
    <row r="25" spans="1:19" x14ac:dyDescent="0.2">
      <c r="A25" s="13"/>
      <c r="B25" s="13"/>
      <c r="C25" s="80"/>
      <c r="E25" s="17" t="s">
        <v>117</v>
      </c>
      <c r="F25" s="112">
        <v>902</v>
      </c>
      <c r="G25" s="81">
        <f>F25/F30</f>
        <v>0.47876857749469215</v>
      </c>
      <c r="I25" s="17" t="s">
        <v>69</v>
      </c>
      <c r="J25" s="1">
        <f>J22+J23+J24</f>
        <v>1745</v>
      </c>
      <c r="K25" s="81">
        <f>K22+K23+K24</f>
        <v>1</v>
      </c>
      <c r="L25" s="15"/>
      <c r="M25" s="22" t="s">
        <v>69</v>
      </c>
      <c r="N25" s="23">
        <f>N21+N22+N23+N24</f>
        <v>1612</v>
      </c>
      <c r="O25" s="84">
        <f>O21+O22+O23+O24</f>
        <v>1</v>
      </c>
      <c r="Q25" s="13"/>
      <c r="R25" s="13"/>
      <c r="S25" s="95"/>
    </row>
    <row r="26" spans="1:19" x14ac:dyDescent="0.2">
      <c r="A26" s="13"/>
      <c r="B26" s="13"/>
      <c r="C26" s="80"/>
      <c r="E26" s="17" t="s">
        <v>118</v>
      </c>
      <c r="F26" s="112">
        <v>277</v>
      </c>
      <c r="G26" s="81">
        <f>F26/F30</f>
        <v>0.1470276008492569</v>
      </c>
      <c r="I26" s="13"/>
      <c r="J26" s="13"/>
      <c r="K26" s="80"/>
      <c r="L26" s="15"/>
      <c r="M26" s="13"/>
      <c r="N26" s="13"/>
      <c r="O26" s="80"/>
      <c r="Q26" s="13"/>
      <c r="R26" s="13"/>
      <c r="S26" s="95"/>
    </row>
    <row r="27" spans="1:19" x14ac:dyDescent="0.2">
      <c r="A27" s="1" t="s">
        <v>78</v>
      </c>
      <c r="B27" s="1" t="s">
        <v>64</v>
      </c>
      <c r="C27" s="81" t="s">
        <v>77</v>
      </c>
      <c r="E27" s="17" t="s">
        <v>119</v>
      </c>
      <c r="F27" s="112">
        <v>106</v>
      </c>
      <c r="G27" s="81">
        <f>F27/F30</f>
        <v>5.6263269639065819E-2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95"/>
    </row>
    <row r="28" spans="1:19" x14ac:dyDescent="0.2">
      <c r="A28" s="1" t="s">
        <v>79</v>
      </c>
      <c r="B28" s="112">
        <v>30</v>
      </c>
      <c r="C28" s="81">
        <f>B28/B35</f>
        <v>1.1278195488721804E-2</v>
      </c>
      <c r="E28" s="17" t="s">
        <v>120</v>
      </c>
      <c r="F28" s="112">
        <v>73</v>
      </c>
      <c r="G28" s="81">
        <f>F28/F30</f>
        <v>3.8747346072186835E-2</v>
      </c>
      <c r="I28" s="17" t="s">
        <v>644</v>
      </c>
      <c r="J28" s="112">
        <v>449</v>
      </c>
      <c r="K28" s="81">
        <f>J28/J33</f>
        <v>0.26599526066350709</v>
      </c>
      <c r="L28" s="15"/>
      <c r="M28" s="22" t="s">
        <v>186</v>
      </c>
      <c r="N28" s="112">
        <v>377</v>
      </c>
      <c r="O28" s="84">
        <f>N28/N31</f>
        <v>0.23430702299564948</v>
      </c>
      <c r="Q28" s="13"/>
      <c r="R28" s="13"/>
      <c r="S28" s="95"/>
    </row>
    <row r="29" spans="1:19" x14ac:dyDescent="0.2">
      <c r="A29" s="1" t="s">
        <v>80</v>
      </c>
      <c r="B29" s="112">
        <v>1400</v>
      </c>
      <c r="C29" s="81">
        <f>B29/B35</f>
        <v>0.52631578947368418</v>
      </c>
      <c r="E29" s="17" t="s">
        <v>99</v>
      </c>
      <c r="F29" s="112">
        <v>526</v>
      </c>
      <c r="G29" s="81">
        <f>F29/F30</f>
        <v>0.2791932059447983</v>
      </c>
      <c r="I29" s="17" t="s">
        <v>151</v>
      </c>
      <c r="J29" s="112">
        <v>552</v>
      </c>
      <c r="K29" s="81">
        <f>J29/J33</f>
        <v>0.32701421800947866</v>
      </c>
      <c r="L29" s="15"/>
      <c r="M29" s="22" t="s">
        <v>682</v>
      </c>
      <c r="N29" s="112">
        <v>815</v>
      </c>
      <c r="O29" s="84">
        <f>N29/N31</f>
        <v>0.50652579241765072</v>
      </c>
      <c r="Q29" s="13"/>
      <c r="R29" s="13"/>
      <c r="S29" s="95"/>
    </row>
    <row r="30" spans="1:19" x14ac:dyDescent="0.2">
      <c r="A30" s="1" t="s">
        <v>81</v>
      </c>
      <c r="B30" s="112">
        <v>173</v>
      </c>
      <c r="C30" s="81">
        <f>B30/B35</f>
        <v>6.5037593984962408E-2</v>
      </c>
      <c r="E30" s="17" t="s">
        <v>69</v>
      </c>
      <c r="F30" s="1">
        <f>F25+F26+F27+F28+F29</f>
        <v>1884</v>
      </c>
      <c r="G30" s="81">
        <f>G25+G26+G27+G28+G29</f>
        <v>1</v>
      </c>
      <c r="I30" s="17" t="s">
        <v>152</v>
      </c>
      <c r="J30" s="112">
        <v>185</v>
      </c>
      <c r="K30" s="81">
        <f>J30/J33</f>
        <v>0.10959715639810426</v>
      </c>
      <c r="L30" s="15"/>
      <c r="M30" s="22" t="s">
        <v>187</v>
      </c>
      <c r="N30" s="112">
        <v>417</v>
      </c>
      <c r="O30" s="84">
        <f>N30/N31</f>
        <v>0.25916718458669979</v>
      </c>
      <c r="Q30" s="13"/>
      <c r="R30" s="13"/>
      <c r="S30" s="95"/>
    </row>
    <row r="31" spans="1:19" x14ac:dyDescent="0.2">
      <c r="A31" s="1" t="s">
        <v>82</v>
      </c>
      <c r="B31" s="112">
        <v>311</v>
      </c>
      <c r="C31" s="81">
        <f>B31/B35</f>
        <v>0.11691729323308271</v>
      </c>
      <c r="E31" s="13"/>
      <c r="F31" s="13"/>
      <c r="G31" s="80"/>
      <c r="I31" s="17" t="s">
        <v>153</v>
      </c>
      <c r="J31" s="112">
        <v>235</v>
      </c>
      <c r="K31" s="81">
        <f>J31/J33</f>
        <v>0.13921800947867299</v>
      </c>
      <c r="L31" s="15"/>
      <c r="M31" s="22" t="s">
        <v>69</v>
      </c>
      <c r="N31" s="23">
        <f>N28+N29+N30</f>
        <v>1609</v>
      </c>
      <c r="O31" s="84">
        <f>O28+O29+O30</f>
        <v>1</v>
      </c>
      <c r="Q31" s="13"/>
      <c r="R31" s="13"/>
      <c r="S31" s="95"/>
    </row>
    <row r="32" spans="1:19" x14ac:dyDescent="0.2">
      <c r="A32" s="1" t="s">
        <v>83</v>
      </c>
      <c r="B32" s="112">
        <v>352</v>
      </c>
      <c r="C32" s="81">
        <f>B32/B35</f>
        <v>0.13233082706766916</v>
      </c>
      <c r="E32" s="4" t="s">
        <v>121</v>
      </c>
      <c r="F32" s="5" t="s">
        <v>64</v>
      </c>
      <c r="G32" s="88" t="s">
        <v>94</v>
      </c>
      <c r="I32" s="17" t="s">
        <v>154</v>
      </c>
      <c r="J32" s="112">
        <v>267</v>
      </c>
      <c r="K32" s="81">
        <f>J32/J33</f>
        <v>0.15817535545023698</v>
      </c>
      <c r="L32" s="15"/>
      <c r="M32" s="13"/>
      <c r="N32" s="13"/>
      <c r="O32" s="80"/>
      <c r="Q32" s="13"/>
      <c r="R32" s="13"/>
      <c r="S32" s="95"/>
    </row>
    <row r="33" spans="1:19" x14ac:dyDescent="0.2">
      <c r="A33" s="1" t="s">
        <v>84</v>
      </c>
      <c r="B33" s="112">
        <v>65</v>
      </c>
      <c r="C33" s="81">
        <f>B33/B35</f>
        <v>2.4436090225563908E-2</v>
      </c>
      <c r="E33" s="6" t="s">
        <v>112</v>
      </c>
      <c r="F33" s="112">
        <v>1240</v>
      </c>
      <c r="G33" s="89">
        <f>F33/F35</f>
        <v>0.65057712486883523</v>
      </c>
      <c r="I33" s="17" t="s">
        <v>69</v>
      </c>
      <c r="J33" s="1">
        <f>J28+J29+J30+J31+J32</f>
        <v>1688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95"/>
    </row>
    <row r="34" spans="1:19" x14ac:dyDescent="0.2">
      <c r="A34" s="1" t="s">
        <v>85</v>
      </c>
      <c r="B34" s="112">
        <v>329</v>
      </c>
      <c r="C34" s="81">
        <f>B34/B35</f>
        <v>0.12368421052631579</v>
      </c>
      <c r="E34" s="6" t="s">
        <v>122</v>
      </c>
      <c r="F34" s="112">
        <v>666</v>
      </c>
      <c r="G34" s="89">
        <f>F34/F35</f>
        <v>0.34942287513116477</v>
      </c>
      <c r="I34" s="13"/>
      <c r="J34" s="13"/>
      <c r="K34" s="80"/>
      <c r="L34" s="15"/>
      <c r="M34" s="22" t="s">
        <v>189</v>
      </c>
      <c r="N34" s="112">
        <v>623</v>
      </c>
      <c r="O34" s="84">
        <f>N34/N38</f>
        <v>0.38338461538461538</v>
      </c>
      <c r="Q34" s="13"/>
      <c r="R34" s="13"/>
      <c r="S34" s="95"/>
    </row>
    <row r="35" spans="1:19" x14ac:dyDescent="0.2">
      <c r="A35" s="1" t="s">
        <v>69</v>
      </c>
      <c r="B35" s="35">
        <f>B28+B29+B30+B31+B32+B33+B34</f>
        <v>2660</v>
      </c>
      <c r="C35" s="81">
        <f>C28+C29+C30+C31+C32+C33+C34</f>
        <v>1</v>
      </c>
      <c r="E35" s="6" t="s">
        <v>107</v>
      </c>
      <c r="F35" s="7">
        <f>F33+F34</f>
        <v>1906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549</v>
      </c>
      <c r="O35" s="84">
        <f>N35/N38</f>
        <v>0.33784615384615385</v>
      </c>
      <c r="Q35" s="13"/>
      <c r="R35" s="13"/>
      <c r="S35" s="95"/>
    </row>
    <row r="36" spans="1:19" x14ac:dyDescent="0.2">
      <c r="A36" s="13"/>
      <c r="B36" s="13"/>
      <c r="C36" s="80"/>
      <c r="E36" s="13"/>
      <c r="F36" s="13"/>
      <c r="G36" s="80"/>
      <c r="I36" s="22" t="s">
        <v>156</v>
      </c>
      <c r="J36" s="112">
        <v>949</v>
      </c>
      <c r="K36" s="84">
        <f>J36/J38</f>
        <v>0.56622911694510736</v>
      </c>
      <c r="L36" s="15"/>
      <c r="M36" s="22" t="s">
        <v>191</v>
      </c>
      <c r="N36" s="112">
        <v>213</v>
      </c>
      <c r="O36" s="84">
        <f>N36/N38</f>
        <v>0.13107692307692306</v>
      </c>
      <c r="Q36" s="13"/>
      <c r="R36" s="13"/>
      <c r="S36" s="95"/>
    </row>
    <row r="37" spans="1:19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727</v>
      </c>
      <c r="K37" s="84">
        <f>J37/J38</f>
        <v>0.43377088305489259</v>
      </c>
      <c r="L37" s="15"/>
      <c r="M37" s="22" t="s">
        <v>192</v>
      </c>
      <c r="N37" s="112">
        <v>240</v>
      </c>
      <c r="O37" s="84">
        <f>N37/N38</f>
        <v>0.14769230769230771</v>
      </c>
      <c r="Q37" s="13"/>
      <c r="R37" s="13"/>
      <c r="S37" s="95"/>
    </row>
    <row r="38" spans="1:19" x14ac:dyDescent="0.2">
      <c r="A38" s="13"/>
      <c r="B38" s="13"/>
      <c r="C38" s="80"/>
      <c r="E38" s="6" t="s">
        <v>124</v>
      </c>
      <c r="F38" s="112">
        <v>5</v>
      </c>
      <c r="G38" s="89">
        <f>F38/F40</f>
        <v>0.83333333333333337</v>
      </c>
      <c r="I38" s="22" t="s">
        <v>69</v>
      </c>
      <c r="J38" s="23">
        <f>J36+J37</f>
        <v>1676</v>
      </c>
      <c r="K38" s="84">
        <f>K36+K37</f>
        <v>1</v>
      </c>
      <c r="L38" s="15"/>
      <c r="M38" s="22" t="s">
        <v>107</v>
      </c>
      <c r="N38" s="23">
        <f>N34+N35+N36+N37</f>
        <v>1625</v>
      </c>
      <c r="O38" s="84">
        <f>O34+O35+O36+O37</f>
        <v>1</v>
      </c>
      <c r="Q38" s="13"/>
      <c r="R38" s="13"/>
      <c r="S38" s="95"/>
    </row>
    <row r="39" spans="1:19" x14ac:dyDescent="0.2">
      <c r="A39" s="13"/>
      <c r="B39" s="13"/>
      <c r="C39" s="80"/>
      <c r="E39" s="6" t="s">
        <v>125</v>
      </c>
      <c r="F39" s="112">
        <v>1</v>
      </c>
      <c r="G39" s="89">
        <f>F39/F40</f>
        <v>0.16666666666666666</v>
      </c>
      <c r="I39" s="13"/>
      <c r="J39" s="13"/>
      <c r="K39" s="80"/>
      <c r="L39" s="15"/>
      <c r="M39" s="13"/>
      <c r="N39" s="13"/>
      <c r="O39" s="80"/>
      <c r="Q39" s="13"/>
      <c r="R39" s="13"/>
      <c r="S39" s="95"/>
    </row>
    <row r="40" spans="1:19" x14ac:dyDescent="0.2">
      <c r="A40" s="13"/>
      <c r="B40" s="13"/>
      <c r="C40" s="80"/>
      <c r="E40" s="6" t="s">
        <v>107</v>
      </c>
      <c r="F40" s="7">
        <f>F38+F39</f>
        <v>6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95"/>
    </row>
    <row r="41" spans="1:19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251</v>
      </c>
      <c r="K41" s="84">
        <f>J41/J45</f>
        <v>0.15323565323565325</v>
      </c>
      <c r="L41" s="15"/>
      <c r="M41" s="22" t="s">
        <v>194</v>
      </c>
      <c r="N41" s="112">
        <v>376</v>
      </c>
      <c r="O41" s="84">
        <f>N41/N45</f>
        <v>0.23707440100882723</v>
      </c>
      <c r="Q41" s="13"/>
      <c r="R41" s="13"/>
      <c r="S41" s="95"/>
    </row>
    <row r="42" spans="1:19" x14ac:dyDescent="0.2">
      <c r="A42" s="1" t="s">
        <v>87</v>
      </c>
      <c r="B42">
        <v>1319</v>
      </c>
      <c r="C42" s="81">
        <f>B42/B44</f>
        <v>0.6283944735588376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469</v>
      </c>
      <c r="K42" s="84">
        <f>J42/J45</f>
        <v>0.28632478632478631</v>
      </c>
      <c r="L42" s="15"/>
      <c r="M42" s="22" t="s">
        <v>195</v>
      </c>
      <c r="N42" s="112">
        <v>466</v>
      </c>
      <c r="O42" s="84">
        <f>N42/N45</f>
        <v>0.29382093316519547</v>
      </c>
      <c r="Q42" s="13"/>
      <c r="R42" s="13"/>
      <c r="S42" s="95"/>
    </row>
    <row r="43" spans="1:19" x14ac:dyDescent="0.2">
      <c r="A43" s="1" t="s">
        <v>88</v>
      </c>
      <c r="B43">
        <v>780</v>
      </c>
      <c r="C43" s="81">
        <f>B43/B44</f>
        <v>0.37160552644116246</v>
      </c>
      <c r="E43" s="124" t="s">
        <v>127</v>
      </c>
      <c r="F43" s="125">
        <v>407</v>
      </c>
      <c r="G43" s="126">
        <f>F43/F49</f>
        <v>0.23164484917472966</v>
      </c>
      <c r="I43" s="22" t="s">
        <v>159</v>
      </c>
      <c r="J43" s="112">
        <v>551</v>
      </c>
      <c r="K43" s="84">
        <f>J43/J45</f>
        <v>0.33638583638583641</v>
      </c>
      <c r="L43" s="15"/>
      <c r="M43" s="22" t="s">
        <v>196</v>
      </c>
      <c r="N43" s="112">
        <v>374</v>
      </c>
      <c r="O43" s="84">
        <f>N43/N45</f>
        <v>0.23581336696090793</v>
      </c>
      <c r="Q43" s="13"/>
      <c r="R43" s="13"/>
      <c r="S43" s="95"/>
    </row>
    <row r="44" spans="1:19" x14ac:dyDescent="0.2">
      <c r="A44" s="1" t="s">
        <v>69</v>
      </c>
      <c r="B44" s="1">
        <f>B42+B43</f>
        <v>2099</v>
      </c>
      <c r="C44" s="81">
        <f>C42+C43</f>
        <v>1</v>
      </c>
      <c r="E44" s="17" t="s">
        <v>128</v>
      </c>
      <c r="F44" s="112">
        <v>171</v>
      </c>
      <c r="G44" s="81">
        <f>F44/F49</f>
        <v>9.7324985771200911E-2</v>
      </c>
      <c r="I44" s="22" t="s">
        <v>160</v>
      </c>
      <c r="J44" s="112">
        <v>367</v>
      </c>
      <c r="K44" s="84">
        <f>J44/J45</f>
        <v>0.22405372405372406</v>
      </c>
      <c r="L44" s="15"/>
      <c r="M44" s="22" t="s">
        <v>197</v>
      </c>
      <c r="N44" s="112">
        <v>370</v>
      </c>
      <c r="O44" s="84">
        <f>N44/N45</f>
        <v>0.23329129886506936</v>
      </c>
      <c r="Q44" s="13"/>
      <c r="R44" s="13"/>
      <c r="S44" s="95"/>
    </row>
    <row r="45" spans="1:19" x14ac:dyDescent="0.2">
      <c r="A45" s="13"/>
      <c r="B45" s="13"/>
      <c r="C45" s="80"/>
      <c r="E45" s="17" t="s">
        <v>129</v>
      </c>
      <c r="F45" s="112">
        <v>378</v>
      </c>
      <c r="G45" s="81">
        <f>F45/F49</f>
        <v>0.2151394422310757</v>
      </c>
      <c r="I45" s="22" t="s">
        <v>69</v>
      </c>
      <c r="J45" s="23">
        <f>J41+J42+J43+J44</f>
        <v>1638</v>
      </c>
      <c r="K45" s="84">
        <f>K41+K42+K43+K44</f>
        <v>1</v>
      </c>
      <c r="L45" s="15"/>
      <c r="M45" s="22" t="s">
        <v>69</v>
      </c>
      <c r="N45" s="23">
        <f>N41+N42+N43+N44</f>
        <v>1586</v>
      </c>
      <c r="O45" s="84">
        <f>O41+O42+O43+O44</f>
        <v>1</v>
      </c>
      <c r="Q45" s="13"/>
      <c r="R45" s="13"/>
      <c r="S45" s="95"/>
    </row>
    <row r="46" spans="1:19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502</v>
      </c>
      <c r="G46" s="81">
        <f>F46/F49</f>
        <v>0.2857142857142857</v>
      </c>
      <c r="I46" s="13"/>
      <c r="J46" s="13"/>
      <c r="K46" s="80"/>
      <c r="L46" s="15"/>
      <c r="M46" s="13"/>
      <c r="N46" s="13"/>
      <c r="O46" s="80"/>
      <c r="Q46" s="13"/>
      <c r="R46" s="13"/>
      <c r="S46" s="95"/>
    </row>
    <row r="47" spans="1:19" x14ac:dyDescent="0.2">
      <c r="A47" s="1" t="s">
        <v>90</v>
      </c>
      <c r="B47" s="112">
        <v>665</v>
      </c>
      <c r="C47" s="81">
        <f>B47/B49</f>
        <v>0.36102062975027144</v>
      </c>
      <c r="E47" s="17" t="s">
        <v>131</v>
      </c>
      <c r="F47" s="112">
        <v>245</v>
      </c>
      <c r="G47" s="81">
        <f>F47/F49</f>
        <v>0.1394422310756972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95"/>
    </row>
    <row r="48" spans="1:19" x14ac:dyDescent="0.2">
      <c r="A48" s="1" t="s">
        <v>91</v>
      </c>
      <c r="B48" s="112">
        <v>1177</v>
      </c>
      <c r="C48" s="81">
        <f>B48/B49</f>
        <v>0.63897937024972851</v>
      </c>
      <c r="E48" s="17" t="s">
        <v>673</v>
      </c>
      <c r="F48" s="112">
        <v>54</v>
      </c>
      <c r="G48" s="81">
        <f>F48/F49</f>
        <v>3.0734206033010813E-2</v>
      </c>
      <c r="I48" s="22" t="s">
        <v>162</v>
      </c>
      <c r="J48" s="112">
        <v>590</v>
      </c>
      <c r="K48" s="84">
        <f>J48/J51</f>
        <v>0.35800970873786409</v>
      </c>
      <c r="M48" s="22" t="s">
        <v>199</v>
      </c>
      <c r="N48" s="112">
        <v>723</v>
      </c>
      <c r="O48" s="84">
        <f>N48/N51</f>
        <v>0.45159275452841974</v>
      </c>
      <c r="Q48" s="13"/>
      <c r="R48" s="13"/>
      <c r="S48" s="95"/>
    </row>
    <row r="49" spans="1:19" x14ac:dyDescent="0.2">
      <c r="A49" s="1" t="s">
        <v>69</v>
      </c>
      <c r="B49" s="1">
        <f>B47+B48</f>
        <v>1842</v>
      </c>
      <c r="C49" s="81">
        <f>C47+C48</f>
        <v>1</v>
      </c>
      <c r="E49" s="17" t="s">
        <v>69</v>
      </c>
      <c r="F49" s="1">
        <f>F43+F44+F45+F46+F47+F48</f>
        <v>1757</v>
      </c>
      <c r="G49" s="81">
        <f>G43+G44+G45+G46+G47+G48</f>
        <v>1</v>
      </c>
      <c r="I49" s="22" t="s">
        <v>163</v>
      </c>
      <c r="J49" s="112">
        <v>707</v>
      </c>
      <c r="K49" s="84">
        <f>J49/J51</f>
        <v>0.42900485436893204</v>
      </c>
      <c r="M49" s="22" t="s">
        <v>200</v>
      </c>
      <c r="N49" s="112">
        <v>514</v>
      </c>
      <c r="O49" s="84">
        <f>N49/N51</f>
        <v>0.32104934415990005</v>
      </c>
      <c r="Q49" s="13"/>
      <c r="R49" s="13"/>
      <c r="S49" s="95"/>
    </row>
    <row r="50" spans="1:19" x14ac:dyDescent="0.2">
      <c r="A50" s="13"/>
      <c r="B50" s="13"/>
      <c r="C50" s="80"/>
      <c r="E50" s="13"/>
      <c r="F50" s="13"/>
      <c r="G50" s="80"/>
      <c r="I50" s="22" t="s">
        <v>164</v>
      </c>
      <c r="J50" s="112">
        <v>351</v>
      </c>
      <c r="K50" s="84">
        <f>J50/J51</f>
        <v>0.21298543689320387</v>
      </c>
      <c r="M50" s="22" t="s">
        <v>201</v>
      </c>
      <c r="N50" s="112">
        <v>364</v>
      </c>
      <c r="O50" s="84">
        <f>N50/N51</f>
        <v>0.22735790131168021</v>
      </c>
      <c r="Q50" s="13"/>
      <c r="R50" s="13"/>
      <c r="S50" s="95"/>
    </row>
    <row r="51" spans="1:19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1648</v>
      </c>
      <c r="K51" s="84">
        <f>K48+K49+K50</f>
        <v>1</v>
      </c>
      <c r="M51" s="22" t="s">
        <v>69</v>
      </c>
      <c r="N51" s="23">
        <f>N48+N49+N50</f>
        <v>1601</v>
      </c>
      <c r="O51" s="84">
        <f>O48+O49+O50</f>
        <v>1</v>
      </c>
      <c r="Q51" s="13"/>
      <c r="R51" s="13"/>
      <c r="S51" s="95"/>
    </row>
    <row r="52" spans="1:19" x14ac:dyDescent="0.2">
      <c r="A52" s="1" t="s">
        <v>92</v>
      </c>
      <c r="B52" s="112">
        <v>551</v>
      </c>
      <c r="C52" s="81">
        <f>B52/B54</f>
        <v>0.26631222812953115</v>
      </c>
      <c r="E52" s="17" t="s">
        <v>133</v>
      </c>
      <c r="F52" s="112">
        <v>837</v>
      </c>
      <c r="G52" s="81">
        <f>F52/F55</f>
        <v>0.47288135593220337</v>
      </c>
      <c r="I52" s="13"/>
      <c r="J52" s="13"/>
      <c r="K52" s="80"/>
      <c r="M52" s="13"/>
      <c r="N52" s="13"/>
      <c r="O52" s="80"/>
      <c r="Q52" s="13"/>
      <c r="R52" s="13"/>
      <c r="S52" s="95"/>
    </row>
    <row r="53" spans="1:19" x14ac:dyDescent="0.2">
      <c r="A53" s="1" t="s">
        <v>93</v>
      </c>
      <c r="B53" s="112">
        <v>1518</v>
      </c>
      <c r="C53" s="81">
        <f>B53/B54</f>
        <v>0.73368777187046885</v>
      </c>
      <c r="E53" s="17" t="s">
        <v>134</v>
      </c>
      <c r="F53" s="112">
        <v>717</v>
      </c>
      <c r="G53" s="81">
        <f>F53/F55</f>
        <v>0.40508474576271186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95"/>
    </row>
    <row r="54" spans="1:19" x14ac:dyDescent="0.2">
      <c r="A54" s="1" t="s">
        <v>69</v>
      </c>
      <c r="B54" s="1">
        <f>B52+B53</f>
        <v>2069</v>
      </c>
      <c r="C54" s="81">
        <f>C52+C53</f>
        <v>1</v>
      </c>
      <c r="E54" s="17" t="s">
        <v>135</v>
      </c>
      <c r="F54" s="112">
        <v>216</v>
      </c>
      <c r="G54" s="81">
        <f>F54/F55</f>
        <v>0.12203389830508475</v>
      </c>
      <c r="I54" s="22" t="s">
        <v>166</v>
      </c>
      <c r="J54" s="112">
        <v>824</v>
      </c>
      <c r="K54" s="84">
        <f>J54/J57</f>
        <v>0.50583179864947825</v>
      </c>
      <c r="M54" s="22" t="s">
        <v>203</v>
      </c>
      <c r="N54" s="112">
        <v>954</v>
      </c>
      <c r="O54" s="84">
        <f>N54/N56</f>
        <v>0.59291485394655064</v>
      </c>
      <c r="Q54" s="13"/>
      <c r="R54" s="13"/>
      <c r="S54" s="95"/>
    </row>
    <row r="55" spans="1:19" x14ac:dyDescent="0.2">
      <c r="A55" s="13"/>
      <c r="B55" s="13"/>
      <c r="C55" s="80"/>
      <c r="E55" s="17" t="s">
        <v>69</v>
      </c>
      <c r="F55" s="1">
        <f>F52+F53+F54</f>
        <v>1770</v>
      </c>
      <c r="G55" s="81">
        <f>G52+G53+G54</f>
        <v>0.99999999999999989</v>
      </c>
      <c r="I55" s="22" t="s">
        <v>167</v>
      </c>
      <c r="J55" s="112">
        <v>450</v>
      </c>
      <c r="K55" s="84">
        <f>J55/J57</f>
        <v>0.27624309392265195</v>
      </c>
      <c r="M55" s="22" t="s">
        <v>204</v>
      </c>
      <c r="N55" s="112">
        <v>655</v>
      </c>
      <c r="O55" s="84">
        <f>N55/N56</f>
        <v>0.40708514605344936</v>
      </c>
      <c r="Q55" s="13"/>
      <c r="R55" s="13"/>
      <c r="S55" s="95"/>
    </row>
    <row r="56" spans="1:19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355</v>
      </c>
      <c r="K56" s="84">
        <f>J56/J57</f>
        <v>0.21792510742786986</v>
      </c>
      <c r="M56" s="22" t="s">
        <v>69</v>
      </c>
      <c r="N56" s="23">
        <f>N54+N55</f>
        <v>1609</v>
      </c>
      <c r="O56" s="84">
        <f>O54+O55</f>
        <v>1</v>
      </c>
      <c r="Q56" s="13"/>
      <c r="R56" s="13"/>
      <c r="S56" s="95"/>
    </row>
    <row r="57" spans="1:19" x14ac:dyDescent="0.2">
      <c r="A57" s="1" t="s">
        <v>97</v>
      </c>
      <c r="B57" s="112">
        <v>308</v>
      </c>
      <c r="C57" s="81">
        <f>B57/B60</f>
        <v>0.15634517766497463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1629</v>
      </c>
      <c r="K57" s="84">
        <f>K54+K55+K56</f>
        <v>1</v>
      </c>
      <c r="M57" s="13"/>
      <c r="N57" s="13"/>
      <c r="O57" s="95"/>
      <c r="Q57" s="13"/>
      <c r="R57" s="13"/>
      <c r="S57" s="95"/>
    </row>
    <row r="58" spans="1:19" x14ac:dyDescent="0.2">
      <c r="A58" s="1" t="s">
        <v>98</v>
      </c>
      <c r="B58" s="112">
        <v>946</v>
      </c>
      <c r="C58" s="81">
        <f>B58/B60</f>
        <v>0.48020304568527916</v>
      </c>
      <c r="E58" s="17" t="s">
        <v>137</v>
      </c>
      <c r="F58" s="112">
        <v>998</v>
      </c>
      <c r="G58" s="81">
        <f>F58/F60</f>
        <v>0.56447963800904977</v>
      </c>
      <c r="I58" s="13"/>
      <c r="J58" s="13"/>
      <c r="K58" s="80"/>
      <c r="M58" s="13"/>
      <c r="N58" s="13"/>
      <c r="O58" s="95"/>
      <c r="Q58" s="13"/>
      <c r="R58" s="13"/>
      <c r="S58" s="95"/>
    </row>
    <row r="59" spans="1:19" x14ac:dyDescent="0.2">
      <c r="A59" s="1" t="s">
        <v>99</v>
      </c>
      <c r="B59" s="112">
        <v>716</v>
      </c>
      <c r="C59" s="81">
        <f>B59/B60</f>
        <v>0.36345177664974621</v>
      </c>
      <c r="E59" s="29" t="s">
        <v>72</v>
      </c>
      <c r="F59" s="112">
        <v>770</v>
      </c>
      <c r="G59" s="90">
        <f>F59/F60</f>
        <v>0.43552036199095023</v>
      </c>
      <c r="H59" s="15"/>
      <c r="I59" s="30"/>
      <c r="J59" s="15"/>
      <c r="K59" s="87"/>
      <c r="M59" s="13"/>
      <c r="N59" s="13"/>
      <c r="O59" s="95"/>
      <c r="Q59" s="13"/>
      <c r="R59" s="13"/>
      <c r="S59" s="95"/>
    </row>
    <row r="60" spans="1:19" x14ac:dyDescent="0.2">
      <c r="A60" s="1" t="s">
        <v>69</v>
      </c>
      <c r="B60" s="1">
        <f>B57+B58+B59</f>
        <v>1970</v>
      </c>
      <c r="C60" s="81">
        <f>C57+C58+C59</f>
        <v>1</v>
      </c>
      <c r="E60" s="22" t="s">
        <v>69</v>
      </c>
      <c r="F60" s="23">
        <f>F58+F59</f>
        <v>1768</v>
      </c>
      <c r="G60" s="91">
        <f>G58+G59</f>
        <v>1</v>
      </c>
      <c r="H60" s="15"/>
      <c r="I60" s="30"/>
      <c r="J60" s="15"/>
      <c r="K60" s="87"/>
      <c r="M60" s="13"/>
      <c r="N60" s="13"/>
      <c r="O60" s="95"/>
      <c r="Q60" s="13"/>
      <c r="R60" s="13"/>
      <c r="S60" s="95"/>
    </row>
    <row r="61" spans="1:19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95"/>
      <c r="Q61" s="13"/>
      <c r="R61" s="13"/>
      <c r="S61" s="95"/>
    </row>
    <row r="62" spans="1:19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92"/>
      <c r="H62" s="15"/>
      <c r="I62" s="30"/>
      <c r="J62" s="15"/>
      <c r="K62" s="87"/>
      <c r="M62" s="13"/>
      <c r="N62" s="13"/>
      <c r="O62" s="95"/>
      <c r="Q62" s="13"/>
      <c r="R62" s="13"/>
      <c r="S62" s="95"/>
    </row>
    <row r="63" spans="1:19" x14ac:dyDescent="0.2">
      <c r="A63" s="1" t="s">
        <v>101</v>
      </c>
      <c r="B63" s="112">
        <v>1770</v>
      </c>
      <c r="C63" s="81">
        <f>B63/B65</f>
        <v>0.75511945392491464</v>
      </c>
      <c r="E63" s="30"/>
      <c r="F63" s="15"/>
      <c r="G63" s="87"/>
      <c r="H63" s="15"/>
      <c r="I63" s="30"/>
      <c r="J63" s="15"/>
      <c r="K63" s="87"/>
      <c r="M63" s="13"/>
      <c r="N63" s="13"/>
      <c r="O63" s="95"/>
      <c r="Q63" s="13"/>
      <c r="R63" s="13"/>
      <c r="S63" s="95"/>
    </row>
    <row r="64" spans="1:19" x14ac:dyDescent="0.2">
      <c r="A64" s="1" t="s">
        <v>102</v>
      </c>
      <c r="B64" s="112">
        <v>574</v>
      </c>
      <c r="C64" s="81">
        <f>B64/B65</f>
        <v>0.24488054607508533</v>
      </c>
      <c r="E64" s="30"/>
      <c r="F64" s="15"/>
      <c r="G64" s="87"/>
      <c r="H64" s="15"/>
      <c r="I64" s="30"/>
      <c r="J64" s="15"/>
      <c r="K64" s="87"/>
      <c r="M64" s="13"/>
      <c r="N64" s="13"/>
      <c r="O64" s="95"/>
      <c r="Q64" s="13"/>
      <c r="R64" s="13"/>
      <c r="S64" s="95"/>
    </row>
    <row r="65" spans="1:19" x14ac:dyDescent="0.2">
      <c r="A65" s="3" t="s">
        <v>69</v>
      </c>
      <c r="B65" s="1">
        <f>B63+B64</f>
        <v>2344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95"/>
      <c r="Q65" s="13"/>
      <c r="R65" s="13"/>
      <c r="S65" s="95"/>
    </row>
    <row r="66" spans="1:19" s="13" customFormat="1" x14ac:dyDescent="0.2">
      <c r="C66" s="80"/>
      <c r="G66" s="80"/>
      <c r="I66" s="30"/>
      <c r="J66" s="15"/>
      <c r="K66" s="87"/>
      <c r="O66" s="95"/>
      <c r="S66" s="95"/>
    </row>
    <row r="67" spans="1:19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95"/>
      <c r="S67" s="95"/>
    </row>
    <row r="68" spans="1:19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95"/>
      <c r="S68" s="95"/>
    </row>
    <row r="69" spans="1:19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95"/>
      <c r="S69" s="95"/>
    </row>
    <row r="70" spans="1:19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95"/>
      <c r="S70" s="95"/>
    </row>
    <row r="71" spans="1:19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95"/>
      <c r="S71" s="95"/>
    </row>
    <row r="72" spans="1:19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95"/>
      <c r="S72" s="95"/>
    </row>
    <row r="73" spans="1:19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95"/>
      <c r="S73" s="95"/>
    </row>
    <row r="74" spans="1:19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95"/>
      <c r="S74" s="95"/>
    </row>
    <row r="75" spans="1:19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95"/>
      <c r="S75" s="95"/>
    </row>
    <row r="76" spans="1:19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95"/>
      <c r="S76" s="95"/>
    </row>
    <row r="77" spans="1:19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95"/>
      <c r="S77" s="95"/>
    </row>
    <row r="78" spans="1:19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95"/>
      <c r="S78" s="95"/>
    </row>
    <row r="79" spans="1:19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95"/>
      <c r="S79" s="95"/>
    </row>
    <row r="80" spans="1:19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95"/>
      <c r="S80" s="95"/>
    </row>
    <row r="81" spans="3:19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95"/>
      <c r="S81" s="95"/>
    </row>
    <row r="82" spans="3:19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95"/>
      <c r="S82" s="95"/>
    </row>
    <row r="83" spans="3:19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95"/>
      <c r="S83" s="95"/>
    </row>
    <row r="84" spans="3:19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95"/>
      <c r="S84" s="95"/>
    </row>
    <row r="85" spans="3:19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95"/>
      <c r="S85" s="95"/>
    </row>
    <row r="86" spans="3:19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95"/>
      <c r="S86" s="95"/>
    </row>
    <row r="87" spans="3:19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95"/>
      <c r="S87" s="95"/>
    </row>
    <row r="88" spans="3:19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95"/>
      <c r="S88" s="95"/>
    </row>
    <row r="89" spans="3:19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95"/>
      <c r="S89" s="95"/>
    </row>
    <row r="90" spans="3:19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95"/>
      <c r="S90" s="95"/>
    </row>
    <row r="91" spans="3:19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95"/>
      <c r="S91" s="95"/>
    </row>
    <row r="92" spans="3:19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95"/>
      <c r="S92" s="95"/>
    </row>
    <row r="93" spans="3:19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95"/>
      <c r="S93" s="95"/>
    </row>
    <row r="94" spans="3:19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95"/>
      <c r="S94" s="95"/>
    </row>
    <row r="95" spans="3:19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95"/>
      <c r="S95" s="95"/>
    </row>
    <row r="96" spans="3:19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95"/>
      <c r="S96" s="95"/>
    </row>
    <row r="97" spans="3:19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95"/>
      <c r="S97" s="95"/>
    </row>
    <row r="98" spans="3:19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95"/>
      <c r="S98" s="95"/>
    </row>
    <row r="99" spans="3:19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95"/>
      <c r="S99" s="95"/>
    </row>
    <row r="100" spans="3:19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96"/>
      <c r="S100" s="95"/>
    </row>
    <row r="101" spans="3:19" x14ac:dyDescent="0.2">
      <c r="D101" s="15"/>
      <c r="E101" s="21"/>
      <c r="F101" s="20"/>
      <c r="G101" s="93"/>
      <c r="H101" s="15"/>
      <c r="I101" s="21"/>
      <c r="J101" s="20"/>
      <c r="K101" s="93"/>
    </row>
    <row r="102" spans="3:19" x14ac:dyDescent="0.2">
      <c r="D102" s="15"/>
      <c r="E102" s="21"/>
      <c r="F102" s="20"/>
      <c r="G102" s="93"/>
      <c r="H102" s="15"/>
      <c r="I102" s="21"/>
      <c r="J102" s="20"/>
      <c r="K102" s="93"/>
    </row>
    <row r="103" spans="3:19" x14ac:dyDescent="0.2">
      <c r="D103" s="15"/>
      <c r="E103" s="21"/>
      <c r="F103" s="20"/>
      <c r="G103" s="93"/>
      <c r="H103" s="15"/>
      <c r="I103" s="20"/>
      <c r="J103" s="20"/>
      <c r="K103" s="93"/>
    </row>
    <row r="104" spans="3:19" x14ac:dyDescent="0.2">
      <c r="D104" s="15"/>
      <c r="E104" s="21"/>
      <c r="F104" s="20"/>
      <c r="G104" s="93"/>
      <c r="H104" s="15"/>
      <c r="I104" s="21"/>
      <c r="J104" s="20"/>
      <c r="K104" s="93"/>
    </row>
    <row r="105" spans="3:19" x14ac:dyDescent="0.2">
      <c r="D105" s="15"/>
      <c r="E105" s="20"/>
      <c r="F105" s="20"/>
      <c r="G105" s="93"/>
      <c r="H105" s="15"/>
      <c r="I105" s="21"/>
      <c r="J105" s="20"/>
      <c r="K105" s="93"/>
    </row>
    <row r="106" spans="3:19" x14ac:dyDescent="0.2">
      <c r="D106" s="15"/>
      <c r="E106" s="21"/>
      <c r="F106" s="20"/>
      <c r="G106" s="93"/>
      <c r="H106" s="15"/>
      <c r="I106" s="21"/>
      <c r="J106" s="20"/>
      <c r="K106" s="93"/>
    </row>
    <row r="107" spans="3:19" x14ac:dyDescent="0.2">
      <c r="D107" s="15"/>
      <c r="E107" s="21"/>
      <c r="F107" s="20"/>
      <c r="G107" s="93"/>
      <c r="H107" s="15"/>
      <c r="I107" s="21"/>
      <c r="J107" s="20"/>
      <c r="K107" s="93"/>
    </row>
    <row r="108" spans="3:19" x14ac:dyDescent="0.2">
      <c r="D108" s="15"/>
      <c r="E108" s="21"/>
      <c r="F108" s="20"/>
      <c r="G108" s="93"/>
      <c r="H108" s="15"/>
      <c r="I108" s="20"/>
      <c r="J108" s="20"/>
      <c r="K108" s="93"/>
    </row>
    <row r="109" spans="3:19" x14ac:dyDescent="0.2">
      <c r="D109" s="15"/>
      <c r="E109" s="21"/>
      <c r="F109" s="20"/>
      <c r="G109" s="93"/>
      <c r="H109" s="15"/>
    </row>
    <row r="110" spans="3:19" x14ac:dyDescent="0.2">
      <c r="D110" s="15"/>
      <c r="E110" s="21"/>
      <c r="F110" s="20"/>
      <c r="G110" s="93"/>
      <c r="H110" s="15"/>
    </row>
    <row r="111" spans="3:19" x14ac:dyDescent="0.2">
      <c r="D111" s="15"/>
      <c r="E111" s="20"/>
      <c r="F111" s="20"/>
      <c r="G111" s="93"/>
      <c r="H111" s="15"/>
    </row>
    <row r="112" spans="3:19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578-27A6-334C-8DD7-2961D2F81EEE}">
  <sheetPr codeName="Sheet40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0.83203125" style="13"/>
    <col min="21" max="21" width="25.83203125" customWidth="1"/>
    <col min="22" max="23" width="15.83203125" customWidth="1"/>
    <col min="24" max="24" width="96.6640625" style="13" customWidth="1"/>
  </cols>
  <sheetData>
    <row r="1" spans="1:24" x14ac:dyDescent="0.2">
      <c r="A1" s="8" t="s">
        <v>37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U1" s="13"/>
      <c r="V1" s="13"/>
      <c r="W1" s="1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U2" s="13"/>
      <c r="V2" s="13"/>
      <c r="W2" s="1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492</v>
      </c>
      <c r="R3" s="23" t="s">
        <v>64</v>
      </c>
      <c r="S3" s="24" t="s">
        <v>94</v>
      </c>
      <c r="U3" s="62" t="s">
        <v>220</v>
      </c>
      <c r="V3" s="63" t="s">
        <v>64</v>
      </c>
      <c r="W3" s="64" t="s">
        <v>77</v>
      </c>
    </row>
    <row r="4" spans="1:24" x14ac:dyDescent="0.2">
      <c r="A4" s="1" t="s">
        <v>66</v>
      </c>
      <c r="B4" s="112">
        <v>15572</v>
      </c>
      <c r="C4" s="10">
        <f>B4/B7</f>
        <v>0.95311543640592489</v>
      </c>
      <c r="E4" s="3" t="s">
        <v>104</v>
      </c>
      <c r="F4" s="112">
        <v>10754</v>
      </c>
      <c r="G4" s="10">
        <f>F4/F6</f>
        <v>0.76775897765403012</v>
      </c>
      <c r="I4" s="17" t="s">
        <v>139</v>
      </c>
      <c r="J4" s="112">
        <v>3747</v>
      </c>
      <c r="K4" s="10">
        <f>J4/J6</f>
        <v>0.35842739621197628</v>
      </c>
      <c r="M4" s="22" t="s">
        <v>170</v>
      </c>
      <c r="N4" s="112">
        <v>2618</v>
      </c>
      <c r="O4" s="24">
        <f>N4/N8</f>
        <v>0.2844106463878327</v>
      </c>
      <c r="Q4" s="46" t="s">
        <v>493</v>
      </c>
      <c r="R4" s="112">
        <v>4591</v>
      </c>
      <c r="S4" s="24">
        <f>R4/R7</f>
        <v>0.50389638898035338</v>
      </c>
      <c r="U4" s="66" t="s">
        <v>516</v>
      </c>
      <c r="V4" s="112">
        <v>4957</v>
      </c>
      <c r="W4" s="68">
        <f>V4/V6</f>
        <v>0.64234806271867306</v>
      </c>
    </row>
    <row r="5" spans="1:24" x14ac:dyDescent="0.2">
      <c r="A5" s="1" t="s">
        <v>67</v>
      </c>
      <c r="B5" s="112">
        <v>282</v>
      </c>
      <c r="C5" s="10">
        <f>B5/B7</f>
        <v>1.7260374586852735E-2</v>
      </c>
      <c r="E5" s="3" t="s">
        <v>105</v>
      </c>
      <c r="F5" s="112">
        <v>3253</v>
      </c>
      <c r="G5" s="10">
        <f>F5/F6</f>
        <v>0.23224102234596988</v>
      </c>
      <c r="I5" s="17" t="s">
        <v>88</v>
      </c>
      <c r="J5" s="112">
        <v>6707</v>
      </c>
      <c r="K5" s="10">
        <f>J5/J6</f>
        <v>0.64157260378802372</v>
      </c>
      <c r="L5" s="15"/>
      <c r="M5" s="22" t="s">
        <v>171</v>
      </c>
      <c r="N5" s="112">
        <v>1496</v>
      </c>
      <c r="O5" s="24">
        <f>N5/N8</f>
        <v>0.16252036936447584</v>
      </c>
      <c r="Q5" s="46" t="s">
        <v>494</v>
      </c>
      <c r="R5" s="112">
        <v>3822</v>
      </c>
      <c r="S5" s="24">
        <f>R5/R7</f>
        <v>0.41949292064537375</v>
      </c>
      <c r="U5" s="66" t="s">
        <v>517</v>
      </c>
      <c r="V5" s="112">
        <v>2760</v>
      </c>
      <c r="W5" s="68">
        <f>V5/V6</f>
        <v>0.35765193728132694</v>
      </c>
    </row>
    <row r="6" spans="1:24" x14ac:dyDescent="0.2">
      <c r="A6" s="2" t="s">
        <v>68</v>
      </c>
      <c r="B6" s="112">
        <v>484</v>
      </c>
      <c r="C6" s="11">
        <f>B6/B7</f>
        <v>2.9624189007222426E-2</v>
      </c>
      <c r="E6" s="3" t="s">
        <v>107</v>
      </c>
      <c r="F6" s="1">
        <f>F4+F5</f>
        <v>14007</v>
      </c>
      <c r="G6" s="10">
        <f>G4+G5</f>
        <v>1</v>
      </c>
      <c r="I6" s="17" t="s">
        <v>69</v>
      </c>
      <c r="J6" s="1">
        <f>J4+J5</f>
        <v>10454</v>
      </c>
      <c r="K6" s="10">
        <f>K4+K5</f>
        <v>1</v>
      </c>
      <c r="L6" s="15"/>
      <c r="M6" s="22" t="s">
        <v>172</v>
      </c>
      <c r="N6" s="112">
        <v>3627</v>
      </c>
      <c r="O6" s="24">
        <f>N6/N8</f>
        <v>0.39402498642042366</v>
      </c>
      <c r="Q6" s="46" t="s">
        <v>495</v>
      </c>
      <c r="R6" s="112">
        <v>698</v>
      </c>
      <c r="S6" s="24">
        <f>R6/R7</f>
        <v>7.6610690374272858E-2</v>
      </c>
      <c r="U6" s="66" t="s">
        <v>69</v>
      </c>
      <c r="V6" s="67">
        <f>SUM(V4:V5)</f>
        <v>7717</v>
      </c>
      <c r="W6" s="68">
        <f>W4+W5</f>
        <v>1</v>
      </c>
    </row>
    <row r="7" spans="1:24" x14ac:dyDescent="0.2">
      <c r="A7" s="3" t="s">
        <v>69</v>
      </c>
      <c r="B7" s="1">
        <f>B4+B5+B6</f>
        <v>16338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1464</v>
      </c>
      <c r="O7" s="24">
        <f>N7/N8</f>
        <v>0.1590439978272678</v>
      </c>
      <c r="Q7" s="46" t="s">
        <v>69</v>
      </c>
      <c r="R7" s="23">
        <f>R4+R5+R6</f>
        <v>9111</v>
      </c>
      <c r="S7" s="24">
        <f>S4+S5+S6</f>
        <v>0.99999999999999989</v>
      </c>
      <c r="U7" s="13"/>
      <c r="V7" s="13"/>
      <c r="W7" s="1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9205</v>
      </c>
      <c r="O8" s="24">
        <f>O4+O5+O6+O7</f>
        <v>1</v>
      </c>
      <c r="Q8" s="43"/>
      <c r="R8" s="43"/>
      <c r="S8" s="44"/>
      <c r="U8" s="38" t="s">
        <v>489</v>
      </c>
      <c r="V8" s="23" t="s">
        <v>64</v>
      </c>
      <c r="W8" s="24" t="s">
        <v>77</v>
      </c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60</v>
      </c>
      <c r="G9" s="10">
        <f>F9/F11</f>
        <v>0.2510460251046025</v>
      </c>
      <c r="I9" s="17" t="s">
        <v>671</v>
      </c>
      <c r="J9" s="112">
        <v>2363</v>
      </c>
      <c r="K9" s="10">
        <f>J9/J12</f>
        <v>0.23693973729068485</v>
      </c>
      <c r="L9" s="15"/>
      <c r="M9" s="13"/>
      <c r="N9" s="13"/>
      <c r="O9" s="14"/>
      <c r="Q9" s="38" t="s">
        <v>496</v>
      </c>
      <c r="R9" s="23" t="s">
        <v>64</v>
      </c>
      <c r="S9" s="24" t="s">
        <v>77</v>
      </c>
      <c r="U9" s="46" t="s">
        <v>520</v>
      </c>
      <c r="V9" s="112">
        <v>2485</v>
      </c>
      <c r="W9" s="24">
        <f>V9/V13</f>
        <v>0.18199794931888091</v>
      </c>
    </row>
    <row r="10" spans="1:24" x14ac:dyDescent="0.2">
      <c r="A10" s="23" t="s">
        <v>70</v>
      </c>
      <c r="B10" s="112">
        <v>161</v>
      </c>
      <c r="C10" s="24">
        <f>B10/B17</f>
        <v>9.9944130610217889E-3</v>
      </c>
      <c r="E10" s="3" t="s">
        <v>109</v>
      </c>
      <c r="F10" s="112">
        <v>179</v>
      </c>
      <c r="G10" s="10">
        <f>F10/F11</f>
        <v>0.7489539748953975</v>
      </c>
      <c r="I10" s="17" t="s">
        <v>141</v>
      </c>
      <c r="J10" s="112">
        <v>5394</v>
      </c>
      <c r="K10" s="10">
        <f>J10/J12</f>
        <v>0.54086032287175378</v>
      </c>
      <c r="L10" s="15"/>
      <c r="M10" s="22" t="s">
        <v>174</v>
      </c>
      <c r="N10" s="23" t="s">
        <v>64</v>
      </c>
      <c r="O10" s="24" t="s">
        <v>77</v>
      </c>
      <c r="Q10" s="46" t="s">
        <v>497</v>
      </c>
      <c r="R10" s="112">
        <v>3939</v>
      </c>
      <c r="S10" s="24">
        <f>R10/R14</f>
        <v>0.42787312622202911</v>
      </c>
      <c r="U10" s="46" t="s">
        <v>521</v>
      </c>
      <c r="V10" s="112">
        <v>4523</v>
      </c>
      <c r="W10" s="24">
        <f>V10/V13</f>
        <v>0.33125823934378207</v>
      </c>
    </row>
    <row r="11" spans="1:24" x14ac:dyDescent="0.2">
      <c r="A11" s="23" t="s">
        <v>71</v>
      </c>
      <c r="B11" s="112">
        <v>2995</v>
      </c>
      <c r="C11" s="24">
        <f>B11/B17</f>
        <v>0.18592091377490844</v>
      </c>
      <c r="E11" s="3" t="s">
        <v>107</v>
      </c>
      <c r="F11" s="1">
        <f>F9+F10</f>
        <v>239</v>
      </c>
      <c r="G11" s="10">
        <f>G9+G10</f>
        <v>1</v>
      </c>
      <c r="I11" s="17" t="s">
        <v>142</v>
      </c>
      <c r="J11" s="112">
        <v>2216</v>
      </c>
      <c r="K11" s="10">
        <f>J11/J12</f>
        <v>0.22219993983756142</v>
      </c>
      <c r="L11" s="15"/>
      <c r="M11" s="22" t="s">
        <v>176</v>
      </c>
      <c r="N11" s="112">
        <v>3573</v>
      </c>
      <c r="O11" s="24">
        <f>N11/N13</f>
        <v>0.39590027700831026</v>
      </c>
      <c r="Q11" s="46" t="s">
        <v>498</v>
      </c>
      <c r="R11" s="112">
        <v>3233</v>
      </c>
      <c r="S11" s="24">
        <f>R11/R14</f>
        <v>0.35118401042798175</v>
      </c>
      <c r="U11" s="46" t="s">
        <v>522</v>
      </c>
      <c r="V11" s="112">
        <v>2198</v>
      </c>
      <c r="W11" s="24">
        <f>V11/V13</f>
        <v>0.1609784678482496</v>
      </c>
    </row>
    <row r="12" spans="1:24" x14ac:dyDescent="0.2">
      <c r="A12" s="23" t="s">
        <v>72</v>
      </c>
      <c r="B12" s="112">
        <v>122</v>
      </c>
      <c r="C12" s="24">
        <f>B12/B17</f>
        <v>7.5734061704637156E-3</v>
      </c>
      <c r="E12" s="13"/>
      <c r="F12" s="13"/>
      <c r="G12" s="14"/>
      <c r="I12" s="17" t="s">
        <v>69</v>
      </c>
      <c r="J12" s="1">
        <f>J9+J10+J11</f>
        <v>9973</v>
      </c>
      <c r="K12" s="10">
        <f>K9+K10+K11</f>
        <v>1</v>
      </c>
      <c r="L12" s="15"/>
      <c r="M12" s="22" t="s">
        <v>175</v>
      </c>
      <c r="N12" s="112">
        <v>5452</v>
      </c>
      <c r="O12" s="24">
        <f>N12/N13</f>
        <v>0.60409972299168979</v>
      </c>
      <c r="Q12" s="46" t="s">
        <v>499</v>
      </c>
      <c r="R12" s="112">
        <v>1405</v>
      </c>
      <c r="S12" s="24">
        <f>R12/R14</f>
        <v>0.15261785791874863</v>
      </c>
      <c r="U12" s="38" t="s">
        <v>523</v>
      </c>
      <c r="V12" s="112">
        <v>4448</v>
      </c>
      <c r="W12" s="24">
        <f>V12/V13</f>
        <v>0.32576534348908742</v>
      </c>
    </row>
    <row r="13" spans="1:24" x14ac:dyDescent="0.2">
      <c r="A13" s="23" t="s">
        <v>73</v>
      </c>
      <c r="B13" s="112">
        <v>1554</v>
      </c>
      <c r="C13" s="24">
        <f>B13/B17</f>
        <v>9.6467813023775523E-2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9025</v>
      </c>
      <c r="O13" s="24">
        <f>O11+O12</f>
        <v>1</v>
      </c>
      <c r="Q13" s="46" t="s">
        <v>500</v>
      </c>
      <c r="R13" s="112">
        <v>629</v>
      </c>
      <c r="S13" s="24">
        <f>R13/R14</f>
        <v>6.8325005431240496E-2</v>
      </c>
      <c r="U13" s="38" t="s">
        <v>69</v>
      </c>
      <c r="V13" s="23">
        <f>V9+V10+V11+V12</f>
        <v>13654</v>
      </c>
      <c r="W13" s="24">
        <f>W9+W10+W11+W12</f>
        <v>1</v>
      </c>
    </row>
    <row r="14" spans="1:24" x14ac:dyDescent="0.2">
      <c r="A14" s="23" t="s">
        <v>74</v>
      </c>
      <c r="B14" s="112">
        <v>182</v>
      </c>
      <c r="C14" s="24">
        <f>B14/B17</f>
        <v>1.1298032155937674E-2</v>
      </c>
      <c r="E14" s="6" t="s">
        <v>111</v>
      </c>
      <c r="F14" s="112">
        <v>6338</v>
      </c>
      <c r="G14" s="27">
        <f>F14/F16</f>
        <v>0.60413687922981607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6" t="s">
        <v>69</v>
      </c>
      <c r="R14" s="23">
        <f>R10+R11+R12+R13</f>
        <v>9206</v>
      </c>
      <c r="S14" s="32">
        <f>S10+S11+S12+S13</f>
        <v>1</v>
      </c>
      <c r="T14" s="15"/>
      <c r="U14" s="56"/>
      <c r="V14" s="56"/>
      <c r="W14" s="73"/>
      <c r="X14" s="15"/>
    </row>
    <row r="15" spans="1:24" x14ac:dyDescent="0.2">
      <c r="A15" s="23" t="s">
        <v>75</v>
      </c>
      <c r="B15" s="112">
        <v>5436</v>
      </c>
      <c r="C15" s="24">
        <f>B15/B17</f>
        <v>0.33745111428394065</v>
      </c>
      <c r="E15" s="6" t="s">
        <v>112</v>
      </c>
      <c r="F15" s="112">
        <v>4153</v>
      </c>
      <c r="G15" s="27">
        <f>F15/F16</f>
        <v>0.39586312077018398</v>
      </c>
      <c r="I15" s="17" t="s">
        <v>144</v>
      </c>
      <c r="J15" s="112">
        <v>3265</v>
      </c>
      <c r="K15" s="10">
        <f>J15/J19</f>
        <v>0.34535646287285804</v>
      </c>
      <c r="L15" s="15"/>
      <c r="M15" s="22" t="s">
        <v>177</v>
      </c>
      <c r="N15" s="23" t="s">
        <v>64</v>
      </c>
      <c r="O15" s="24" t="s">
        <v>77</v>
      </c>
      <c r="Q15" s="43"/>
      <c r="R15" s="43"/>
      <c r="S15" s="44"/>
      <c r="U15" s="62" t="s">
        <v>462</v>
      </c>
      <c r="V15" s="62" t="s">
        <v>64</v>
      </c>
      <c r="W15" s="70" t="s">
        <v>77</v>
      </c>
    </row>
    <row r="16" spans="1:24" x14ac:dyDescent="0.2">
      <c r="A16" s="23" t="s">
        <v>76</v>
      </c>
      <c r="B16" s="112">
        <v>5659</v>
      </c>
      <c r="C16" s="24">
        <f>B16/B17</f>
        <v>0.35129430752995222</v>
      </c>
      <c r="E16" s="6" t="s">
        <v>107</v>
      </c>
      <c r="F16" s="7">
        <f>F14+F15</f>
        <v>10491</v>
      </c>
      <c r="G16" s="27">
        <f>G14+G15</f>
        <v>1</v>
      </c>
      <c r="I16" s="17" t="s">
        <v>145</v>
      </c>
      <c r="J16" s="112">
        <v>1332</v>
      </c>
      <c r="K16" s="10">
        <f>J16/J19</f>
        <v>0.14089274381214301</v>
      </c>
      <c r="L16" s="15"/>
      <c r="M16" s="22" t="s">
        <v>178</v>
      </c>
      <c r="N16" s="112">
        <v>3364</v>
      </c>
      <c r="O16" s="24">
        <f>N16/N18</f>
        <v>0.36704855428259686</v>
      </c>
      <c r="Q16" s="38" t="s">
        <v>501</v>
      </c>
      <c r="R16" s="23" t="s">
        <v>64</v>
      </c>
      <c r="S16" s="24" t="s">
        <v>77</v>
      </c>
      <c r="U16" s="62" t="s">
        <v>518</v>
      </c>
      <c r="V16" s="112">
        <v>4222</v>
      </c>
      <c r="W16" s="68">
        <f>V16/V18</f>
        <v>0.42950152594099694</v>
      </c>
    </row>
    <row r="17" spans="1:23" x14ac:dyDescent="0.2">
      <c r="A17" s="23" t="s">
        <v>69</v>
      </c>
      <c r="B17" s="23">
        <f>B10+B11+B12+B13+B14+B15+B16</f>
        <v>16109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1967</v>
      </c>
      <c r="K17" s="10">
        <f>J17/J19</f>
        <v>0.20806008038925322</v>
      </c>
      <c r="L17" s="15"/>
      <c r="M17" s="22" t="s">
        <v>179</v>
      </c>
      <c r="N17" s="112">
        <v>5801</v>
      </c>
      <c r="O17" s="24">
        <f>N17/N18</f>
        <v>0.63295144571740314</v>
      </c>
      <c r="Q17" s="46" t="s">
        <v>502</v>
      </c>
      <c r="R17" s="112">
        <v>1759</v>
      </c>
      <c r="S17" s="24">
        <f>R17/R21</f>
        <v>0.19357323649169142</v>
      </c>
      <c r="U17" s="62" t="s">
        <v>519</v>
      </c>
      <c r="V17" s="112">
        <v>5608</v>
      </c>
      <c r="W17" s="68">
        <f>V17/V18</f>
        <v>0.570498474059003</v>
      </c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2890</v>
      </c>
      <c r="K18" s="127">
        <f>J18/J19</f>
        <v>0.30569071292574573</v>
      </c>
      <c r="L18" s="15"/>
      <c r="M18" s="22" t="s">
        <v>69</v>
      </c>
      <c r="N18" s="23">
        <f>N16+N17</f>
        <v>9165</v>
      </c>
      <c r="O18" s="24">
        <f>O16+O17</f>
        <v>1</v>
      </c>
      <c r="Q18" s="46" t="s">
        <v>503</v>
      </c>
      <c r="R18" s="112">
        <v>2146</v>
      </c>
      <c r="S18" s="24">
        <f>R18/R21</f>
        <v>0.23616154946627049</v>
      </c>
      <c r="U18" s="62" t="s">
        <v>69</v>
      </c>
      <c r="V18" s="67">
        <f>SUM(V16:V17)</f>
        <v>9830</v>
      </c>
      <c r="W18" s="68">
        <f>W16+W17</f>
        <v>1</v>
      </c>
    </row>
    <row r="19" spans="1:23" x14ac:dyDescent="0.2">
      <c r="A19" s="43"/>
      <c r="B19" s="43"/>
      <c r="C19" s="44"/>
      <c r="E19" s="17" t="s">
        <v>114</v>
      </c>
      <c r="F19" s="112">
        <v>987</v>
      </c>
      <c r="G19" s="10">
        <f>F19/F22</f>
        <v>9.0550458715596333E-2</v>
      </c>
      <c r="I19" s="17" t="s">
        <v>69</v>
      </c>
      <c r="J19" s="1">
        <f>J15+J16+J17+J18</f>
        <v>9454</v>
      </c>
      <c r="K19" s="10">
        <f>K15+K16+K17+K18</f>
        <v>1</v>
      </c>
      <c r="L19" s="15"/>
      <c r="M19" s="13"/>
      <c r="N19" s="13"/>
      <c r="O19" s="14"/>
      <c r="Q19" s="46" t="s">
        <v>504</v>
      </c>
      <c r="R19" s="112">
        <v>3049</v>
      </c>
      <c r="S19" s="24">
        <f>R19/R21</f>
        <v>0.33553427974028832</v>
      </c>
      <c r="U19" s="13"/>
      <c r="V19" s="13"/>
      <c r="W19" s="13"/>
    </row>
    <row r="20" spans="1:23" x14ac:dyDescent="0.2">
      <c r="A20" s="43"/>
      <c r="B20" s="43"/>
      <c r="C20" s="44"/>
      <c r="E20" s="17" t="s">
        <v>674</v>
      </c>
      <c r="F20" s="112">
        <v>3317</v>
      </c>
      <c r="G20" s="10">
        <f>F20/F22</f>
        <v>0.3043119266055046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6" t="s">
        <v>505</v>
      </c>
      <c r="R20" s="112">
        <v>2133</v>
      </c>
      <c r="S20" s="24">
        <f>R20/R21</f>
        <v>0.23473093430174977</v>
      </c>
      <c r="U20" s="13"/>
      <c r="V20" s="13"/>
      <c r="W20" s="13"/>
    </row>
    <row r="21" spans="1:23" x14ac:dyDescent="0.2">
      <c r="A21" s="43"/>
      <c r="B21" s="43"/>
      <c r="C21" s="44"/>
      <c r="E21" s="17" t="s">
        <v>115</v>
      </c>
      <c r="F21" s="112">
        <v>6596</v>
      </c>
      <c r="G21" s="10">
        <f>F21/F22</f>
        <v>0.60513761467889904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4444</v>
      </c>
      <c r="O21" s="24">
        <f>N21/N25</f>
        <v>0.48541780447842708</v>
      </c>
      <c r="Q21" s="46" t="s">
        <v>69</v>
      </c>
      <c r="R21" s="23">
        <f>R17+R18+R19+R20</f>
        <v>9087</v>
      </c>
      <c r="S21" s="24">
        <f>S17+S18+S19+S20</f>
        <v>0.99999999999999989</v>
      </c>
      <c r="U21" s="13"/>
      <c r="V21" s="13"/>
      <c r="W21" s="13"/>
    </row>
    <row r="22" spans="1:23" x14ac:dyDescent="0.2">
      <c r="A22" s="43"/>
      <c r="B22" s="43"/>
      <c r="C22" s="44"/>
      <c r="E22" s="17" t="s">
        <v>107</v>
      </c>
      <c r="F22" s="1">
        <f>F19+F20+F21</f>
        <v>10900</v>
      </c>
      <c r="G22" s="10">
        <f>G19+G20+G21</f>
        <v>1</v>
      </c>
      <c r="I22" s="17" t="s">
        <v>148</v>
      </c>
      <c r="J22" s="112">
        <v>2704</v>
      </c>
      <c r="K22" s="10">
        <f>J22/J25</f>
        <v>0.28994209736221316</v>
      </c>
      <c r="L22" s="15"/>
      <c r="M22" s="22" t="s">
        <v>182</v>
      </c>
      <c r="N22" s="112">
        <v>2111</v>
      </c>
      <c r="O22" s="24">
        <f>N22/N25</f>
        <v>0.23058438012015292</v>
      </c>
      <c r="Q22" s="43"/>
      <c r="R22" s="43"/>
      <c r="S22" s="44"/>
      <c r="U22" s="13"/>
      <c r="V22" s="13"/>
      <c r="W22" s="13"/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1352</v>
      </c>
      <c r="K23" s="10">
        <f>J23/J25</f>
        <v>0.14497104868110658</v>
      </c>
      <c r="L23" s="15"/>
      <c r="M23" s="22" t="s">
        <v>183</v>
      </c>
      <c r="N23" s="112">
        <v>1550</v>
      </c>
      <c r="O23" s="24">
        <f>N23/N25</f>
        <v>0.16930638995084654</v>
      </c>
      <c r="Q23" s="13"/>
      <c r="R23" s="13"/>
      <c r="S23" s="13"/>
      <c r="U23" s="13"/>
      <c r="V23" s="13"/>
      <c r="W23" s="13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5270</v>
      </c>
      <c r="K24" s="10">
        <f>J24/J25</f>
        <v>0.56508685395668024</v>
      </c>
      <c r="L24" s="15"/>
      <c r="M24" s="22" t="s">
        <v>184</v>
      </c>
      <c r="N24" s="112">
        <v>1050</v>
      </c>
      <c r="O24" s="24">
        <f>N24/N25</f>
        <v>0.11469142545057345</v>
      </c>
      <c r="Q24" s="13"/>
      <c r="R24" s="13"/>
      <c r="S24" s="13"/>
      <c r="U24" s="13"/>
      <c r="V24" s="13"/>
      <c r="W24" s="13"/>
    </row>
    <row r="25" spans="1:23" x14ac:dyDescent="0.2">
      <c r="A25" s="43"/>
      <c r="B25" s="43"/>
      <c r="C25" s="44"/>
      <c r="E25" s="17" t="s">
        <v>117</v>
      </c>
      <c r="F25" s="112">
        <v>2207</v>
      </c>
      <c r="G25" s="10">
        <f>F25/F30</f>
        <v>0.20003625487174839</v>
      </c>
      <c r="I25" s="17" t="s">
        <v>69</v>
      </c>
      <c r="J25" s="1">
        <f>J22+J23+J24</f>
        <v>9326</v>
      </c>
      <c r="K25" s="10">
        <f>K22+K23+K24</f>
        <v>1</v>
      </c>
      <c r="L25" s="15"/>
      <c r="M25" s="22" t="s">
        <v>69</v>
      </c>
      <c r="N25" s="23">
        <f>N21+N22+N23+N24</f>
        <v>9155</v>
      </c>
      <c r="O25" s="24">
        <f>O21+O22+O23+O24</f>
        <v>1</v>
      </c>
      <c r="Q25" s="13"/>
      <c r="R25" s="13"/>
      <c r="S25" s="13"/>
      <c r="U25" s="13"/>
      <c r="V25" s="13"/>
      <c r="W25" s="13"/>
    </row>
    <row r="26" spans="1:23" x14ac:dyDescent="0.2">
      <c r="A26" s="13"/>
      <c r="B26" s="13"/>
      <c r="C26" s="14"/>
      <c r="E26" s="17" t="s">
        <v>118</v>
      </c>
      <c r="F26" s="112">
        <v>1181</v>
      </c>
      <c r="G26" s="10">
        <f>F26/F30</f>
        <v>0.10704250883712499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  <c r="U26" s="13"/>
      <c r="V26" s="13"/>
      <c r="W26" s="13"/>
    </row>
    <row r="27" spans="1:23" x14ac:dyDescent="0.2">
      <c r="A27" s="43"/>
      <c r="B27" s="43"/>
      <c r="C27" s="44"/>
      <c r="E27" s="17" t="s">
        <v>119</v>
      </c>
      <c r="F27" s="112">
        <v>1046</v>
      </c>
      <c r="G27" s="10">
        <f>F27/F30</f>
        <v>9.4806489622042966E-2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  <c r="U27" s="13"/>
      <c r="V27" s="13"/>
      <c r="W27" s="13"/>
    </row>
    <row r="28" spans="1:23" x14ac:dyDescent="0.2">
      <c r="A28" s="43"/>
      <c r="B28" s="43"/>
      <c r="C28" s="44"/>
      <c r="E28" s="17" t="s">
        <v>120</v>
      </c>
      <c r="F28" s="112">
        <v>472</v>
      </c>
      <c r="G28" s="10">
        <f>F28/F30</f>
        <v>4.2780748663101602E-2</v>
      </c>
      <c r="I28" s="17" t="s">
        <v>644</v>
      </c>
      <c r="J28" s="112">
        <v>1892</v>
      </c>
      <c r="K28" s="10">
        <f>J28/J33</f>
        <v>0.20192102454642477</v>
      </c>
      <c r="L28" s="15"/>
      <c r="M28" s="22" t="s">
        <v>186</v>
      </c>
      <c r="N28" s="112">
        <v>2158</v>
      </c>
      <c r="O28" s="24">
        <f>N28/N31</f>
        <v>0.23795346785753665</v>
      </c>
      <c r="Q28" s="13"/>
      <c r="R28" s="13"/>
      <c r="S28" s="13"/>
      <c r="U28" s="13"/>
      <c r="V28" s="13"/>
      <c r="W28" s="13"/>
    </row>
    <row r="29" spans="1:23" x14ac:dyDescent="0.2">
      <c r="A29" s="43"/>
      <c r="B29" s="43"/>
      <c r="C29" s="44"/>
      <c r="E29" s="17" t="s">
        <v>99</v>
      </c>
      <c r="F29" s="112">
        <v>6127</v>
      </c>
      <c r="G29" s="10">
        <f>F29/F30</f>
        <v>0.55533399800598204</v>
      </c>
      <c r="I29" s="17" t="s">
        <v>151</v>
      </c>
      <c r="J29" s="112">
        <v>3114</v>
      </c>
      <c r="K29" s="10">
        <f>J29/J33</f>
        <v>0.33233724653148344</v>
      </c>
      <c r="L29" s="15"/>
      <c r="M29" s="22" t="s">
        <v>682</v>
      </c>
      <c r="N29" s="112">
        <v>3753</v>
      </c>
      <c r="O29" s="24">
        <f>N29/N31</f>
        <v>0.41382732385047966</v>
      </c>
      <c r="Q29" s="13"/>
      <c r="R29" s="13"/>
      <c r="S29" s="13"/>
      <c r="U29" s="13"/>
      <c r="V29" s="13"/>
      <c r="W29" s="13"/>
    </row>
    <row r="30" spans="1:23" x14ac:dyDescent="0.2">
      <c r="A30" s="43"/>
      <c r="B30" s="43"/>
      <c r="C30" s="44"/>
      <c r="E30" s="17" t="s">
        <v>69</v>
      </c>
      <c r="F30" s="1">
        <f>F25+F26+F27+F28+F29</f>
        <v>11033</v>
      </c>
      <c r="G30" s="10">
        <f>G25+G26+G27+G28+G29</f>
        <v>1</v>
      </c>
      <c r="I30" s="17" t="s">
        <v>152</v>
      </c>
      <c r="J30" s="112">
        <v>790</v>
      </c>
      <c r="K30" s="10">
        <f>J30/J33</f>
        <v>8.4311632870864461E-2</v>
      </c>
      <c r="L30" s="15"/>
      <c r="M30" s="22" t="s">
        <v>187</v>
      </c>
      <c r="N30" s="112">
        <v>3158</v>
      </c>
      <c r="O30" s="24">
        <f>N30/N31</f>
        <v>0.34821920829198366</v>
      </c>
      <c r="Q30" s="13"/>
      <c r="R30" s="13"/>
      <c r="S30" s="13"/>
      <c r="U30" s="13"/>
      <c r="V30" s="13"/>
      <c r="W30" s="13"/>
    </row>
    <row r="31" spans="1:23" x14ac:dyDescent="0.2">
      <c r="A31" s="43"/>
      <c r="B31" s="43"/>
      <c r="C31" s="44"/>
      <c r="E31" s="13"/>
      <c r="F31" s="13"/>
      <c r="G31" s="14"/>
      <c r="I31" s="17" t="s">
        <v>153</v>
      </c>
      <c r="J31" s="112">
        <v>952</v>
      </c>
      <c r="K31" s="10">
        <f>J31/J33</f>
        <v>0.1016008537886873</v>
      </c>
      <c r="L31" s="15"/>
      <c r="M31" s="22" t="s">
        <v>69</v>
      </c>
      <c r="N31" s="23">
        <f>N28+N29+N30</f>
        <v>9069</v>
      </c>
      <c r="O31" s="24">
        <f>O28+O29+O30</f>
        <v>1</v>
      </c>
      <c r="Q31" s="13"/>
      <c r="R31" s="13"/>
      <c r="S31" s="13"/>
      <c r="U31" s="13"/>
      <c r="V31" s="13"/>
      <c r="W31" s="13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2622</v>
      </c>
      <c r="K32" s="10">
        <f>J32/J33</f>
        <v>0.27982924226254002</v>
      </c>
      <c r="L32" s="15"/>
      <c r="M32" s="13"/>
      <c r="N32" s="13"/>
      <c r="O32" s="14"/>
      <c r="Q32" s="13"/>
      <c r="R32" s="13"/>
      <c r="S32" s="13"/>
      <c r="U32" s="13"/>
      <c r="V32" s="13"/>
      <c r="W32" s="13"/>
    </row>
    <row r="33" spans="1:23" x14ac:dyDescent="0.2">
      <c r="A33" s="43"/>
      <c r="B33" s="43"/>
      <c r="C33" s="44"/>
      <c r="E33" s="6" t="s">
        <v>112</v>
      </c>
      <c r="F33" s="112">
        <v>6976</v>
      </c>
      <c r="G33" s="27">
        <f>F33/F35</f>
        <v>0.67342407568298102</v>
      </c>
      <c r="I33" s="17" t="s">
        <v>69</v>
      </c>
      <c r="J33" s="1">
        <f>J28+J29+J30+J31+J32</f>
        <v>9370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  <c r="U33" s="13"/>
      <c r="V33" s="13"/>
      <c r="W33" s="13"/>
    </row>
    <row r="34" spans="1:23" x14ac:dyDescent="0.2">
      <c r="A34" s="13"/>
      <c r="B34" s="13"/>
      <c r="C34" s="14"/>
      <c r="E34" s="6" t="s">
        <v>122</v>
      </c>
      <c r="F34" s="112">
        <v>3383</v>
      </c>
      <c r="G34" s="27">
        <f>F34/F35</f>
        <v>0.32657592431701904</v>
      </c>
      <c r="I34" s="13"/>
      <c r="J34" s="13"/>
      <c r="K34" s="14"/>
      <c r="L34" s="15"/>
      <c r="M34" s="22" t="s">
        <v>189</v>
      </c>
      <c r="N34" s="112">
        <v>3010</v>
      </c>
      <c r="O34" s="24">
        <f>N34/N38</f>
        <v>0.33036988255954342</v>
      </c>
      <c r="Q34" s="13"/>
      <c r="R34" s="13"/>
      <c r="S34" s="13"/>
      <c r="U34" s="13"/>
      <c r="V34" s="13"/>
      <c r="W34" s="13"/>
    </row>
    <row r="35" spans="1:23" x14ac:dyDescent="0.2">
      <c r="A35" s="13"/>
      <c r="B35" s="13"/>
      <c r="C35" s="14"/>
      <c r="E35" s="6" t="s">
        <v>107</v>
      </c>
      <c r="F35" s="7">
        <f>F33+F34</f>
        <v>10359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3116</v>
      </c>
      <c r="O35" s="24">
        <f>N35/N38</f>
        <v>0.3420041707825705</v>
      </c>
      <c r="Q35" s="13"/>
      <c r="R35" s="13"/>
      <c r="S35" s="13"/>
      <c r="U35" s="13"/>
      <c r="V35" s="13"/>
      <c r="W35" s="13"/>
    </row>
    <row r="36" spans="1:23" x14ac:dyDescent="0.2">
      <c r="A36" s="23" t="s">
        <v>212</v>
      </c>
      <c r="B36" s="23" t="s">
        <v>64</v>
      </c>
      <c r="C36" s="24" t="s">
        <v>77</v>
      </c>
      <c r="E36" s="13"/>
      <c r="F36" s="13"/>
      <c r="G36" s="14"/>
      <c r="I36" s="22" t="s">
        <v>156</v>
      </c>
      <c r="J36" s="112">
        <v>4515</v>
      </c>
      <c r="K36" s="24">
        <f>J36/J38</f>
        <v>0.48185699039487728</v>
      </c>
      <c r="L36" s="15"/>
      <c r="M36" s="22" t="s">
        <v>191</v>
      </c>
      <c r="N36" s="112">
        <v>1383</v>
      </c>
      <c r="O36" s="24">
        <f>N36/N38</f>
        <v>0.15179453407968391</v>
      </c>
      <c r="Q36" s="13"/>
      <c r="R36" s="13"/>
      <c r="S36" s="13"/>
      <c r="U36" s="13"/>
      <c r="V36" s="13"/>
      <c r="W36" s="13"/>
    </row>
    <row r="37" spans="1:23" x14ac:dyDescent="0.2">
      <c r="A37" s="25" t="s">
        <v>213</v>
      </c>
      <c r="B37" s="112">
        <v>9720</v>
      </c>
      <c r="C37" s="24">
        <f>B37/B39</f>
        <v>0.61639926437947867</v>
      </c>
      <c r="E37" s="4" t="s">
        <v>123</v>
      </c>
      <c r="F37" s="5" t="s">
        <v>64</v>
      </c>
      <c r="G37" s="26" t="s">
        <v>65</v>
      </c>
      <c r="I37" s="22" t="s">
        <v>582</v>
      </c>
      <c r="J37" s="112">
        <v>4855</v>
      </c>
      <c r="K37" s="24">
        <f>J37/J38</f>
        <v>0.51814300960512272</v>
      </c>
      <c r="L37" s="15"/>
      <c r="M37" s="22" t="s">
        <v>192</v>
      </c>
      <c r="N37" s="112">
        <v>1602</v>
      </c>
      <c r="O37" s="24">
        <f>N37/N38</f>
        <v>0.17583141257820217</v>
      </c>
      <c r="Q37" s="13"/>
      <c r="R37" s="13"/>
      <c r="S37" s="13"/>
      <c r="U37" s="13"/>
      <c r="V37" s="13"/>
      <c r="W37" s="13"/>
    </row>
    <row r="38" spans="1:23" x14ac:dyDescent="0.2">
      <c r="A38" s="25" t="s">
        <v>214</v>
      </c>
      <c r="B38" s="112">
        <v>6049</v>
      </c>
      <c r="C38" s="24">
        <f>B38/B39</f>
        <v>0.38360073562052127</v>
      </c>
      <c r="E38" s="6" t="s">
        <v>124</v>
      </c>
      <c r="F38" s="112">
        <v>69</v>
      </c>
      <c r="G38" s="27">
        <f>F38/F40</f>
        <v>0.42857142857142855</v>
      </c>
      <c r="I38" s="22" t="s">
        <v>69</v>
      </c>
      <c r="J38" s="23">
        <f>J36+J37</f>
        <v>9370</v>
      </c>
      <c r="K38" s="24">
        <f>K36+K37</f>
        <v>1</v>
      </c>
      <c r="L38" s="15"/>
      <c r="M38" s="22" t="s">
        <v>107</v>
      </c>
      <c r="N38" s="23">
        <f>N34+N35+N36+N37</f>
        <v>9111</v>
      </c>
      <c r="O38" s="24">
        <f>O34+O35+O36+O37</f>
        <v>1</v>
      </c>
      <c r="Q38" s="13"/>
      <c r="R38" s="13"/>
      <c r="S38" s="13"/>
      <c r="U38" s="13"/>
      <c r="V38" s="13"/>
      <c r="W38" s="13"/>
    </row>
    <row r="39" spans="1:23" x14ac:dyDescent="0.2">
      <c r="A39" s="25" t="s">
        <v>69</v>
      </c>
      <c r="B39" s="23">
        <f>B37+B38</f>
        <v>15769</v>
      </c>
      <c r="C39" s="24">
        <f>C37+C38</f>
        <v>1</v>
      </c>
      <c r="E39" s="6" t="s">
        <v>125</v>
      </c>
      <c r="F39" s="112">
        <v>92</v>
      </c>
      <c r="G39" s="27">
        <f>F39/F40</f>
        <v>0.5714285714285714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161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  <c r="U40" s="13"/>
      <c r="V40" s="13"/>
      <c r="W40" s="13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952</v>
      </c>
      <c r="K41" s="24">
        <f>J41/J45</f>
        <v>0.10243167635033355</v>
      </c>
      <c r="L41" s="15"/>
      <c r="M41" s="22" t="s">
        <v>194</v>
      </c>
      <c r="N41" s="112">
        <v>1959</v>
      </c>
      <c r="O41" s="24">
        <f>N41/N45</f>
        <v>0.21598676957001103</v>
      </c>
      <c r="Q41" s="13"/>
      <c r="R41" s="13"/>
      <c r="S41" s="13"/>
      <c r="U41" s="13"/>
      <c r="V41" s="13"/>
      <c r="W41" s="13"/>
    </row>
    <row r="42" spans="1:23" x14ac:dyDescent="0.2">
      <c r="A42" s="1" t="s">
        <v>87</v>
      </c>
      <c r="B42" s="112">
        <v>8481</v>
      </c>
      <c r="C42" s="10">
        <f>B42/B44</f>
        <v>0.65672913117546849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2385</v>
      </c>
      <c r="K42" s="24">
        <f>J42/J45</f>
        <v>0.25661717236927051</v>
      </c>
      <c r="L42" s="15"/>
      <c r="M42" s="22" t="s">
        <v>195</v>
      </c>
      <c r="N42" s="112">
        <v>2984</v>
      </c>
      <c r="O42" s="24">
        <f>N42/N45</f>
        <v>0.32899669239250273</v>
      </c>
      <c r="Q42" s="13"/>
      <c r="R42" s="13"/>
      <c r="S42" s="13"/>
      <c r="U42" s="13"/>
      <c r="V42" s="13"/>
      <c r="W42" s="13"/>
    </row>
    <row r="43" spans="1:23" x14ac:dyDescent="0.2">
      <c r="A43" s="1" t="s">
        <v>88</v>
      </c>
      <c r="B43" s="112">
        <v>4433</v>
      </c>
      <c r="C43" s="10">
        <f>B43/B44</f>
        <v>0.34327086882453151</v>
      </c>
      <c r="E43" s="124" t="s">
        <v>127</v>
      </c>
      <c r="F43" s="125">
        <v>2073</v>
      </c>
      <c r="G43" s="127">
        <f>F43/F49</f>
        <v>0.21064932425566507</v>
      </c>
      <c r="I43" s="22" t="s">
        <v>159</v>
      </c>
      <c r="J43" s="112">
        <v>3079</v>
      </c>
      <c r="K43" s="24">
        <f>J43/J45</f>
        <v>0.33128900365827413</v>
      </c>
      <c r="L43" s="15"/>
      <c r="M43" s="22" t="s">
        <v>196</v>
      </c>
      <c r="N43" s="112">
        <v>2438</v>
      </c>
      <c r="O43" s="24">
        <f>N43/N45</f>
        <v>0.26879823594266816</v>
      </c>
      <c r="Q43" s="13"/>
      <c r="R43" s="13"/>
      <c r="S43" s="13"/>
      <c r="U43" s="13"/>
      <c r="V43" s="13"/>
      <c r="W43" s="13"/>
    </row>
    <row r="44" spans="1:23" x14ac:dyDescent="0.2">
      <c r="A44" s="1" t="s">
        <v>69</v>
      </c>
      <c r="B44" s="1">
        <f>B42+B43</f>
        <v>12914</v>
      </c>
      <c r="C44" s="10">
        <f>C42+C43</f>
        <v>1</v>
      </c>
      <c r="E44" s="17" t="s">
        <v>128</v>
      </c>
      <c r="F44" s="112">
        <v>1202</v>
      </c>
      <c r="G44" s="10">
        <f>F44/F49</f>
        <v>0.12214205873386851</v>
      </c>
      <c r="I44" s="22" t="s">
        <v>160</v>
      </c>
      <c r="J44" s="112">
        <v>2878</v>
      </c>
      <c r="K44" s="24">
        <f>J44/J45</f>
        <v>0.3096621476221218</v>
      </c>
      <c r="L44" s="15"/>
      <c r="M44" s="22" t="s">
        <v>197</v>
      </c>
      <c r="N44" s="112">
        <v>1689</v>
      </c>
      <c r="O44" s="24">
        <f>N44/N45</f>
        <v>0.18621830209481807</v>
      </c>
      <c r="Q44" s="13"/>
      <c r="R44" s="13"/>
      <c r="S44" s="13"/>
      <c r="U44" s="13"/>
      <c r="V44" s="13"/>
      <c r="W44" s="13"/>
    </row>
    <row r="45" spans="1:23" x14ac:dyDescent="0.2">
      <c r="A45" s="13"/>
      <c r="B45" s="13"/>
      <c r="C45" s="14"/>
      <c r="E45" s="17" t="s">
        <v>129</v>
      </c>
      <c r="F45" s="112">
        <v>2559</v>
      </c>
      <c r="G45" s="10">
        <f>F45/F49</f>
        <v>0.26003454933441722</v>
      </c>
      <c r="I45" s="22" t="s">
        <v>69</v>
      </c>
      <c r="J45" s="23">
        <f>J41+J42+J43+J44</f>
        <v>9294</v>
      </c>
      <c r="K45" s="24">
        <f>K41+K42+K43+K44</f>
        <v>1</v>
      </c>
      <c r="L45" s="15"/>
      <c r="M45" s="22" t="s">
        <v>69</v>
      </c>
      <c r="N45" s="23">
        <f>N41+N42+N43+N44</f>
        <v>9070</v>
      </c>
      <c r="O45" s="24">
        <f>O41+O42+O43+O44</f>
        <v>1</v>
      </c>
      <c r="Q45" s="13"/>
      <c r="R45" s="13"/>
      <c r="S45" s="13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2184</v>
      </c>
      <c r="G46" s="10">
        <f>F46/F49</f>
        <v>0.22192866578599735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  <c r="U46" s="13"/>
      <c r="V46" s="13"/>
      <c r="W46" s="13"/>
    </row>
    <row r="47" spans="1:23" x14ac:dyDescent="0.2">
      <c r="A47" s="1" t="s">
        <v>90</v>
      </c>
      <c r="B47" s="112">
        <v>3560</v>
      </c>
      <c r="C47" s="10">
        <f>B47/B49</f>
        <v>0.32514384875331082</v>
      </c>
      <c r="E47" s="17" t="s">
        <v>131</v>
      </c>
      <c r="F47" s="112">
        <v>1588</v>
      </c>
      <c r="G47" s="10">
        <f>F47/F49</f>
        <v>0.16136571486637538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  <c r="U47" s="13"/>
      <c r="V47" s="13"/>
      <c r="W47" s="13"/>
    </row>
    <row r="48" spans="1:23" x14ac:dyDescent="0.2">
      <c r="A48" s="1" t="s">
        <v>91</v>
      </c>
      <c r="B48" s="112">
        <v>7389</v>
      </c>
      <c r="C48" s="10">
        <f>B48/B49</f>
        <v>0.67485615124668918</v>
      </c>
      <c r="E48" s="17" t="s">
        <v>673</v>
      </c>
      <c r="F48" s="112">
        <v>235</v>
      </c>
      <c r="G48" s="10">
        <f>F48/F49</f>
        <v>2.3879687023676457E-2</v>
      </c>
      <c r="I48" s="22" t="s">
        <v>162</v>
      </c>
      <c r="J48" s="112">
        <v>3268</v>
      </c>
      <c r="K48" s="24">
        <f>J48/J51</f>
        <v>0.35568132346538966</v>
      </c>
      <c r="M48" s="22" t="s">
        <v>199</v>
      </c>
      <c r="N48" s="112">
        <v>2531</v>
      </c>
      <c r="O48" s="24">
        <f>N48/N51</f>
        <v>0.27341471319001837</v>
      </c>
      <c r="Q48" s="13"/>
      <c r="R48" s="13"/>
      <c r="S48" s="13"/>
      <c r="U48" s="13"/>
      <c r="V48" s="13"/>
      <c r="W48" s="13"/>
    </row>
    <row r="49" spans="1:23" x14ac:dyDescent="0.2">
      <c r="A49" s="1" t="s">
        <v>69</v>
      </c>
      <c r="B49" s="1">
        <f>B47+B48</f>
        <v>10949</v>
      </c>
      <c r="C49" s="10">
        <f>C47+C48</f>
        <v>1</v>
      </c>
      <c r="E49" s="17" t="s">
        <v>69</v>
      </c>
      <c r="F49" s="1">
        <f>F43+F44+F45+F46+F47+F48</f>
        <v>9841</v>
      </c>
      <c r="G49" s="10">
        <f>G43+G44+G45+G46+G47+G48</f>
        <v>1</v>
      </c>
      <c r="I49" s="22" t="s">
        <v>163</v>
      </c>
      <c r="J49" s="112">
        <v>4037</v>
      </c>
      <c r="K49" s="24">
        <f>J49/J51</f>
        <v>0.43937744884632129</v>
      </c>
      <c r="M49" s="22" t="s">
        <v>200</v>
      </c>
      <c r="N49" s="112">
        <v>3245</v>
      </c>
      <c r="O49" s="24">
        <f>N49/N51</f>
        <v>0.35054553311007886</v>
      </c>
      <c r="Q49" s="13"/>
      <c r="R49" s="13"/>
      <c r="S49" s="13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1883</v>
      </c>
      <c r="K50" s="24">
        <f>J50/J51</f>
        <v>0.20494122768828907</v>
      </c>
      <c r="M50" s="22" t="s">
        <v>201</v>
      </c>
      <c r="N50" s="112">
        <v>3481</v>
      </c>
      <c r="O50" s="24">
        <f>N50/N51</f>
        <v>0.37603975369990278</v>
      </c>
      <c r="Q50" s="13"/>
      <c r="R50" s="13"/>
      <c r="S50" s="13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9188</v>
      </c>
      <c r="K51" s="24">
        <f>K48+K49+K50</f>
        <v>1</v>
      </c>
      <c r="M51" s="22" t="s">
        <v>69</v>
      </c>
      <c r="N51" s="23">
        <f>N48+N49+N50</f>
        <v>9257</v>
      </c>
      <c r="O51" s="24">
        <f>O48+O49+O50</f>
        <v>1</v>
      </c>
      <c r="Q51" s="13"/>
      <c r="R51" s="13"/>
      <c r="S51" s="13"/>
      <c r="U51" s="13"/>
      <c r="V51" s="13"/>
      <c r="W51" s="13"/>
    </row>
    <row r="52" spans="1:23" x14ac:dyDescent="0.2">
      <c r="A52" s="1" t="s">
        <v>92</v>
      </c>
      <c r="B52" s="112">
        <v>3948</v>
      </c>
      <c r="C52" s="10">
        <f>B52/B54</f>
        <v>0.32582322357019067</v>
      </c>
      <c r="E52" s="17" t="s">
        <v>133</v>
      </c>
      <c r="F52" s="112">
        <v>4999</v>
      </c>
      <c r="G52" s="10">
        <f>F52/F55</f>
        <v>0.50730667749137404</v>
      </c>
      <c r="I52" s="13"/>
      <c r="J52" s="13"/>
      <c r="K52" s="14"/>
      <c r="M52" s="13"/>
      <c r="N52" s="13"/>
      <c r="O52" s="14"/>
      <c r="Q52" s="13"/>
      <c r="R52" s="13"/>
      <c r="S52" s="13"/>
      <c r="U52" s="13"/>
      <c r="V52" s="13"/>
      <c r="W52" s="13"/>
    </row>
    <row r="53" spans="1:23" x14ac:dyDescent="0.2">
      <c r="A53" s="1" t="s">
        <v>93</v>
      </c>
      <c r="B53" s="112">
        <v>8169</v>
      </c>
      <c r="C53" s="10">
        <f>B53/B54</f>
        <v>0.67417677642980933</v>
      </c>
      <c r="E53" s="17" t="s">
        <v>134</v>
      </c>
      <c r="F53" s="112">
        <v>3538</v>
      </c>
      <c r="G53" s="10">
        <f>F53/F55</f>
        <v>0.3590420133955754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  <c r="U53" s="13"/>
      <c r="V53" s="13"/>
      <c r="W53" s="13"/>
    </row>
    <row r="54" spans="1:23" x14ac:dyDescent="0.2">
      <c r="A54" s="1" t="s">
        <v>69</v>
      </c>
      <c r="B54" s="1">
        <f>B52+B53</f>
        <v>12117</v>
      </c>
      <c r="C54" s="10">
        <f>C52+C53</f>
        <v>1</v>
      </c>
      <c r="E54" s="17" t="s">
        <v>135</v>
      </c>
      <c r="F54" s="112">
        <v>1317</v>
      </c>
      <c r="G54" s="10">
        <f>F54/F55</f>
        <v>0.13365130911305054</v>
      </c>
      <c r="I54" s="22" t="s">
        <v>166</v>
      </c>
      <c r="J54" s="112">
        <v>3811</v>
      </c>
      <c r="K54" s="24">
        <f>J54/J57</f>
        <v>0.41075662858374651</v>
      </c>
      <c r="M54" s="22" t="s">
        <v>203</v>
      </c>
      <c r="N54" s="112">
        <v>5523</v>
      </c>
      <c r="O54" s="24">
        <f>N54/N56</f>
        <v>0.60752392476075234</v>
      </c>
      <c r="Q54" s="13"/>
      <c r="R54" s="13"/>
      <c r="S54" s="13"/>
      <c r="U54" s="13"/>
      <c r="V54" s="13"/>
      <c r="W54" s="13"/>
    </row>
    <row r="55" spans="1:23" x14ac:dyDescent="0.2">
      <c r="A55" s="13"/>
      <c r="B55" s="13"/>
      <c r="C55" s="14"/>
      <c r="E55" s="17" t="s">
        <v>69</v>
      </c>
      <c r="F55" s="1">
        <f>F52+F53+F54</f>
        <v>9854</v>
      </c>
      <c r="G55" s="10">
        <f>G52+G53+G54</f>
        <v>1</v>
      </c>
      <c r="I55" s="22" t="s">
        <v>167</v>
      </c>
      <c r="J55" s="112">
        <v>3904</v>
      </c>
      <c r="K55" s="24">
        <f>J55/J57</f>
        <v>0.42078034059064451</v>
      </c>
      <c r="M55" s="22" t="s">
        <v>204</v>
      </c>
      <c r="N55" s="112">
        <v>3568</v>
      </c>
      <c r="O55" s="24">
        <f>N55/N56</f>
        <v>0.3924760752392476</v>
      </c>
      <c r="Q55" s="13"/>
      <c r="R55" s="13"/>
      <c r="S55" s="13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1563</v>
      </c>
      <c r="K56" s="24">
        <f>J56/J57</f>
        <v>0.16846303082560896</v>
      </c>
      <c r="M56" s="22" t="s">
        <v>69</v>
      </c>
      <c r="N56" s="23">
        <f>N54+N55</f>
        <v>9091</v>
      </c>
      <c r="O56" s="24">
        <f>O54+O55</f>
        <v>1</v>
      </c>
      <c r="Q56" s="13"/>
      <c r="R56" s="13"/>
      <c r="S56" s="13"/>
      <c r="U56" s="13"/>
      <c r="V56" s="13"/>
      <c r="W56" s="13"/>
    </row>
    <row r="57" spans="1:23" x14ac:dyDescent="0.2">
      <c r="A57" s="1" t="s">
        <v>97</v>
      </c>
      <c r="B57" s="112">
        <v>1207</v>
      </c>
      <c r="C57" s="10">
        <f>B57/B60</f>
        <v>9.6737997916165747E-2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9278</v>
      </c>
      <c r="K57" s="24">
        <f>K54+K55+K56</f>
        <v>1</v>
      </c>
      <c r="M57" s="13"/>
      <c r="N57" s="13"/>
      <c r="O57" s="13"/>
      <c r="Q57" s="13"/>
      <c r="R57" s="13"/>
      <c r="S57" s="13"/>
      <c r="U57" s="13"/>
      <c r="V57" s="13"/>
      <c r="W57" s="13"/>
    </row>
    <row r="58" spans="1:23" x14ac:dyDescent="0.2">
      <c r="A58" s="1" t="s">
        <v>98</v>
      </c>
      <c r="B58" s="112">
        <v>3165</v>
      </c>
      <c r="C58" s="10">
        <f>B58/B60</f>
        <v>0.25366674681413803</v>
      </c>
      <c r="E58" s="17" t="s">
        <v>137</v>
      </c>
      <c r="F58" s="112">
        <v>5437</v>
      </c>
      <c r="G58" s="10">
        <f>F58/F60</f>
        <v>0.54676186645213198</v>
      </c>
      <c r="I58" s="13"/>
      <c r="J58" s="13"/>
      <c r="K58" s="14"/>
      <c r="M58" s="13"/>
      <c r="N58" s="13"/>
      <c r="O58" s="13"/>
      <c r="Q58" s="13"/>
      <c r="R58" s="13"/>
      <c r="S58" s="13"/>
      <c r="U58" s="13"/>
      <c r="V58" s="13"/>
      <c r="W58" s="13"/>
    </row>
    <row r="59" spans="1:23" x14ac:dyDescent="0.2">
      <c r="A59" s="1" t="s">
        <v>99</v>
      </c>
      <c r="B59" s="112">
        <v>8105</v>
      </c>
      <c r="C59" s="10">
        <f>B59/B60</f>
        <v>0.64959525526969619</v>
      </c>
      <c r="E59" s="29" t="s">
        <v>72</v>
      </c>
      <c r="F59" s="112">
        <v>4507</v>
      </c>
      <c r="G59" s="31">
        <f>F59/F60</f>
        <v>0.45323813354786807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  <c r="U59" s="13"/>
      <c r="V59" s="13"/>
      <c r="W59" s="13"/>
    </row>
    <row r="60" spans="1:23" x14ac:dyDescent="0.2">
      <c r="A60" s="1" t="s">
        <v>69</v>
      </c>
      <c r="B60" s="1">
        <f>B57+B58+B59</f>
        <v>12477</v>
      </c>
      <c r="C60" s="10">
        <f>C57+C58+C59</f>
        <v>1</v>
      </c>
      <c r="E60" s="22" t="s">
        <v>69</v>
      </c>
      <c r="F60" s="23">
        <f>F58+F59</f>
        <v>9944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  <c r="U60" s="13"/>
      <c r="V60" s="13"/>
      <c r="W60" s="13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  <c r="U62" s="13"/>
      <c r="V62" s="13"/>
      <c r="W62" s="13"/>
    </row>
    <row r="63" spans="1:23" x14ac:dyDescent="0.2">
      <c r="A63" s="1" t="s">
        <v>101</v>
      </c>
      <c r="B63" s="112">
        <v>9303</v>
      </c>
      <c r="C63" s="10">
        <f>B63/B65</f>
        <v>0.7031214571838863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  <c r="U63" s="13"/>
      <c r="V63" s="13"/>
      <c r="W63" s="13"/>
    </row>
    <row r="64" spans="1:23" x14ac:dyDescent="0.2">
      <c r="A64" s="1" t="s">
        <v>102</v>
      </c>
      <c r="B64" s="112">
        <v>3928</v>
      </c>
      <c r="C64" s="10">
        <f>B64/B65</f>
        <v>0.2968785428161137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  <c r="U64" s="13"/>
      <c r="V64" s="13"/>
      <c r="W64" s="13"/>
    </row>
    <row r="65" spans="1:23" x14ac:dyDescent="0.2">
      <c r="A65" s="3" t="s">
        <v>69</v>
      </c>
      <c r="B65" s="1">
        <f>B63+B64</f>
        <v>13231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  <c r="U65" s="13"/>
      <c r="V65" s="13"/>
      <c r="W65" s="13"/>
    </row>
    <row r="66" spans="1:23" s="13" customFormat="1" x14ac:dyDescent="0.2">
      <c r="C66" s="14"/>
      <c r="G66" s="14"/>
      <c r="I66" s="30"/>
      <c r="J66" s="15"/>
      <c r="K66" s="16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8CFC-96AC-DC44-8408-E27944553A3C}">
  <sheetPr codeName="Sheet41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115.6640625" customWidth="1"/>
  </cols>
  <sheetData>
    <row r="1" spans="1:24" x14ac:dyDescent="0.2">
      <c r="A1" s="8" t="s">
        <v>38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268</v>
      </c>
      <c r="R3" s="60" t="s">
        <v>64</v>
      </c>
      <c r="S3" s="61" t="s">
        <v>77</v>
      </c>
      <c r="T3" s="43"/>
      <c r="U3" s="62" t="s">
        <v>489</v>
      </c>
      <c r="V3" s="63" t="s">
        <v>64</v>
      </c>
      <c r="W3" s="64" t="s">
        <v>77</v>
      </c>
      <c r="X3" s="43"/>
    </row>
    <row r="4" spans="1:24" x14ac:dyDescent="0.2">
      <c r="A4" s="1" t="s">
        <v>66</v>
      </c>
      <c r="B4" s="112">
        <v>5838</v>
      </c>
      <c r="C4" s="10">
        <f>B4/B7</f>
        <v>0.97511274427927175</v>
      </c>
      <c r="E4" s="3" t="s">
        <v>104</v>
      </c>
      <c r="F4" s="112">
        <v>3778</v>
      </c>
      <c r="G4" s="10">
        <f>F4/F6</f>
        <v>0.71934501142421936</v>
      </c>
      <c r="I4" s="17" t="s">
        <v>139</v>
      </c>
      <c r="J4" s="112">
        <v>1279</v>
      </c>
      <c r="K4" s="10">
        <f>J4/J6</f>
        <v>0.32184197282335181</v>
      </c>
      <c r="M4" s="22" t="s">
        <v>170</v>
      </c>
      <c r="N4" s="112">
        <v>991</v>
      </c>
      <c r="O4" s="24">
        <f>N4/N8</f>
        <v>0.28105501985252412</v>
      </c>
      <c r="Q4" s="46" t="s">
        <v>269</v>
      </c>
      <c r="R4" s="112">
        <v>1292</v>
      </c>
      <c r="S4" s="24">
        <f>R4/R7</f>
        <v>0.3680911680911681</v>
      </c>
      <c r="T4" s="43"/>
      <c r="U4" s="66" t="s">
        <v>524</v>
      </c>
      <c r="V4" s="112">
        <v>2173</v>
      </c>
      <c r="W4" s="68">
        <f>V4/V6</f>
        <v>0.3881050187533488</v>
      </c>
      <c r="X4" s="43"/>
    </row>
    <row r="5" spans="1:24" x14ac:dyDescent="0.2">
      <c r="A5" s="1" t="s">
        <v>67</v>
      </c>
      <c r="B5" s="112">
        <v>51</v>
      </c>
      <c r="C5" s="10">
        <f>B5/B7</f>
        <v>8.5184566560881914E-3</v>
      </c>
      <c r="E5" s="3" t="s">
        <v>105</v>
      </c>
      <c r="F5" s="112">
        <v>1474</v>
      </c>
      <c r="G5" s="10">
        <f>F5/F6</f>
        <v>0.28065498857578064</v>
      </c>
      <c r="I5" s="17" t="s">
        <v>88</v>
      </c>
      <c r="J5" s="112">
        <v>2695</v>
      </c>
      <c r="K5" s="10">
        <f>J5/J6</f>
        <v>0.67815802717664819</v>
      </c>
      <c r="L5" s="15"/>
      <c r="M5" s="22" t="s">
        <v>171</v>
      </c>
      <c r="N5" s="112">
        <v>437</v>
      </c>
      <c r="O5" s="24">
        <f>N5/N8</f>
        <v>0.12393647192285877</v>
      </c>
      <c r="Q5" s="46" t="s">
        <v>270</v>
      </c>
      <c r="R5" s="112">
        <v>572</v>
      </c>
      <c r="S5" s="24">
        <f>R5/R7</f>
        <v>0.16296296296296298</v>
      </c>
      <c r="T5" s="43"/>
      <c r="U5" s="66" t="s">
        <v>525</v>
      </c>
      <c r="V5" s="112">
        <v>3426</v>
      </c>
      <c r="W5" s="68">
        <f>V5/V6</f>
        <v>0.6118949812466512</v>
      </c>
      <c r="X5" s="43"/>
    </row>
    <row r="6" spans="1:24" x14ac:dyDescent="0.2">
      <c r="A6" s="2" t="s">
        <v>68</v>
      </c>
      <c r="B6" s="112">
        <v>98</v>
      </c>
      <c r="C6" s="11">
        <f>B6/B7</f>
        <v>1.6368799064640054E-2</v>
      </c>
      <c r="E6" s="3" t="s">
        <v>107</v>
      </c>
      <c r="F6" s="1">
        <f>F4+F5</f>
        <v>5252</v>
      </c>
      <c r="G6" s="10">
        <f>G4+G5</f>
        <v>1</v>
      </c>
      <c r="I6" s="17" t="s">
        <v>69</v>
      </c>
      <c r="J6" s="1">
        <f>J4+J5</f>
        <v>3974</v>
      </c>
      <c r="K6" s="10">
        <f>K4+K5</f>
        <v>1</v>
      </c>
      <c r="L6" s="15"/>
      <c r="M6" s="22" t="s">
        <v>172</v>
      </c>
      <c r="N6" s="112">
        <v>1537</v>
      </c>
      <c r="O6" s="24">
        <f>N6/N8</f>
        <v>0.43590470788428815</v>
      </c>
      <c r="Q6" s="46" t="s">
        <v>271</v>
      </c>
      <c r="R6" s="112">
        <v>1646</v>
      </c>
      <c r="S6" s="24">
        <f>R6/R7</f>
        <v>0.46894586894586893</v>
      </c>
      <c r="T6" s="43"/>
      <c r="U6" s="66" t="s">
        <v>69</v>
      </c>
      <c r="V6" s="67">
        <f>SUM(V4:V5)</f>
        <v>5599</v>
      </c>
      <c r="W6" s="68">
        <f>W4+W5</f>
        <v>1</v>
      </c>
      <c r="X6" s="43"/>
    </row>
    <row r="7" spans="1:24" x14ac:dyDescent="0.2">
      <c r="A7" s="3" t="s">
        <v>69</v>
      </c>
      <c r="B7" s="1">
        <f>B4+B5+B6</f>
        <v>5987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561</v>
      </c>
      <c r="O7" s="24">
        <f>N7/N8</f>
        <v>0.15910380034032898</v>
      </c>
      <c r="Q7" s="46" t="s">
        <v>69</v>
      </c>
      <c r="R7" s="23">
        <f>R4+R5+R6</f>
        <v>3510</v>
      </c>
      <c r="S7" s="24">
        <f>S4+S5+S6</f>
        <v>1</v>
      </c>
      <c r="T7" s="43"/>
      <c r="U7" s="43"/>
      <c r="V7" s="43"/>
      <c r="W7" s="44"/>
      <c r="X7" s="4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3526</v>
      </c>
      <c r="O8" s="24">
        <f>O4+O5+O6+O7</f>
        <v>1</v>
      </c>
      <c r="Q8" s="43"/>
      <c r="R8" s="43"/>
      <c r="S8" s="44"/>
      <c r="T8" s="43"/>
      <c r="U8" s="56"/>
      <c r="V8" s="56"/>
      <c r="W8" s="73"/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14</v>
      </c>
      <c r="G9" s="10">
        <f>F9/F11</f>
        <v>0.33333333333333331</v>
      </c>
      <c r="I9" s="17" t="s">
        <v>671</v>
      </c>
      <c r="J9" s="112">
        <v>778</v>
      </c>
      <c r="K9" s="10">
        <f>J9/J12</f>
        <v>0.20880300590445519</v>
      </c>
      <c r="L9" s="15"/>
      <c r="M9" s="13"/>
      <c r="N9" s="13"/>
      <c r="O9" s="14"/>
      <c r="Q9" s="38" t="s">
        <v>272</v>
      </c>
      <c r="R9" s="60" t="s">
        <v>64</v>
      </c>
      <c r="S9" s="61" t="s">
        <v>77</v>
      </c>
      <c r="T9" s="43"/>
      <c r="U9" s="56"/>
      <c r="V9" s="56"/>
      <c r="W9" s="73"/>
      <c r="X9" s="43"/>
    </row>
    <row r="10" spans="1:24" x14ac:dyDescent="0.2">
      <c r="A10" s="23" t="s">
        <v>70</v>
      </c>
      <c r="B10" s="112">
        <v>46</v>
      </c>
      <c r="C10" s="24">
        <f>B10/B17</f>
        <v>7.8204692281536887E-3</v>
      </c>
      <c r="E10" s="3" t="s">
        <v>109</v>
      </c>
      <c r="F10" s="112">
        <v>28</v>
      </c>
      <c r="G10" s="10">
        <f>F10/F11</f>
        <v>0.66666666666666663</v>
      </c>
      <c r="I10" s="17" t="s">
        <v>141</v>
      </c>
      <c r="J10" s="112">
        <v>1957</v>
      </c>
      <c r="K10" s="10">
        <f>J10/J12</f>
        <v>0.52522812667740204</v>
      </c>
      <c r="L10" s="15"/>
      <c r="M10" s="22" t="s">
        <v>174</v>
      </c>
      <c r="N10" s="23" t="s">
        <v>64</v>
      </c>
      <c r="O10" s="24" t="s">
        <v>77</v>
      </c>
      <c r="Q10" s="46" t="s">
        <v>273</v>
      </c>
      <c r="R10" s="112">
        <v>1359</v>
      </c>
      <c r="S10" s="24">
        <f>R10/R14</f>
        <v>0.39459930313588848</v>
      </c>
      <c r="T10" s="43"/>
      <c r="U10" s="56"/>
      <c r="V10" s="56"/>
      <c r="W10" s="73"/>
      <c r="X10" s="43"/>
    </row>
    <row r="11" spans="1:24" x14ac:dyDescent="0.2">
      <c r="A11" s="23" t="s">
        <v>71</v>
      </c>
      <c r="B11" s="112">
        <v>1130</v>
      </c>
      <c r="C11" s="24">
        <f>B11/B17</f>
        <v>0.1921115266916015</v>
      </c>
      <c r="E11" s="3" t="s">
        <v>107</v>
      </c>
      <c r="F11" s="1">
        <f>F9+F10</f>
        <v>42</v>
      </c>
      <c r="G11" s="10">
        <f>G9+G10</f>
        <v>1</v>
      </c>
      <c r="I11" s="17" t="s">
        <v>142</v>
      </c>
      <c r="J11" s="112">
        <v>991</v>
      </c>
      <c r="K11" s="10">
        <f>J11/J12</f>
        <v>0.2659688674181428</v>
      </c>
      <c r="L11" s="15"/>
      <c r="M11" s="22" t="s">
        <v>176</v>
      </c>
      <c r="N11" s="112">
        <v>1246</v>
      </c>
      <c r="O11" s="24">
        <f>N11/N13</f>
        <v>0.35845799769850401</v>
      </c>
      <c r="Q11" s="46" t="s">
        <v>274</v>
      </c>
      <c r="R11" s="112">
        <v>486</v>
      </c>
      <c r="S11" s="24">
        <f>R11/R14</f>
        <v>0.14111498257839722</v>
      </c>
      <c r="T11" s="43"/>
      <c r="U11" s="56"/>
      <c r="V11" s="56"/>
      <c r="W11" s="73"/>
      <c r="X11" s="43"/>
    </row>
    <row r="12" spans="1:24" x14ac:dyDescent="0.2">
      <c r="A12" s="23" t="s">
        <v>72</v>
      </c>
      <c r="B12" s="112">
        <v>34</v>
      </c>
      <c r="C12" s="24">
        <f>B12/B17</f>
        <v>5.7803468208092483E-3</v>
      </c>
      <c r="E12" s="13"/>
      <c r="F12" s="13"/>
      <c r="G12" s="14"/>
      <c r="I12" s="17" t="s">
        <v>69</v>
      </c>
      <c r="J12" s="1">
        <f>J9+J10+J11</f>
        <v>3726</v>
      </c>
      <c r="K12" s="10">
        <f>K9+K10+K11</f>
        <v>1</v>
      </c>
      <c r="L12" s="15"/>
      <c r="M12" s="22" t="s">
        <v>175</v>
      </c>
      <c r="N12" s="112">
        <v>2230</v>
      </c>
      <c r="O12" s="24">
        <f>N12/N13</f>
        <v>0.64154200230149594</v>
      </c>
      <c r="Q12" s="46" t="s">
        <v>275</v>
      </c>
      <c r="R12" s="112">
        <v>789</v>
      </c>
      <c r="S12" s="24">
        <f>R12/R14</f>
        <v>0.22909407665505227</v>
      </c>
      <c r="T12" s="43"/>
      <c r="U12" s="56"/>
      <c r="V12" s="56"/>
      <c r="W12" s="73"/>
      <c r="X12" s="43"/>
    </row>
    <row r="13" spans="1:24" x14ac:dyDescent="0.2">
      <c r="A13" s="23" t="s">
        <v>73</v>
      </c>
      <c r="B13" s="112">
        <v>556</v>
      </c>
      <c r="C13" s="24">
        <f>B13/B17</f>
        <v>9.4525671540292414E-2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3476</v>
      </c>
      <c r="O13" s="24">
        <f>O11+O12</f>
        <v>1</v>
      </c>
      <c r="Q13" s="46" t="s">
        <v>276</v>
      </c>
      <c r="R13" s="112">
        <v>810</v>
      </c>
      <c r="S13" s="24">
        <f>R13/R14</f>
        <v>0.23519163763066203</v>
      </c>
      <c r="T13" s="43"/>
      <c r="U13" s="56"/>
      <c r="V13" s="56"/>
      <c r="W13" s="73"/>
      <c r="X13" s="43"/>
    </row>
    <row r="14" spans="1:24" x14ac:dyDescent="0.2">
      <c r="A14" s="23" t="s">
        <v>74</v>
      </c>
      <c r="B14" s="112">
        <v>34</v>
      </c>
      <c r="C14" s="24">
        <f>B14/B17</f>
        <v>5.7803468208092483E-3</v>
      </c>
      <c r="E14" s="6" t="s">
        <v>111</v>
      </c>
      <c r="F14" s="112">
        <v>2286</v>
      </c>
      <c r="G14" s="27">
        <f>F14/F16</f>
        <v>0.56851529470281026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6" t="s">
        <v>69</v>
      </c>
      <c r="R14" s="23">
        <f>R10+R11+R12+R13</f>
        <v>3444</v>
      </c>
      <c r="S14" s="24">
        <f>S10+S11+S12+S13</f>
        <v>1</v>
      </c>
      <c r="T14" s="43"/>
      <c r="U14" s="56"/>
      <c r="V14" s="56"/>
      <c r="W14" s="73"/>
      <c r="X14" s="43"/>
    </row>
    <row r="15" spans="1:24" x14ac:dyDescent="0.2">
      <c r="A15" s="23" t="s">
        <v>75</v>
      </c>
      <c r="B15" s="112">
        <v>1833</v>
      </c>
      <c r="C15" s="24">
        <f>B15/B17</f>
        <v>0.3116286977218633</v>
      </c>
      <c r="E15" s="6" t="s">
        <v>112</v>
      </c>
      <c r="F15" s="112">
        <v>1735</v>
      </c>
      <c r="G15" s="27">
        <f>F15/F16</f>
        <v>0.43148470529718974</v>
      </c>
      <c r="I15" s="17" t="s">
        <v>144</v>
      </c>
      <c r="J15" s="112">
        <v>991</v>
      </c>
      <c r="K15" s="10">
        <f>J15/J19</f>
        <v>0.27032187670485541</v>
      </c>
      <c r="L15" s="15"/>
      <c r="M15" s="22" t="s">
        <v>177</v>
      </c>
      <c r="N15" s="23" t="s">
        <v>64</v>
      </c>
      <c r="O15" s="24" t="s">
        <v>77</v>
      </c>
      <c r="Q15" s="43"/>
      <c r="R15" s="43"/>
      <c r="S15" s="44"/>
      <c r="T15" s="43"/>
      <c r="U15" s="56"/>
      <c r="V15" s="56"/>
      <c r="W15" s="73"/>
      <c r="X15" s="43"/>
    </row>
    <row r="16" spans="1:24" x14ac:dyDescent="0.2">
      <c r="A16" s="23" t="s">
        <v>76</v>
      </c>
      <c r="B16" s="112">
        <v>2249</v>
      </c>
      <c r="C16" s="24">
        <f>B16/B17</f>
        <v>0.38235294117647056</v>
      </c>
      <c r="E16" s="6" t="s">
        <v>107</v>
      </c>
      <c r="F16" s="7">
        <f>F14+F15</f>
        <v>4021</v>
      </c>
      <c r="G16" s="27">
        <f>G14+G15</f>
        <v>1</v>
      </c>
      <c r="I16" s="17" t="s">
        <v>145</v>
      </c>
      <c r="J16" s="112">
        <v>607</v>
      </c>
      <c r="K16" s="10">
        <f>J16/J19</f>
        <v>0.16557555919258046</v>
      </c>
      <c r="L16" s="15"/>
      <c r="M16" s="22" t="s">
        <v>178</v>
      </c>
      <c r="N16" s="112">
        <v>1702</v>
      </c>
      <c r="O16" s="24">
        <f>N16/N18</f>
        <v>0.48628571428571427</v>
      </c>
      <c r="Q16" s="38" t="s">
        <v>277</v>
      </c>
      <c r="R16" s="60" t="s">
        <v>64</v>
      </c>
      <c r="S16" s="61" t="s">
        <v>77</v>
      </c>
      <c r="T16" s="43"/>
      <c r="U16" s="56"/>
      <c r="V16" s="56"/>
      <c r="W16" s="73"/>
      <c r="X16" s="43"/>
    </row>
    <row r="17" spans="1:24" x14ac:dyDescent="0.2">
      <c r="A17" s="23" t="s">
        <v>69</v>
      </c>
      <c r="B17" s="23">
        <f>B10+B11+B12+B13+B14+B15+B16</f>
        <v>5882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769</v>
      </c>
      <c r="K17" s="10">
        <f>J17/J19</f>
        <v>0.20976541189307146</v>
      </c>
      <c r="L17" s="15"/>
      <c r="M17" s="22" t="s">
        <v>179</v>
      </c>
      <c r="N17" s="112">
        <v>1798</v>
      </c>
      <c r="O17" s="24">
        <f>N17/N18</f>
        <v>0.51371428571428568</v>
      </c>
      <c r="Q17" s="46" t="s">
        <v>278</v>
      </c>
      <c r="R17" s="112">
        <v>1099</v>
      </c>
      <c r="S17" s="24">
        <f>R17/R20</f>
        <v>0.30758466274839069</v>
      </c>
      <c r="T17" s="43"/>
      <c r="U17" s="56"/>
      <c r="V17" s="56"/>
      <c r="W17" s="73"/>
      <c r="X17" s="43"/>
    </row>
    <row r="18" spans="1:24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1299</v>
      </c>
      <c r="K18" s="127">
        <f>J18/J19</f>
        <v>0.35433715220949263</v>
      </c>
      <c r="L18" s="15"/>
      <c r="M18" s="22" t="s">
        <v>69</v>
      </c>
      <c r="N18" s="23">
        <f>N16+N17</f>
        <v>3500</v>
      </c>
      <c r="O18" s="24">
        <f>O16+O17</f>
        <v>1</v>
      </c>
      <c r="Q18" s="46" t="s">
        <v>279</v>
      </c>
      <c r="R18" s="112">
        <v>429</v>
      </c>
      <c r="S18" s="24">
        <f>R18/R20</f>
        <v>0.1200671704450042</v>
      </c>
      <c r="T18" s="43"/>
      <c r="U18" s="56"/>
      <c r="V18" s="56"/>
      <c r="W18" s="73"/>
      <c r="X18" s="43"/>
    </row>
    <row r="19" spans="1:24" x14ac:dyDescent="0.2">
      <c r="A19" s="43"/>
      <c r="B19" s="43"/>
      <c r="C19" s="44"/>
      <c r="E19" s="17" t="s">
        <v>114</v>
      </c>
      <c r="F19" s="112">
        <v>392</v>
      </c>
      <c r="G19" s="10">
        <f>F19/F22</f>
        <v>9.3645484949832769E-2</v>
      </c>
      <c r="I19" s="17" t="s">
        <v>69</v>
      </c>
      <c r="J19" s="1">
        <f>J15+J16+J17+J18</f>
        <v>3666</v>
      </c>
      <c r="K19" s="10">
        <f>K15+K16+K17+K18</f>
        <v>1</v>
      </c>
      <c r="L19" s="15"/>
      <c r="M19" s="13"/>
      <c r="N19" s="13"/>
      <c r="O19" s="14"/>
      <c r="Q19" s="46" t="s">
        <v>280</v>
      </c>
      <c r="R19" s="112">
        <v>2045</v>
      </c>
      <c r="S19" s="24">
        <f>R19/R20</f>
        <v>0.57234816680660505</v>
      </c>
      <c r="T19" s="43"/>
      <c r="U19" s="56"/>
      <c r="V19" s="56"/>
      <c r="W19" s="73"/>
      <c r="X19" s="43"/>
    </row>
    <row r="20" spans="1:24" x14ac:dyDescent="0.2">
      <c r="A20" s="43"/>
      <c r="B20" s="43"/>
      <c r="C20" s="44"/>
      <c r="E20" s="17" t="s">
        <v>674</v>
      </c>
      <c r="F20" s="112">
        <v>1339</v>
      </c>
      <c r="G20" s="10">
        <f>F20/F22</f>
        <v>0.31987577639751552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6" t="s">
        <v>107</v>
      </c>
      <c r="R20" s="23">
        <f>R17+R18+R19</f>
        <v>3573</v>
      </c>
      <c r="S20" s="24">
        <f>S17+S18+S19</f>
        <v>1</v>
      </c>
      <c r="T20" s="43"/>
      <c r="U20" s="56"/>
      <c r="V20" s="56"/>
      <c r="W20" s="73"/>
      <c r="X20" s="43"/>
    </row>
    <row r="21" spans="1:24" x14ac:dyDescent="0.2">
      <c r="A21" s="43"/>
      <c r="B21" s="43"/>
      <c r="C21" s="44"/>
      <c r="E21" s="17" t="s">
        <v>115</v>
      </c>
      <c r="F21" s="112">
        <v>2455</v>
      </c>
      <c r="G21" s="10">
        <f>F21/F22</f>
        <v>0.58647873865265165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1566</v>
      </c>
      <c r="O21" s="24">
        <f>N21/N25</f>
        <v>0.44858206817530794</v>
      </c>
      <c r="Q21" s="43"/>
      <c r="R21" s="43"/>
      <c r="S21" s="44"/>
      <c r="T21" s="43"/>
      <c r="U21" s="56"/>
      <c r="V21" s="56"/>
      <c r="W21" s="73"/>
      <c r="X21" s="43"/>
    </row>
    <row r="22" spans="1:24" x14ac:dyDescent="0.2">
      <c r="A22" s="43"/>
      <c r="B22" s="43"/>
      <c r="C22" s="44"/>
      <c r="E22" s="17" t="s">
        <v>107</v>
      </c>
      <c r="F22" s="1">
        <f>F19+F20+F21</f>
        <v>4186</v>
      </c>
      <c r="G22" s="10">
        <f>G19+G20+G21</f>
        <v>1</v>
      </c>
      <c r="I22" s="17" t="s">
        <v>148</v>
      </c>
      <c r="J22" s="112">
        <v>1217</v>
      </c>
      <c r="K22" s="10">
        <f>J22/J25</f>
        <v>0.33251366120218578</v>
      </c>
      <c r="L22" s="15"/>
      <c r="M22" s="22" t="s">
        <v>182</v>
      </c>
      <c r="N22" s="112">
        <v>726</v>
      </c>
      <c r="O22" s="24">
        <f>N22/N25</f>
        <v>0.20796333428816957</v>
      </c>
      <c r="Q22" s="43"/>
      <c r="R22" s="43"/>
      <c r="S22" s="44"/>
      <c r="T22" s="43"/>
      <c r="U22" s="56"/>
      <c r="V22" s="56"/>
      <c r="W22" s="73"/>
      <c r="X22" s="43"/>
    </row>
    <row r="23" spans="1:24" x14ac:dyDescent="0.2">
      <c r="A23" s="43"/>
      <c r="B23" s="43"/>
      <c r="C23" s="44"/>
      <c r="E23" s="13"/>
      <c r="F23" s="13"/>
      <c r="G23" s="14"/>
      <c r="I23" s="17" t="s">
        <v>149</v>
      </c>
      <c r="J23" s="112">
        <v>400</v>
      </c>
      <c r="K23" s="10">
        <f>J23/J25</f>
        <v>0.10928961748633879</v>
      </c>
      <c r="L23" s="15"/>
      <c r="M23" s="22" t="s">
        <v>183</v>
      </c>
      <c r="N23" s="112">
        <v>628</v>
      </c>
      <c r="O23" s="24">
        <f>N23/N25</f>
        <v>0.17989114866800343</v>
      </c>
      <c r="Q23" s="43"/>
      <c r="R23" s="43"/>
      <c r="S23" s="44"/>
      <c r="T23" s="43"/>
      <c r="U23" s="30"/>
      <c r="V23" s="30"/>
      <c r="W23" s="74"/>
      <c r="X23" s="43"/>
    </row>
    <row r="24" spans="1:24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2043</v>
      </c>
      <c r="K24" s="10">
        <f>J24/J25</f>
        <v>0.55819672131147546</v>
      </c>
      <c r="L24" s="15"/>
      <c r="M24" s="22" t="s">
        <v>184</v>
      </c>
      <c r="N24" s="112">
        <v>571</v>
      </c>
      <c r="O24" s="24">
        <f>N24/N25</f>
        <v>0.16356344886851906</v>
      </c>
      <c r="Q24" s="43"/>
      <c r="R24" s="43"/>
      <c r="S24" s="44"/>
      <c r="T24" s="43"/>
      <c r="U24" s="30"/>
      <c r="V24" s="15"/>
      <c r="W24" s="16"/>
      <c r="X24" s="43"/>
    </row>
    <row r="25" spans="1:24" x14ac:dyDescent="0.2">
      <c r="A25" s="43"/>
      <c r="B25" s="43"/>
      <c r="C25" s="44"/>
      <c r="E25" s="17" t="s">
        <v>117</v>
      </c>
      <c r="F25" s="112">
        <v>1454</v>
      </c>
      <c r="G25" s="10">
        <f>F25/F30</f>
        <v>0.36838104889789713</v>
      </c>
      <c r="I25" s="17" t="s">
        <v>69</v>
      </c>
      <c r="J25" s="1">
        <f>J22+J23+J24</f>
        <v>3660</v>
      </c>
      <c r="K25" s="10">
        <f>K22+K23+K24</f>
        <v>1</v>
      </c>
      <c r="L25" s="15"/>
      <c r="M25" s="22" t="s">
        <v>69</v>
      </c>
      <c r="N25" s="23">
        <f>N21+N22+N23+N24</f>
        <v>3491</v>
      </c>
      <c r="O25" s="24">
        <f>O21+O22+O23+O24</f>
        <v>0.99999999999999989</v>
      </c>
      <c r="Q25" s="43"/>
      <c r="R25" s="43"/>
      <c r="S25" s="44"/>
      <c r="T25" s="43"/>
      <c r="U25" s="30"/>
      <c r="V25" s="15"/>
      <c r="W25" s="16"/>
      <c r="X25" s="43"/>
    </row>
    <row r="26" spans="1:24" x14ac:dyDescent="0.2">
      <c r="A26" s="13"/>
      <c r="B26" s="13"/>
      <c r="C26" s="14"/>
      <c r="E26" s="17" t="s">
        <v>118</v>
      </c>
      <c r="F26" s="112">
        <v>512</v>
      </c>
      <c r="G26" s="10">
        <f>F26/F30</f>
        <v>0.12971877375221688</v>
      </c>
      <c r="I26" s="13"/>
      <c r="J26" s="13"/>
      <c r="K26" s="14"/>
      <c r="L26" s="15"/>
      <c r="M26" s="13"/>
      <c r="N26" s="13"/>
      <c r="O26" s="14"/>
      <c r="Q26" s="43"/>
      <c r="R26" s="43"/>
      <c r="S26" s="44"/>
      <c r="T26" s="43"/>
      <c r="U26" s="30"/>
      <c r="V26" s="15"/>
      <c r="W26" s="16"/>
      <c r="X26" s="43"/>
    </row>
    <row r="27" spans="1:24" x14ac:dyDescent="0.2">
      <c r="A27" s="43"/>
      <c r="B27" s="43"/>
      <c r="C27" s="44"/>
      <c r="E27" s="17" t="s">
        <v>119</v>
      </c>
      <c r="F27" s="112">
        <v>387</v>
      </c>
      <c r="G27" s="10">
        <f>F27/F30</f>
        <v>9.8049151254117048E-2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30"/>
      <c r="V27" s="15"/>
      <c r="W27" s="16"/>
      <c r="X27" s="43"/>
    </row>
    <row r="28" spans="1:24" x14ac:dyDescent="0.2">
      <c r="A28" s="43"/>
      <c r="B28" s="43"/>
      <c r="C28" s="44"/>
      <c r="E28" s="17" t="s">
        <v>120</v>
      </c>
      <c r="F28" s="112">
        <v>222</v>
      </c>
      <c r="G28" s="10">
        <f>F28/F30</f>
        <v>5.6245249556625285E-2</v>
      </c>
      <c r="I28" s="17" t="s">
        <v>644</v>
      </c>
      <c r="J28" s="112">
        <v>824</v>
      </c>
      <c r="K28" s="10">
        <f>J28/J33</f>
        <v>0.23230899351564702</v>
      </c>
      <c r="L28" s="15"/>
      <c r="M28" s="22" t="s">
        <v>186</v>
      </c>
      <c r="N28" s="112">
        <v>993</v>
      </c>
      <c r="O28" s="24">
        <f>N28/N31</f>
        <v>0.28866279069767442</v>
      </c>
      <c r="Q28" s="43"/>
      <c r="R28" s="43"/>
      <c r="S28" s="44"/>
      <c r="T28" s="43"/>
      <c r="U28" s="56"/>
      <c r="V28" s="56"/>
      <c r="W28" s="73"/>
      <c r="X28" s="43"/>
    </row>
    <row r="29" spans="1:24" x14ac:dyDescent="0.2">
      <c r="A29" s="43"/>
      <c r="B29" s="43"/>
      <c r="C29" s="44"/>
      <c r="E29" s="17" t="s">
        <v>99</v>
      </c>
      <c r="F29" s="112">
        <v>1372</v>
      </c>
      <c r="G29" s="10">
        <f>F29/F30</f>
        <v>0.34760577653914365</v>
      </c>
      <c r="I29" s="17" t="s">
        <v>151</v>
      </c>
      <c r="J29" s="112">
        <v>1592</v>
      </c>
      <c r="K29" s="10">
        <f>J29/J33</f>
        <v>0.44882999718071609</v>
      </c>
      <c r="L29" s="15"/>
      <c r="M29" s="22" t="s">
        <v>682</v>
      </c>
      <c r="N29" s="112">
        <v>1173</v>
      </c>
      <c r="O29" s="24">
        <f>N29/N31</f>
        <v>0.34098837209302324</v>
      </c>
      <c r="Q29" s="43"/>
      <c r="R29" s="43"/>
      <c r="S29" s="44"/>
      <c r="T29" s="43"/>
      <c r="U29" s="56"/>
      <c r="V29" s="56"/>
      <c r="W29" s="73"/>
      <c r="X29" s="43"/>
    </row>
    <row r="30" spans="1:24" x14ac:dyDescent="0.2">
      <c r="A30" s="43"/>
      <c r="B30" s="43"/>
      <c r="C30" s="44"/>
      <c r="E30" s="17" t="s">
        <v>69</v>
      </c>
      <c r="F30" s="1">
        <f>F25+F26+F27+F28+F29</f>
        <v>3947</v>
      </c>
      <c r="G30" s="10">
        <f>G25+G26+G27+G28+G29</f>
        <v>1</v>
      </c>
      <c r="I30" s="17" t="s">
        <v>152</v>
      </c>
      <c r="J30" s="112">
        <v>216</v>
      </c>
      <c r="K30" s="10">
        <f>J30/J33</f>
        <v>6.0896532280800678E-2</v>
      </c>
      <c r="L30" s="15"/>
      <c r="M30" s="22" t="s">
        <v>187</v>
      </c>
      <c r="N30" s="112">
        <v>1274</v>
      </c>
      <c r="O30" s="24">
        <f>N30/N31</f>
        <v>0.37034883720930234</v>
      </c>
      <c r="Q30" s="43"/>
      <c r="R30" s="43"/>
      <c r="S30" s="44"/>
      <c r="T30" s="43"/>
      <c r="U30" s="56"/>
      <c r="V30" s="56"/>
      <c r="W30" s="73"/>
      <c r="X30" s="43"/>
    </row>
    <row r="31" spans="1:24" x14ac:dyDescent="0.2">
      <c r="A31" s="43"/>
      <c r="B31" s="43"/>
      <c r="C31" s="44"/>
      <c r="E31" s="13"/>
      <c r="F31" s="13"/>
      <c r="G31" s="14"/>
      <c r="I31" s="17" t="s">
        <v>153</v>
      </c>
      <c r="J31" s="112">
        <v>353</v>
      </c>
      <c r="K31" s="10">
        <f>J31/J33</f>
        <v>9.9520721736678877E-2</v>
      </c>
      <c r="L31" s="15"/>
      <c r="M31" s="22" t="s">
        <v>69</v>
      </c>
      <c r="N31" s="23">
        <f>N28+N29+N30</f>
        <v>3440</v>
      </c>
      <c r="O31" s="24">
        <f>O28+O29+O30</f>
        <v>1</v>
      </c>
      <c r="Q31" s="43"/>
      <c r="R31" s="43"/>
      <c r="S31" s="44"/>
      <c r="T31" s="43"/>
      <c r="U31" s="56"/>
      <c r="V31" s="56"/>
      <c r="W31" s="73"/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562</v>
      </c>
      <c r="K32" s="10">
        <f>J32/J33</f>
        <v>0.15844375528615731</v>
      </c>
      <c r="L32" s="15"/>
      <c r="M32" s="13"/>
      <c r="N32" s="13"/>
      <c r="O32" s="14"/>
      <c r="Q32" s="43"/>
      <c r="R32" s="43"/>
      <c r="S32" s="44"/>
      <c r="T32" s="43"/>
      <c r="U32" s="56"/>
      <c r="V32" s="56"/>
      <c r="W32" s="73"/>
      <c r="X32" s="43"/>
    </row>
    <row r="33" spans="1:24" x14ac:dyDescent="0.2">
      <c r="A33" s="43"/>
      <c r="B33" s="43"/>
      <c r="C33" s="44"/>
      <c r="E33" s="6" t="s">
        <v>112</v>
      </c>
      <c r="F33" s="112">
        <v>2591</v>
      </c>
      <c r="G33" s="27">
        <f>F33/F35</f>
        <v>0.67898322851153037</v>
      </c>
      <c r="I33" s="17" t="s">
        <v>69</v>
      </c>
      <c r="J33" s="1">
        <f>J28+J29+J30+J31+J32</f>
        <v>3547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56"/>
      <c r="V33" s="56"/>
      <c r="W33" s="73"/>
      <c r="X33" s="43"/>
    </row>
    <row r="34" spans="1:24" x14ac:dyDescent="0.2">
      <c r="A34" s="13"/>
      <c r="B34" s="13"/>
      <c r="C34" s="14"/>
      <c r="E34" s="6" t="s">
        <v>122</v>
      </c>
      <c r="F34" s="112">
        <v>1225</v>
      </c>
      <c r="G34" s="27">
        <f>F34/F35</f>
        <v>0.32101677148846958</v>
      </c>
      <c r="I34" s="13"/>
      <c r="J34" s="13"/>
      <c r="K34" s="14"/>
      <c r="L34" s="15"/>
      <c r="M34" s="22" t="s">
        <v>189</v>
      </c>
      <c r="N34" s="112">
        <v>1210</v>
      </c>
      <c r="O34" s="24">
        <f>N34/N38</f>
        <v>0.34870317002881845</v>
      </c>
      <c r="Q34" s="43"/>
      <c r="R34" s="43"/>
      <c r="S34" s="44"/>
      <c r="T34" s="43"/>
      <c r="U34" s="56"/>
      <c r="V34" s="56"/>
      <c r="W34" s="73"/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3816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1187</v>
      </c>
      <c r="O35" s="24">
        <f>N35/N38</f>
        <v>0.3420749279538905</v>
      </c>
      <c r="Q35" s="43"/>
      <c r="R35" s="43"/>
      <c r="S35" s="44"/>
      <c r="T35" s="43"/>
      <c r="U35" s="56"/>
      <c r="V35" s="56"/>
      <c r="W35" s="73"/>
      <c r="X35" s="43"/>
    </row>
    <row r="36" spans="1:24" x14ac:dyDescent="0.2">
      <c r="A36" s="43"/>
      <c r="B36" s="43"/>
      <c r="C36" s="44"/>
      <c r="E36" s="13"/>
      <c r="F36" s="13"/>
      <c r="G36" s="14"/>
      <c r="I36" s="22" t="s">
        <v>156</v>
      </c>
      <c r="J36" s="112">
        <v>1543</v>
      </c>
      <c r="K36" s="24">
        <f>J36/J38</f>
        <v>0.43184998600615732</v>
      </c>
      <c r="L36" s="15"/>
      <c r="M36" s="22" t="s">
        <v>191</v>
      </c>
      <c r="N36" s="112">
        <v>447</v>
      </c>
      <c r="O36" s="24">
        <f>N36/N38</f>
        <v>0.12881844380403459</v>
      </c>
      <c r="Q36" s="43"/>
      <c r="R36" s="43"/>
      <c r="S36" s="44"/>
      <c r="T36" s="43"/>
      <c r="U36" s="43"/>
      <c r="V36" s="43"/>
      <c r="W36" s="44"/>
      <c r="X36" s="43"/>
    </row>
    <row r="37" spans="1:24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2030</v>
      </c>
      <c r="K37" s="24">
        <f>J37/J38</f>
        <v>0.56815001399384268</v>
      </c>
      <c r="L37" s="15"/>
      <c r="M37" s="22" t="s">
        <v>192</v>
      </c>
      <c r="N37" s="112">
        <v>626</v>
      </c>
      <c r="O37" s="24">
        <f>N37/N38</f>
        <v>0.18040345821325648</v>
      </c>
      <c r="Q37" s="43"/>
      <c r="R37" s="43"/>
      <c r="S37" s="44"/>
      <c r="T37" s="43"/>
      <c r="U37" s="43"/>
      <c r="V37" s="43"/>
      <c r="W37" s="44"/>
      <c r="X37" s="43"/>
    </row>
    <row r="38" spans="1:24" x14ac:dyDescent="0.2">
      <c r="A38" s="43"/>
      <c r="B38" s="43"/>
      <c r="C38" s="44"/>
      <c r="E38" s="6" t="s">
        <v>124</v>
      </c>
      <c r="F38" s="112">
        <v>7</v>
      </c>
      <c r="G38" s="27">
        <f>F38/F40</f>
        <v>0.35</v>
      </c>
      <c r="I38" s="22" t="s">
        <v>69</v>
      </c>
      <c r="J38" s="23">
        <f>J36+J37</f>
        <v>3573</v>
      </c>
      <c r="K38" s="24">
        <f>K36+K37</f>
        <v>1</v>
      </c>
      <c r="L38" s="15"/>
      <c r="M38" s="22" t="s">
        <v>107</v>
      </c>
      <c r="N38" s="23">
        <f>N34+N35+N36+N37</f>
        <v>3470</v>
      </c>
      <c r="O38" s="24">
        <f>O34+O35+O36+O37</f>
        <v>1</v>
      </c>
      <c r="Q38" s="43"/>
      <c r="R38" s="43"/>
      <c r="S38" s="44"/>
      <c r="T38" s="43"/>
      <c r="U38" s="43"/>
      <c r="V38" s="43"/>
      <c r="W38" s="44"/>
      <c r="X38" s="43"/>
    </row>
    <row r="39" spans="1:24" x14ac:dyDescent="0.2">
      <c r="A39" s="43"/>
      <c r="B39" s="43"/>
      <c r="C39" s="44"/>
      <c r="E39" s="6" t="s">
        <v>125</v>
      </c>
      <c r="F39" s="112">
        <v>13</v>
      </c>
      <c r="G39" s="27">
        <f>F39/F40</f>
        <v>0.65</v>
      </c>
      <c r="I39" s="13"/>
      <c r="J39" s="13"/>
      <c r="K39" s="14"/>
      <c r="L39" s="15"/>
      <c r="M39" s="13"/>
      <c r="N39" s="13"/>
      <c r="O39" s="14"/>
      <c r="Q39" s="43"/>
      <c r="R39" s="43"/>
      <c r="S39" s="44"/>
      <c r="T39" s="43"/>
      <c r="U39" s="43"/>
      <c r="V39" s="43"/>
      <c r="W39" s="44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20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43"/>
      <c r="V40" s="43"/>
      <c r="W40" s="44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367</v>
      </c>
      <c r="K41" s="24">
        <f>J41/J45</f>
        <v>0.10340941110171879</v>
      </c>
      <c r="L41" s="15"/>
      <c r="M41" s="22" t="s">
        <v>194</v>
      </c>
      <c r="N41" s="112">
        <v>763</v>
      </c>
      <c r="O41" s="24">
        <f>N41/N45</f>
        <v>0.22077546296296297</v>
      </c>
      <c r="Q41" s="43"/>
      <c r="R41" s="43"/>
      <c r="S41" s="44"/>
      <c r="T41" s="43"/>
      <c r="U41" s="43"/>
      <c r="V41" s="43"/>
      <c r="W41" s="44"/>
      <c r="X41" s="43"/>
    </row>
    <row r="42" spans="1:24" x14ac:dyDescent="0.2">
      <c r="A42" s="1" t="s">
        <v>87</v>
      </c>
      <c r="B42" s="112">
        <v>3300</v>
      </c>
      <c r="C42" s="10">
        <f>B42/B44</f>
        <v>0.68224105850733929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1245</v>
      </c>
      <c r="K42" s="24">
        <f>J42/J45</f>
        <v>0.3508030431107354</v>
      </c>
      <c r="L42" s="15"/>
      <c r="M42" s="22" t="s">
        <v>195</v>
      </c>
      <c r="N42" s="112">
        <v>1200</v>
      </c>
      <c r="O42" s="24">
        <f>N42/N45</f>
        <v>0.34722222222222221</v>
      </c>
      <c r="Q42" s="43"/>
      <c r="R42" s="43"/>
      <c r="S42" s="44"/>
      <c r="T42" s="43"/>
      <c r="U42" s="43"/>
      <c r="V42" s="43"/>
      <c r="W42" s="44"/>
      <c r="X42" s="43"/>
    </row>
    <row r="43" spans="1:24" x14ac:dyDescent="0.2">
      <c r="A43" s="1" t="s">
        <v>88</v>
      </c>
      <c r="B43" s="112">
        <v>1537</v>
      </c>
      <c r="C43" s="10">
        <f>B43/B44</f>
        <v>0.31775894149266076</v>
      </c>
      <c r="E43" s="124" t="s">
        <v>127</v>
      </c>
      <c r="F43" s="125">
        <v>678</v>
      </c>
      <c r="G43" s="127">
        <f>F43/F49</f>
        <v>0.1819645732689211</v>
      </c>
      <c r="I43" s="22" t="s">
        <v>159</v>
      </c>
      <c r="J43" s="112">
        <v>928</v>
      </c>
      <c r="K43" s="24">
        <f>J43/J45</f>
        <v>0.26148210763595381</v>
      </c>
      <c r="L43" s="15"/>
      <c r="M43" s="22" t="s">
        <v>196</v>
      </c>
      <c r="N43" s="112">
        <v>953</v>
      </c>
      <c r="O43" s="24">
        <f>N43/N45</f>
        <v>0.27575231481481483</v>
      </c>
      <c r="Q43" s="43"/>
      <c r="R43" s="43"/>
      <c r="S43" s="44"/>
      <c r="T43" s="43"/>
      <c r="U43" s="43"/>
      <c r="V43" s="43"/>
      <c r="W43" s="44"/>
      <c r="X43" s="43"/>
    </row>
    <row r="44" spans="1:24" x14ac:dyDescent="0.2">
      <c r="A44" s="1" t="s">
        <v>69</v>
      </c>
      <c r="B44" s="1">
        <f>B42+B43</f>
        <v>4837</v>
      </c>
      <c r="C44" s="10">
        <f>C42+C43</f>
        <v>1</v>
      </c>
      <c r="E44" s="17" t="s">
        <v>128</v>
      </c>
      <c r="F44" s="112">
        <v>622</v>
      </c>
      <c r="G44" s="10">
        <f>F44/F49</f>
        <v>0.166935050993022</v>
      </c>
      <c r="I44" s="22" t="s">
        <v>160</v>
      </c>
      <c r="J44" s="112">
        <v>1009</v>
      </c>
      <c r="K44" s="24">
        <f>J44/J45</f>
        <v>0.28430543815159198</v>
      </c>
      <c r="L44" s="15"/>
      <c r="M44" s="22" t="s">
        <v>197</v>
      </c>
      <c r="N44" s="112">
        <v>540</v>
      </c>
      <c r="O44" s="24">
        <f>N44/N45</f>
        <v>0.15625</v>
      </c>
      <c r="Q44" s="43"/>
      <c r="R44" s="43"/>
      <c r="S44" s="44"/>
      <c r="T44" s="43"/>
      <c r="U44" s="43"/>
      <c r="V44" s="43"/>
      <c r="W44" s="44"/>
      <c r="X44" s="43"/>
    </row>
    <row r="45" spans="1:24" x14ac:dyDescent="0.2">
      <c r="A45" s="13"/>
      <c r="B45" s="13"/>
      <c r="C45" s="14"/>
      <c r="E45" s="17" t="s">
        <v>129</v>
      </c>
      <c r="F45" s="112">
        <v>940</v>
      </c>
      <c r="G45" s="10">
        <f>F45/F49</f>
        <v>0.25228126677402041</v>
      </c>
      <c r="I45" s="22" t="s">
        <v>69</v>
      </c>
      <c r="J45" s="23">
        <f>J41+J42+J43+J44</f>
        <v>3549</v>
      </c>
      <c r="K45" s="24">
        <f>K41+K42+K43+K44</f>
        <v>1</v>
      </c>
      <c r="L45" s="15"/>
      <c r="M45" s="22" t="s">
        <v>69</v>
      </c>
      <c r="N45" s="23">
        <f>N41+N42+N43+N44</f>
        <v>3456</v>
      </c>
      <c r="O45" s="24">
        <f>O41+O42+O43+O44</f>
        <v>1</v>
      </c>
      <c r="Q45" s="43"/>
      <c r="R45" s="43"/>
      <c r="S45" s="44"/>
      <c r="T45" s="43"/>
      <c r="U45" s="43"/>
      <c r="V45" s="43"/>
      <c r="W45" s="44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625</v>
      </c>
      <c r="G46" s="10">
        <f>F46/F49</f>
        <v>0.16774020397208803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43"/>
      <c r="U46" s="43"/>
      <c r="V46" s="43"/>
      <c r="W46" s="44"/>
      <c r="X46" s="43"/>
    </row>
    <row r="47" spans="1:24" x14ac:dyDescent="0.2">
      <c r="A47" s="1" t="s">
        <v>90</v>
      </c>
      <c r="B47" s="112">
        <v>1354</v>
      </c>
      <c r="C47" s="10">
        <f>B47/B49</f>
        <v>0.32721121314644758</v>
      </c>
      <c r="E47" s="17" t="s">
        <v>131</v>
      </c>
      <c r="F47" s="112">
        <v>778</v>
      </c>
      <c r="G47" s="10">
        <f>F47/F49</f>
        <v>0.20880300590445519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  <c r="X47" s="43"/>
    </row>
    <row r="48" spans="1:24" x14ac:dyDescent="0.2">
      <c r="A48" s="1" t="s">
        <v>91</v>
      </c>
      <c r="B48" s="112">
        <v>2784</v>
      </c>
      <c r="C48" s="10">
        <f>B48/B49</f>
        <v>0.67278878685355248</v>
      </c>
      <c r="E48" s="17" t="s">
        <v>673</v>
      </c>
      <c r="F48" s="112">
        <v>83</v>
      </c>
      <c r="G48" s="10">
        <f>F48/F49</f>
        <v>2.2275899087493289E-2</v>
      </c>
      <c r="I48" s="22" t="s">
        <v>162</v>
      </c>
      <c r="J48" s="112">
        <v>1487</v>
      </c>
      <c r="K48" s="24">
        <f>J48/J51</f>
        <v>0.42437214611872148</v>
      </c>
      <c r="M48" s="22" t="s">
        <v>199</v>
      </c>
      <c r="N48" s="112">
        <v>1247</v>
      </c>
      <c r="O48" s="24">
        <f>N48/N51</f>
        <v>0.36103068905616675</v>
      </c>
      <c r="Q48" s="43"/>
      <c r="R48" s="43"/>
      <c r="S48" s="44"/>
      <c r="T48" s="43"/>
      <c r="U48" s="43"/>
      <c r="V48" s="43"/>
      <c r="W48" s="44"/>
      <c r="X48" s="43"/>
    </row>
    <row r="49" spans="1:24" x14ac:dyDescent="0.2">
      <c r="A49" s="1" t="s">
        <v>69</v>
      </c>
      <c r="B49" s="1">
        <f>B47+B48</f>
        <v>4138</v>
      </c>
      <c r="C49" s="10">
        <f>C47+C48</f>
        <v>1</v>
      </c>
      <c r="E49" s="17" t="s">
        <v>69</v>
      </c>
      <c r="F49" s="1">
        <f>F43+F44+F45+F46+F47+F48</f>
        <v>3726</v>
      </c>
      <c r="G49" s="10">
        <f>G43+G44+G45+G46+G47+G48</f>
        <v>1</v>
      </c>
      <c r="I49" s="22" t="s">
        <v>163</v>
      </c>
      <c r="J49" s="112">
        <v>1360</v>
      </c>
      <c r="K49" s="24">
        <f>J49/J51</f>
        <v>0.38812785388127852</v>
      </c>
      <c r="M49" s="22" t="s">
        <v>200</v>
      </c>
      <c r="N49" s="112">
        <v>1159</v>
      </c>
      <c r="O49" s="24">
        <f>N49/N51</f>
        <v>0.33555298204979733</v>
      </c>
      <c r="Q49" s="43"/>
      <c r="R49" s="43"/>
      <c r="S49" s="44"/>
      <c r="T49" s="43"/>
      <c r="U49" s="43"/>
      <c r="V49" s="43"/>
      <c r="W49" s="44"/>
      <c r="X49" s="43"/>
    </row>
    <row r="50" spans="1:24" x14ac:dyDescent="0.2">
      <c r="A50" s="13"/>
      <c r="B50" s="13"/>
      <c r="C50" s="14"/>
      <c r="E50" s="13"/>
      <c r="F50" s="13"/>
      <c r="G50" s="14"/>
      <c r="I50" s="22" t="s">
        <v>164</v>
      </c>
      <c r="J50" s="112">
        <v>657</v>
      </c>
      <c r="K50" s="24">
        <f>J50/J51</f>
        <v>0.1875</v>
      </c>
      <c r="M50" s="22" t="s">
        <v>201</v>
      </c>
      <c r="N50" s="112">
        <v>1048</v>
      </c>
      <c r="O50" s="24">
        <f>N50/N51</f>
        <v>0.30341632889403591</v>
      </c>
      <c r="Q50" s="43"/>
      <c r="R50" s="43"/>
      <c r="S50" s="44"/>
      <c r="T50" s="43"/>
      <c r="U50" s="43"/>
      <c r="V50" s="43"/>
      <c r="W50" s="44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3504</v>
      </c>
      <c r="K51" s="24">
        <f>K48+K49+K50</f>
        <v>1</v>
      </c>
      <c r="M51" s="22" t="s">
        <v>69</v>
      </c>
      <c r="N51" s="23">
        <f>N48+N49+N50</f>
        <v>3454</v>
      </c>
      <c r="O51" s="24">
        <f>O48+O49+O50</f>
        <v>1</v>
      </c>
      <c r="Q51" s="43"/>
      <c r="R51" s="43"/>
      <c r="S51" s="44"/>
      <c r="T51" s="43"/>
      <c r="U51" s="43"/>
      <c r="V51" s="43"/>
      <c r="W51" s="44"/>
      <c r="X51" s="43"/>
    </row>
    <row r="52" spans="1:24" x14ac:dyDescent="0.2">
      <c r="A52" s="1" t="s">
        <v>92</v>
      </c>
      <c r="B52" s="112">
        <v>1562</v>
      </c>
      <c r="C52" s="10">
        <f>B52/B54</f>
        <v>0.34428036147233854</v>
      </c>
      <c r="E52" s="17" t="s">
        <v>133</v>
      </c>
      <c r="F52" s="112">
        <v>1936</v>
      </c>
      <c r="G52" s="10">
        <f>F52/F55</f>
        <v>0.51311953352769679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  <c r="X52" s="43"/>
    </row>
    <row r="53" spans="1:24" x14ac:dyDescent="0.2">
      <c r="A53" s="1" t="s">
        <v>93</v>
      </c>
      <c r="B53" s="112">
        <v>2975</v>
      </c>
      <c r="C53" s="10">
        <f>B53/B54</f>
        <v>0.65571963852766146</v>
      </c>
      <c r="E53" s="17" t="s">
        <v>134</v>
      </c>
      <c r="F53" s="112">
        <v>1306</v>
      </c>
      <c r="G53" s="10">
        <f>F53/F55</f>
        <v>0.34614365226610122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  <c r="X53" s="43"/>
    </row>
    <row r="54" spans="1:24" x14ac:dyDescent="0.2">
      <c r="A54" s="1" t="s">
        <v>69</v>
      </c>
      <c r="B54" s="1">
        <f>B52+B53</f>
        <v>4537</v>
      </c>
      <c r="C54" s="10">
        <f>C52+C53</f>
        <v>1</v>
      </c>
      <c r="E54" s="17" t="s">
        <v>135</v>
      </c>
      <c r="F54" s="112">
        <v>531</v>
      </c>
      <c r="G54" s="10">
        <f>F54/F55</f>
        <v>0.14073681420620196</v>
      </c>
      <c r="I54" s="22" t="s">
        <v>166</v>
      </c>
      <c r="J54" s="112">
        <v>1512</v>
      </c>
      <c r="K54" s="24">
        <f>J54/J57</f>
        <v>0.4286929401757868</v>
      </c>
      <c r="M54" s="22" t="s">
        <v>203</v>
      </c>
      <c r="N54" s="112">
        <v>2242</v>
      </c>
      <c r="O54" s="24">
        <f>N54/N56</f>
        <v>0.65023201856148494</v>
      </c>
      <c r="Q54" s="43"/>
      <c r="R54" s="43"/>
      <c r="S54" s="44"/>
      <c r="T54" s="43"/>
      <c r="U54" s="43"/>
      <c r="V54" s="43"/>
      <c r="W54" s="44"/>
      <c r="X54" s="43"/>
    </row>
    <row r="55" spans="1:24" x14ac:dyDescent="0.2">
      <c r="A55" s="13"/>
      <c r="B55" s="13"/>
      <c r="C55" s="14"/>
      <c r="E55" s="17" t="s">
        <v>69</v>
      </c>
      <c r="F55" s="1">
        <f>F52+F53+F54</f>
        <v>3773</v>
      </c>
      <c r="G55" s="10">
        <f>G52+G53+G54</f>
        <v>1</v>
      </c>
      <c r="I55" s="22" t="s">
        <v>167</v>
      </c>
      <c r="J55" s="112">
        <v>1405</v>
      </c>
      <c r="K55" s="24">
        <f>J55/J57</f>
        <v>0.39835554295435216</v>
      </c>
      <c r="M55" s="22" t="s">
        <v>204</v>
      </c>
      <c r="N55" s="112">
        <v>1206</v>
      </c>
      <c r="O55" s="24">
        <f>N55/N56</f>
        <v>0.34976798143851506</v>
      </c>
      <c r="Q55" s="43"/>
      <c r="R55" s="43"/>
      <c r="S55" s="44"/>
      <c r="T55" s="43"/>
      <c r="U55" s="43"/>
      <c r="V55" s="43"/>
      <c r="W55" s="44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610</v>
      </c>
      <c r="K56" s="24">
        <f>J56/J57</f>
        <v>0.17295151686986107</v>
      </c>
      <c r="M56" s="22" t="s">
        <v>69</v>
      </c>
      <c r="N56" s="23">
        <f>N54+N55</f>
        <v>3448</v>
      </c>
      <c r="O56" s="24">
        <f>O54+O55</f>
        <v>1</v>
      </c>
      <c r="Q56" s="43"/>
      <c r="R56" s="43"/>
      <c r="S56" s="44"/>
      <c r="T56" s="43"/>
      <c r="U56" s="43"/>
      <c r="V56" s="43"/>
      <c r="W56" s="44"/>
      <c r="X56" s="43"/>
    </row>
    <row r="57" spans="1:24" x14ac:dyDescent="0.2">
      <c r="A57" s="1" t="s">
        <v>97</v>
      </c>
      <c r="B57" s="112">
        <v>519</v>
      </c>
      <c r="C57" s="10">
        <f>B57/B60</f>
        <v>0.12255017709563164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3527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  <c r="X57" s="43"/>
    </row>
    <row r="58" spans="1:24" x14ac:dyDescent="0.2">
      <c r="A58" s="1" t="s">
        <v>98</v>
      </c>
      <c r="B58" s="112">
        <v>1664</v>
      </c>
      <c r="C58" s="10">
        <f>B58/B60</f>
        <v>0.39291617473435653</v>
      </c>
      <c r="E58" s="17" t="s">
        <v>137</v>
      </c>
      <c r="F58" s="112">
        <v>1755</v>
      </c>
      <c r="G58" s="10">
        <f>F58/F60</f>
        <v>0.46232876712328769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  <c r="X58" s="43"/>
    </row>
    <row r="59" spans="1:24" x14ac:dyDescent="0.2">
      <c r="A59" s="1" t="s">
        <v>99</v>
      </c>
      <c r="B59" s="112">
        <v>2052</v>
      </c>
      <c r="C59" s="10">
        <f>B59/B60</f>
        <v>0.48453364817001182</v>
      </c>
      <c r="E59" s="29" t="s">
        <v>72</v>
      </c>
      <c r="F59" s="112">
        <v>2041</v>
      </c>
      <c r="G59" s="31">
        <f>F59/F60</f>
        <v>0.53767123287671237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  <c r="X59" s="43"/>
    </row>
    <row r="60" spans="1:24" x14ac:dyDescent="0.2">
      <c r="A60" s="1" t="s">
        <v>69</v>
      </c>
      <c r="B60" s="1">
        <f>B57+B58+B59</f>
        <v>4235</v>
      </c>
      <c r="C60" s="10">
        <f>C57+C58+C59</f>
        <v>1</v>
      </c>
      <c r="E60" s="22" t="s">
        <v>69</v>
      </c>
      <c r="F60" s="23">
        <f>F58+F59</f>
        <v>3796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  <c r="X62" s="43"/>
    </row>
    <row r="63" spans="1:24" x14ac:dyDescent="0.2">
      <c r="A63" s="1" t="s">
        <v>101</v>
      </c>
      <c r="B63" s="112">
        <v>3543</v>
      </c>
      <c r="C63" s="10">
        <f>B63/B65</f>
        <v>0.72173558769606849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  <c r="X63" s="43"/>
    </row>
    <row r="64" spans="1:24" x14ac:dyDescent="0.2">
      <c r="A64" s="1" t="s">
        <v>102</v>
      </c>
      <c r="B64" s="112">
        <v>1366</v>
      </c>
      <c r="C64" s="10">
        <f>B64/B65</f>
        <v>0.27826441230393156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  <c r="X64" s="43"/>
    </row>
    <row r="65" spans="1:24" x14ac:dyDescent="0.2">
      <c r="A65" s="3" t="s">
        <v>69</v>
      </c>
      <c r="B65" s="1">
        <f>B63+B64</f>
        <v>4909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  <c r="X65" s="43"/>
    </row>
    <row r="66" spans="1:24" s="13" customFormat="1" x14ac:dyDescent="0.2">
      <c r="C66" s="14"/>
      <c r="G66" s="14"/>
      <c r="I66" s="30"/>
      <c r="J66" s="15"/>
      <c r="K66" s="16"/>
      <c r="Q66" s="43"/>
      <c r="R66" s="43"/>
      <c r="S66" s="44"/>
      <c r="T66" s="43"/>
      <c r="U66" s="43"/>
      <c r="V66" s="43"/>
      <c r="W66" s="44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43"/>
      <c r="U67" s="43"/>
      <c r="V67" s="43"/>
      <c r="W67" s="44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43"/>
      <c r="U68" s="43"/>
      <c r="V68" s="43"/>
      <c r="W68" s="44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43"/>
      <c r="U69" s="43"/>
      <c r="V69" s="43"/>
      <c r="W69" s="44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43"/>
      <c r="U70" s="43"/>
      <c r="V70" s="43"/>
      <c r="W70" s="44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43"/>
      <c r="U71" s="43"/>
      <c r="V71" s="43"/>
      <c r="W71" s="44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43"/>
      <c r="U72" s="43"/>
      <c r="V72" s="43"/>
      <c r="W72" s="44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43"/>
      <c r="U73" s="43"/>
      <c r="V73" s="43"/>
      <c r="W73" s="44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43"/>
      <c r="U74" s="43"/>
      <c r="V74" s="43"/>
      <c r="W74" s="44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43"/>
      <c r="U75" s="43"/>
      <c r="V75" s="43"/>
      <c r="W75" s="44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43"/>
      <c r="U76" s="43"/>
      <c r="V76" s="43"/>
      <c r="W76" s="44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43"/>
      <c r="U77" s="43"/>
      <c r="V77" s="43"/>
      <c r="W77" s="44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43"/>
      <c r="U78" s="43"/>
      <c r="V78" s="43"/>
      <c r="W78" s="44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43"/>
      <c r="U79" s="43"/>
      <c r="V79" s="43"/>
      <c r="W79" s="44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43"/>
      <c r="U80" s="43"/>
      <c r="V80" s="43"/>
      <c r="W80" s="44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43"/>
      <c r="U81" s="43"/>
      <c r="V81" s="43"/>
      <c r="W81" s="44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43"/>
      <c r="U82" s="43"/>
      <c r="V82" s="43"/>
      <c r="W82" s="44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43"/>
      <c r="U83" s="43"/>
      <c r="V83" s="43"/>
      <c r="W83" s="44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43"/>
      <c r="U84" s="43"/>
      <c r="V84" s="43"/>
      <c r="W84" s="44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43"/>
      <c r="U85" s="43"/>
      <c r="V85" s="43"/>
      <c r="W85" s="44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43"/>
      <c r="U86" s="43"/>
      <c r="V86" s="43"/>
      <c r="W86" s="44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43"/>
      <c r="U87" s="43"/>
      <c r="V87" s="43"/>
      <c r="W87" s="44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43"/>
      <c r="U88" s="43"/>
      <c r="V88" s="43"/>
      <c r="W88" s="44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43"/>
      <c r="U89" s="43"/>
      <c r="V89" s="43"/>
      <c r="W89" s="44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43"/>
      <c r="U90" s="43"/>
      <c r="V90" s="43"/>
      <c r="W90" s="44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43"/>
      <c r="U91" s="43"/>
      <c r="V91" s="43"/>
      <c r="W91" s="44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43"/>
      <c r="U92" s="43"/>
      <c r="V92" s="43"/>
      <c r="W92" s="44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  <c r="U93" s="43"/>
      <c r="V93" s="43"/>
      <c r="W93" s="44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  <c r="U94" s="43"/>
      <c r="V94" s="43"/>
      <c r="W94" s="44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  <c r="U95" s="43"/>
      <c r="V95" s="43"/>
      <c r="W95" s="44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  <c r="U96" s="43"/>
      <c r="V96" s="43"/>
      <c r="W96" s="44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  <c r="U97" s="43"/>
      <c r="V97" s="43"/>
      <c r="W97" s="44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  <c r="U98" s="43"/>
      <c r="V98" s="43"/>
      <c r="W98" s="44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  <c r="U99" s="43"/>
      <c r="V99" s="43"/>
      <c r="W99" s="44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  <c r="U101" s="45"/>
      <c r="V101" s="45"/>
      <c r="W101" s="69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  <c r="U102" s="45"/>
      <c r="V102" s="45"/>
      <c r="W102" s="69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  <c r="U103" s="45"/>
      <c r="V103" s="45"/>
      <c r="W103" s="69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  <c r="U104" s="45"/>
      <c r="V104" s="45"/>
      <c r="W104" s="69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  <c r="U105" s="45"/>
      <c r="V105" s="45"/>
      <c r="W105" s="69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  <c r="U106" s="45"/>
      <c r="V106" s="45"/>
      <c r="W106" s="69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  <c r="U107" s="45"/>
      <c r="V107" s="45"/>
      <c r="W107" s="69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  <c r="U108" s="45"/>
      <c r="V108" s="45"/>
      <c r="W108" s="69"/>
      <c r="X108" s="43"/>
    </row>
    <row r="109" spans="3:24" x14ac:dyDescent="0.2">
      <c r="D109" s="15"/>
      <c r="E109" s="21"/>
      <c r="F109" s="20"/>
      <c r="G109" s="28"/>
      <c r="H109" s="15"/>
      <c r="Q109" s="45"/>
      <c r="R109" s="45"/>
      <c r="S109" s="69"/>
      <c r="T109" s="43"/>
      <c r="U109" s="45"/>
      <c r="V109" s="45"/>
      <c r="W109" s="69"/>
      <c r="X109" s="43"/>
    </row>
    <row r="110" spans="3:24" x14ac:dyDescent="0.2">
      <c r="D110" s="15"/>
      <c r="E110" s="21"/>
      <c r="F110" s="20"/>
      <c r="G110" s="28"/>
      <c r="H110" s="15"/>
      <c r="Q110" s="45"/>
      <c r="R110" s="45"/>
      <c r="S110" s="69"/>
      <c r="T110" s="43"/>
      <c r="U110" s="45"/>
      <c r="V110" s="45"/>
      <c r="W110" s="69"/>
      <c r="X110" s="43"/>
    </row>
    <row r="111" spans="3:24" x14ac:dyDescent="0.2">
      <c r="D111" s="15"/>
      <c r="E111" s="20"/>
      <c r="F111" s="20"/>
      <c r="G111" s="28"/>
      <c r="H111" s="15"/>
      <c r="Q111" s="45"/>
      <c r="R111" s="45"/>
      <c r="S111" s="69"/>
      <c r="T111" s="43"/>
      <c r="U111" s="45"/>
      <c r="V111" s="45"/>
      <c r="W111" s="69"/>
      <c r="X111" s="43"/>
    </row>
    <row r="112" spans="3:24" x14ac:dyDescent="0.2">
      <c r="D112" s="15"/>
      <c r="E112" s="21"/>
      <c r="F112" s="20"/>
      <c r="G112" s="28"/>
      <c r="H112" s="15"/>
      <c r="Q112" s="45"/>
      <c r="R112" s="45"/>
      <c r="S112" s="69"/>
      <c r="T112" s="43"/>
      <c r="U112" s="45"/>
      <c r="V112" s="45"/>
      <c r="W112" s="69"/>
      <c r="X112" s="43"/>
    </row>
    <row r="113" spans="4:24" x14ac:dyDescent="0.2">
      <c r="D113" s="15"/>
      <c r="E113" s="21"/>
      <c r="F113" s="20"/>
      <c r="G113" s="28"/>
      <c r="H113" s="15"/>
      <c r="Q113" s="45"/>
      <c r="R113" s="45"/>
      <c r="S113" s="69"/>
      <c r="T113" s="43"/>
      <c r="U113" s="45"/>
      <c r="V113" s="45"/>
      <c r="W113" s="69"/>
      <c r="X113" s="43"/>
    </row>
    <row r="114" spans="4:24" x14ac:dyDescent="0.2">
      <c r="D114" s="15"/>
      <c r="E114" s="21"/>
      <c r="F114" s="20"/>
      <c r="G114" s="28"/>
      <c r="H114" s="15"/>
      <c r="Q114" s="45"/>
      <c r="R114" s="45"/>
      <c r="S114" s="69"/>
      <c r="T114" s="43"/>
      <c r="U114" s="45"/>
      <c r="V114" s="45"/>
      <c r="W114" s="69"/>
      <c r="X114" s="43"/>
    </row>
    <row r="115" spans="4:24" x14ac:dyDescent="0.2">
      <c r="D115" s="15"/>
      <c r="E115" s="21"/>
      <c r="F115" s="20"/>
      <c r="G115" s="28"/>
      <c r="H115" s="15"/>
      <c r="Q115" s="45"/>
      <c r="R115" s="45"/>
      <c r="S115" s="69"/>
      <c r="T115" s="43"/>
      <c r="U115" s="45"/>
      <c r="V115" s="45"/>
      <c r="W115" s="69"/>
      <c r="X115" s="43"/>
    </row>
    <row r="116" spans="4:24" x14ac:dyDescent="0.2">
      <c r="D116" s="15"/>
      <c r="E116" s="21"/>
      <c r="F116" s="20"/>
      <c r="G116" s="28"/>
      <c r="H116" s="15"/>
      <c r="Q116" s="45"/>
      <c r="R116" s="45"/>
      <c r="S116" s="69"/>
      <c r="T116" s="43"/>
      <c r="U116" s="45"/>
      <c r="V116" s="45"/>
      <c r="W116" s="69"/>
      <c r="X116" s="43"/>
    </row>
    <row r="117" spans="4:24" x14ac:dyDescent="0.2">
      <c r="D117" s="15"/>
      <c r="E117" s="20"/>
      <c r="F117" s="20"/>
      <c r="G117" s="28"/>
      <c r="H117" s="15"/>
      <c r="Q117" s="45"/>
      <c r="R117" s="45"/>
      <c r="S117" s="69"/>
      <c r="T117" s="43"/>
      <c r="U117" s="45"/>
      <c r="V117" s="45"/>
      <c r="W117" s="69"/>
      <c r="X117" s="43"/>
    </row>
    <row r="118" spans="4:24" x14ac:dyDescent="0.2">
      <c r="D118" s="15"/>
      <c r="E118" s="21"/>
      <c r="F118" s="20"/>
      <c r="G118" s="28"/>
      <c r="H118" s="15"/>
      <c r="Q118" s="45"/>
      <c r="R118" s="45"/>
      <c r="S118" s="69"/>
      <c r="T118" s="43"/>
      <c r="U118" s="45"/>
      <c r="V118" s="45"/>
      <c r="W118" s="69"/>
      <c r="X118" s="43"/>
    </row>
    <row r="119" spans="4:24" x14ac:dyDescent="0.2">
      <c r="D119" s="15"/>
      <c r="E119" s="21"/>
      <c r="F119" s="20"/>
      <c r="G119" s="28"/>
      <c r="H119" s="15"/>
      <c r="Q119" s="45"/>
      <c r="R119" s="45"/>
      <c r="S119" s="69"/>
      <c r="T119" s="43"/>
      <c r="U119" s="45"/>
      <c r="V119" s="45"/>
      <c r="W119" s="69"/>
      <c r="X119" s="43"/>
    </row>
    <row r="120" spans="4:24" x14ac:dyDescent="0.2">
      <c r="D120" s="15"/>
      <c r="E120" s="21"/>
      <c r="F120" s="20"/>
      <c r="G120" s="28"/>
      <c r="H120" s="15"/>
      <c r="Q120" s="45"/>
      <c r="R120" s="45"/>
      <c r="S120" s="69"/>
      <c r="T120" s="43"/>
      <c r="U120" s="45"/>
      <c r="V120" s="45"/>
      <c r="W120" s="69"/>
      <c r="X120" s="43"/>
    </row>
    <row r="121" spans="4:24" x14ac:dyDescent="0.2">
      <c r="D121" s="15"/>
      <c r="E121" s="21"/>
      <c r="F121" s="20"/>
      <c r="G121" s="28"/>
      <c r="H121" s="15"/>
      <c r="Q121" s="45"/>
      <c r="R121" s="45"/>
      <c r="S121" s="69"/>
      <c r="T121" s="43"/>
      <c r="U121" s="45"/>
      <c r="V121" s="45"/>
      <c r="W121" s="69"/>
      <c r="X121" s="43"/>
    </row>
    <row r="122" spans="4:24" x14ac:dyDescent="0.2">
      <c r="D122" s="15"/>
      <c r="E122" s="21"/>
      <c r="F122" s="20"/>
      <c r="G122" s="28"/>
      <c r="H122" s="15"/>
      <c r="Q122" s="45"/>
      <c r="R122" s="45"/>
      <c r="S122" s="69"/>
      <c r="T122" s="43"/>
      <c r="U122" s="45"/>
      <c r="V122" s="45"/>
      <c r="W122" s="69"/>
      <c r="X122" s="43"/>
    </row>
    <row r="123" spans="4:24" x14ac:dyDescent="0.2">
      <c r="D123" s="15"/>
      <c r="E123" s="21"/>
      <c r="F123" s="20"/>
      <c r="G123" s="28"/>
      <c r="H123" s="15"/>
      <c r="Q123" s="45"/>
      <c r="R123" s="45"/>
      <c r="S123" s="69"/>
      <c r="T123" s="43"/>
      <c r="U123" s="45"/>
      <c r="V123" s="45"/>
      <c r="W123" s="69"/>
      <c r="X123" s="43"/>
    </row>
    <row r="124" spans="4:24" x14ac:dyDescent="0.2">
      <c r="D124" s="15"/>
      <c r="E124" s="20"/>
      <c r="F124" s="20"/>
      <c r="G124" s="28"/>
      <c r="H124" s="15"/>
      <c r="Q124" s="45"/>
      <c r="R124" s="45"/>
      <c r="S124" s="69"/>
      <c r="T124" s="43"/>
      <c r="U124" s="45"/>
      <c r="V124" s="45"/>
      <c r="W124" s="69"/>
      <c r="X124" s="43"/>
    </row>
    <row r="125" spans="4:24" x14ac:dyDescent="0.2">
      <c r="D125" s="15"/>
      <c r="E125" s="21"/>
      <c r="F125" s="20"/>
      <c r="G125" s="28"/>
      <c r="H125" s="15"/>
      <c r="Q125" s="45"/>
      <c r="R125" s="45"/>
      <c r="S125" s="69"/>
      <c r="T125" s="43"/>
      <c r="U125" s="45"/>
      <c r="V125" s="45"/>
      <c r="W125" s="69"/>
      <c r="X125" s="43"/>
    </row>
    <row r="126" spans="4:24" x14ac:dyDescent="0.2">
      <c r="D126" s="15"/>
      <c r="E126" s="21"/>
      <c r="F126" s="20"/>
      <c r="G126" s="28"/>
      <c r="H126" s="15"/>
      <c r="Q126" s="45"/>
      <c r="R126" s="45"/>
      <c r="S126" s="69"/>
      <c r="T126" s="43"/>
      <c r="U126" s="45"/>
      <c r="V126" s="45"/>
      <c r="W126" s="69"/>
      <c r="X126" s="43"/>
    </row>
    <row r="127" spans="4:24" x14ac:dyDescent="0.2">
      <c r="D127" s="15"/>
      <c r="E127" s="21"/>
      <c r="F127" s="20"/>
      <c r="G127" s="28"/>
      <c r="H127" s="15"/>
      <c r="Q127" s="45"/>
      <c r="R127" s="45"/>
      <c r="S127" s="69"/>
      <c r="T127" s="43"/>
      <c r="U127" s="45"/>
      <c r="V127" s="45"/>
      <c r="W127" s="69"/>
      <c r="X127" s="43"/>
    </row>
    <row r="128" spans="4:24" x14ac:dyDescent="0.2">
      <c r="D128" s="15"/>
      <c r="E128" s="21"/>
      <c r="F128" s="20"/>
      <c r="G128" s="28"/>
      <c r="H128" s="15"/>
      <c r="Q128" s="45"/>
      <c r="R128" s="45"/>
      <c r="S128" s="69"/>
      <c r="T128" s="43"/>
      <c r="U128" s="45"/>
      <c r="V128" s="45"/>
      <c r="W128" s="69"/>
      <c r="X128" s="43"/>
    </row>
    <row r="129" spans="4:24" x14ac:dyDescent="0.2">
      <c r="D129" s="15"/>
      <c r="E129" s="20"/>
      <c r="F129" s="20"/>
      <c r="G129" s="28"/>
      <c r="H129" s="15"/>
      <c r="Q129" s="45"/>
      <c r="R129" s="45"/>
      <c r="S129" s="69"/>
      <c r="T129" s="43"/>
      <c r="U129" s="45"/>
      <c r="V129" s="45"/>
      <c r="W129" s="69"/>
      <c r="X129" s="43"/>
    </row>
    <row r="130" spans="4:24" x14ac:dyDescent="0.2">
      <c r="D130" s="15"/>
      <c r="E130" s="21"/>
      <c r="F130" s="20"/>
      <c r="G130" s="28"/>
      <c r="H130" s="15"/>
      <c r="Q130" s="45"/>
      <c r="R130" s="45"/>
      <c r="S130" s="69"/>
      <c r="T130" s="43"/>
      <c r="U130" s="45"/>
      <c r="V130" s="45"/>
      <c r="W130" s="69"/>
      <c r="X130" s="43"/>
    </row>
    <row r="131" spans="4:24" x14ac:dyDescent="0.2">
      <c r="D131" s="15"/>
      <c r="E131" s="21"/>
      <c r="F131" s="20"/>
      <c r="G131" s="28"/>
      <c r="H131" s="15"/>
      <c r="Q131" s="45"/>
      <c r="R131" s="45"/>
      <c r="S131" s="69"/>
      <c r="T131" s="43"/>
      <c r="U131" s="45"/>
      <c r="V131" s="45"/>
      <c r="W131" s="69"/>
      <c r="X131" s="43"/>
    </row>
    <row r="132" spans="4:24" x14ac:dyDescent="0.2">
      <c r="D132" s="15"/>
      <c r="E132" s="21"/>
      <c r="F132" s="20"/>
      <c r="G132" s="28"/>
      <c r="H132" s="15"/>
      <c r="Q132" s="45"/>
      <c r="R132" s="45"/>
      <c r="S132" s="69"/>
      <c r="T132" s="43"/>
      <c r="U132" s="45"/>
      <c r="V132" s="45"/>
      <c r="W132" s="69"/>
      <c r="X132" s="43"/>
    </row>
    <row r="133" spans="4:24" x14ac:dyDescent="0.2">
      <c r="D133" s="15"/>
      <c r="E133" s="21"/>
      <c r="F133" s="20"/>
      <c r="G133" s="28"/>
      <c r="H133" s="15"/>
      <c r="Q133" s="45"/>
      <c r="R133" s="45"/>
      <c r="S133" s="69"/>
      <c r="T133" s="43"/>
      <c r="U133" s="45"/>
      <c r="V133" s="45"/>
      <c r="W133" s="69"/>
      <c r="X133" s="43"/>
    </row>
    <row r="134" spans="4:24" x14ac:dyDescent="0.2">
      <c r="D134" s="15"/>
      <c r="E134" s="20"/>
      <c r="F134" s="20"/>
      <c r="G134" s="28"/>
      <c r="H134" s="15"/>
      <c r="Q134" s="45"/>
      <c r="R134" s="45"/>
      <c r="S134" s="69"/>
      <c r="T134" s="43"/>
      <c r="U134" s="45"/>
      <c r="V134" s="45"/>
      <c r="W134" s="69"/>
      <c r="X134" s="43"/>
    </row>
    <row r="135" spans="4:24" x14ac:dyDescent="0.2">
      <c r="D135" s="15"/>
      <c r="E135" s="21"/>
      <c r="F135" s="20"/>
      <c r="G135" s="28"/>
      <c r="H135" s="15"/>
      <c r="Q135" s="45"/>
      <c r="R135" s="45"/>
      <c r="S135" s="69"/>
      <c r="T135" s="43"/>
      <c r="U135" s="45"/>
      <c r="V135" s="45"/>
      <c r="W135" s="69"/>
      <c r="X135" s="43"/>
    </row>
    <row r="136" spans="4:24" x14ac:dyDescent="0.2">
      <c r="D136" s="15"/>
      <c r="E136" s="21"/>
      <c r="F136" s="20"/>
      <c r="G136" s="28"/>
      <c r="H136" s="15"/>
      <c r="Q136" s="45"/>
      <c r="R136" s="45"/>
      <c r="S136" s="69"/>
      <c r="T136" s="43"/>
      <c r="U136" s="45"/>
      <c r="V136" s="45"/>
      <c r="W136" s="69"/>
      <c r="X136" s="43"/>
    </row>
    <row r="137" spans="4:24" x14ac:dyDescent="0.2">
      <c r="D137" s="15"/>
      <c r="E137" s="21"/>
      <c r="F137" s="20"/>
      <c r="G137" s="28"/>
      <c r="H137" s="15"/>
      <c r="Q137" s="45"/>
      <c r="R137" s="45"/>
      <c r="S137" s="69"/>
      <c r="T137" s="43"/>
      <c r="U137" s="45"/>
      <c r="V137" s="45"/>
      <c r="W137" s="69"/>
      <c r="X137" s="43"/>
    </row>
    <row r="138" spans="4:24" x14ac:dyDescent="0.2">
      <c r="D138" s="15"/>
      <c r="E138" s="21"/>
      <c r="F138" s="20"/>
      <c r="G138" s="28"/>
      <c r="H138" s="15"/>
      <c r="Q138" s="45"/>
      <c r="R138" s="45"/>
      <c r="S138" s="69"/>
      <c r="T138" s="43"/>
      <c r="U138" s="45"/>
      <c r="V138" s="45"/>
      <c r="W138" s="69"/>
      <c r="X138" s="43"/>
    </row>
    <row r="139" spans="4:24" x14ac:dyDescent="0.2">
      <c r="D139" s="15"/>
      <c r="E139" s="21"/>
      <c r="F139" s="20"/>
      <c r="G139" s="28"/>
      <c r="H139" s="15"/>
      <c r="Q139" s="45"/>
      <c r="R139" s="45"/>
      <c r="S139" s="69"/>
      <c r="T139" s="43"/>
      <c r="U139" s="45"/>
      <c r="V139" s="45"/>
      <c r="W139" s="69"/>
      <c r="X139" s="43"/>
    </row>
    <row r="140" spans="4:24" x14ac:dyDescent="0.2">
      <c r="D140" s="15"/>
      <c r="E140" s="21"/>
      <c r="F140" s="20"/>
      <c r="G140" s="28"/>
      <c r="H140" s="15"/>
      <c r="Q140" s="45"/>
      <c r="R140" s="45"/>
      <c r="S140" s="69"/>
      <c r="T140" s="43"/>
      <c r="U140" s="45"/>
      <c r="V140" s="45"/>
      <c r="W140" s="69"/>
      <c r="X140" s="43"/>
    </row>
    <row r="141" spans="4:24" x14ac:dyDescent="0.2">
      <c r="D141" s="15"/>
      <c r="E141" s="20"/>
      <c r="F141" s="20"/>
      <c r="G141" s="28"/>
      <c r="H141" s="15"/>
      <c r="Q141" s="45"/>
      <c r="R141" s="45"/>
      <c r="S141" s="69"/>
      <c r="T141" s="43"/>
      <c r="U141" s="45"/>
      <c r="V141" s="45"/>
      <c r="W141" s="69"/>
      <c r="X141" s="43"/>
    </row>
    <row r="142" spans="4:24" x14ac:dyDescent="0.2">
      <c r="D142" s="15"/>
      <c r="E142" s="21"/>
      <c r="F142" s="20"/>
      <c r="G142" s="28"/>
      <c r="H142" s="15"/>
      <c r="Q142" s="45"/>
      <c r="R142" s="45"/>
      <c r="S142" s="69"/>
      <c r="T142" s="43"/>
      <c r="U142" s="45"/>
      <c r="V142" s="45"/>
      <c r="W142" s="69"/>
      <c r="X142" s="43"/>
    </row>
    <row r="143" spans="4:24" x14ac:dyDescent="0.2">
      <c r="D143" s="15"/>
      <c r="E143" s="21"/>
      <c r="F143" s="20"/>
      <c r="G143" s="28"/>
      <c r="H143" s="15"/>
      <c r="Q143" s="45"/>
      <c r="R143" s="45"/>
      <c r="S143" s="69"/>
      <c r="T143" s="43"/>
      <c r="U143" s="45"/>
      <c r="V143" s="45"/>
      <c r="W143" s="69"/>
      <c r="X143" s="43"/>
    </row>
    <row r="144" spans="4:24" x14ac:dyDescent="0.2">
      <c r="D144" s="15"/>
      <c r="E144" s="21"/>
      <c r="F144" s="20"/>
      <c r="G144" s="28"/>
      <c r="H144" s="15"/>
      <c r="Q144" s="45"/>
      <c r="R144" s="45"/>
      <c r="S144" s="69"/>
      <c r="T144" s="43"/>
      <c r="U144" s="45"/>
      <c r="V144" s="45"/>
      <c r="W144" s="69"/>
      <c r="X144" s="43"/>
    </row>
    <row r="145" spans="4:24" x14ac:dyDescent="0.2">
      <c r="D145" s="15"/>
      <c r="E145" s="21"/>
      <c r="F145" s="20"/>
      <c r="G145" s="28"/>
      <c r="H145" s="15"/>
      <c r="Q145" s="45"/>
      <c r="R145" s="45"/>
      <c r="S145" s="69"/>
      <c r="T145" s="43"/>
      <c r="U145" s="45"/>
      <c r="V145" s="45"/>
      <c r="W145" s="69"/>
      <c r="X145" s="43"/>
    </row>
    <row r="146" spans="4:24" x14ac:dyDescent="0.2">
      <c r="D146" s="15"/>
      <c r="E146" s="21"/>
      <c r="F146" s="20"/>
      <c r="G146" s="28"/>
      <c r="H146" s="15"/>
      <c r="Q146" s="45"/>
      <c r="R146" s="45"/>
      <c r="S146" s="69"/>
      <c r="T146" s="43"/>
      <c r="U146" s="45"/>
      <c r="V146" s="45"/>
      <c r="W146" s="69"/>
      <c r="X146" s="43"/>
    </row>
    <row r="147" spans="4:24" x14ac:dyDescent="0.2">
      <c r="D147" s="15"/>
      <c r="E147" s="20"/>
      <c r="F147" s="20"/>
      <c r="G147" s="28"/>
      <c r="H147" s="15"/>
      <c r="Q147" s="45"/>
      <c r="R147" s="45"/>
      <c r="S147" s="69"/>
      <c r="T147" s="43"/>
      <c r="U147" s="45"/>
      <c r="V147" s="45"/>
      <c r="W147" s="69"/>
      <c r="X147" s="43"/>
    </row>
    <row r="148" spans="4:24" x14ac:dyDescent="0.2">
      <c r="D148" s="15"/>
      <c r="E148" s="21"/>
      <c r="F148" s="20"/>
      <c r="G148" s="28"/>
      <c r="H148" s="15"/>
      <c r="Q148" s="45"/>
      <c r="R148" s="45"/>
      <c r="S148" s="69"/>
      <c r="T148" s="43"/>
      <c r="U148" s="45"/>
      <c r="V148" s="45"/>
      <c r="W148" s="69"/>
      <c r="X148" s="43"/>
    </row>
    <row r="149" spans="4:24" x14ac:dyDescent="0.2">
      <c r="D149" s="15"/>
      <c r="E149" s="21"/>
      <c r="F149" s="20"/>
      <c r="G149" s="28"/>
      <c r="H149" s="15"/>
      <c r="Q149" s="45"/>
      <c r="R149" s="45"/>
      <c r="S149" s="69"/>
      <c r="T149" s="43"/>
      <c r="U149" s="45"/>
      <c r="V149" s="45"/>
      <c r="W149" s="69"/>
      <c r="X149" s="43"/>
    </row>
    <row r="150" spans="4:24" x14ac:dyDescent="0.2">
      <c r="D150" s="15"/>
      <c r="E150" s="21"/>
      <c r="F150" s="20"/>
      <c r="G150" s="28"/>
      <c r="H150" s="15"/>
      <c r="Q150" s="45"/>
      <c r="R150" s="45"/>
      <c r="S150" s="69"/>
      <c r="T150" s="43"/>
      <c r="U150" s="45"/>
      <c r="V150" s="45"/>
      <c r="W150" s="69"/>
      <c r="X150" s="43"/>
    </row>
    <row r="151" spans="4:24" x14ac:dyDescent="0.2">
      <c r="D151" s="15"/>
      <c r="E151" s="21"/>
      <c r="F151" s="20"/>
      <c r="G151" s="28"/>
      <c r="H151" s="15"/>
      <c r="Q151" s="45"/>
      <c r="R151" s="45"/>
      <c r="S151" s="69"/>
      <c r="T151" s="43"/>
      <c r="U151" s="45"/>
      <c r="V151" s="45"/>
      <c r="W151" s="69"/>
      <c r="X151" s="43"/>
    </row>
    <row r="152" spans="4:24" x14ac:dyDescent="0.2">
      <c r="D152" s="15"/>
      <c r="E152" s="21"/>
      <c r="F152" s="20"/>
      <c r="G152" s="28"/>
      <c r="H152" s="15"/>
      <c r="Q152" s="45"/>
      <c r="R152" s="45"/>
      <c r="S152" s="69"/>
      <c r="T152" s="43"/>
      <c r="U152" s="45"/>
      <c r="V152" s="45"/>
      <c r="W152" s="69"/>
      <c r="X152" s="43"/>
    </row>
    <row r="153" spans="4:24" x14ac:dyDescent="0.2">
      <c r="D153" s="15"/>
      <c r="E153" s="21"/>
      <c r="F153" s="20"/>
      <c r="G153" s="28"/>
      <c r="H153" s="15"/>
      <c r="Q153" s="45"/>
      <c r="R153" s="45"/>
      <c r="S153" s="69"/>
      <c r="T153" s="43"/>
      <c r="U153" s="45"/>
      <c r="V153" s="45"/>
      <c r="W153" s="69"/>
      <c r="X153" s="43"/>
    </row>
    <row r="154" spans="4:24" x14ac:dyDescent="0.2">
      <c r="D154" s="15"/>
      <c r="E154" s="20"/>
      <c r="F154" s="20"/>
      <c r="G154" s="28"/>
      <c r="H154" s="15"/>
      <c r="Q154" s="45"/>
      <c r="R154" s="45"/>
      <c r="S154" s="69"/>
      <c r="T154" s="43"/>
      <c r="U154" s="45"/>
      <c r="V154" s="45"/>
      <c r="W154" s="69"/>
      <c r="X154" s="43"/>
    </row>
    <row r="155" spans="4:24" x14ac:dyDescent="0.2">
      <c r="D155" s="15"/>
      <c r="E155" s="21"/>
      <c r="F155" s="20"/>
      <c r="G155" s="28"/>
      <c r="H155" s="15"/>
      <c r="Q155" s="45"/>
      <c r="R155" s="45"/>
      <c r="S155" s="69"/>
      <c r="T155" s="43"/>
      <c r="U155" s="45"/>
      <c r="V155" s="45"/>
      <c r="W155" s="69"/>
      <c r="X155" s="43"/>
    </row>
    <row r="156" spans="4:24" x14ac:dyDescent="0.2">
      <c r="D156" s="15"/>
      <c r="E156" s="21"/>
      <c r="F156" s="20"/>
      <c r="G156" s="28"/>
      <c r="H156" s="15"/>
      <c r="Q156" s="45"/>
      <c r="R156" s="45"/>
      <c r="S156" s="69"/>
      <c r="T156" s="43"/>
      <c r="U156" s="45"/>
      <c r="V156" s="45"/>
      <c r="W156" s="69"/>
      <c r="X156" s="43"/>
    </row>
    <row r="157" spans="4:24" x14ac:dyDescent="0.2">
      <c r="D157" s="15"/>
      <c r="E157" s="21"/>
      <c r="F157" s="20"/>
      <c r="G157" s="28"/>
      <c r="H157" s="15"/>
      <c r="Q157" s="45"/>
      <c r="R157" s="45"/>
      <c r="S157" s="69"/>
      <c r="T157" s="43"/>
      <c r="U157" s="45"/>
      <c r="V157" s="45"/>
      <c r="W157" s="69"/>
      <c r="X157" s="43"/>
    </row>
    <row r="158" spans="4:24" x14ac:dyDescent="0.2">
      <c r="D158" s="15"/>
      <c r="E158" s="21"/>
      <c r="F158" s="20"/>
      <c r="G158" s="28"/>
      <c r="H158" s="15"/>
      <c r="Q158" s="45"/>
      <c r="R158" s="45"/>
      <c r="S158" s="69"/>
      <c r="T158" s="43"/>
      <c r="U158" s="45"/>
      <c r="V158" s="45"/>
      <c r="W158" s="69"/>
      <c r="X158" s="43"/>
    </row>
    <row r="159" spans="4:24" x14ac:dyDescent="0.2">
      <c r="D159" s="15"/>
      <c r="E159" s="21"/>
      <c r="F159" s="20"/>
      <c r="G159" s="28"/>
      <c r="H159" s="15"/>
      <c r="Q159" s="45"/>
      <c r="R159" s="45"/>
      <c r="S159" s="69"/>
      <c r="T159" s="43"/>
      <c r="U159" s="45"/>
      <c r="V159" s="45"/>
      <c r="W159" s="69"/>
      <c r="X159" s="43"/>
    </row>
    <row r="160" spans="4:24" x14ac:dyDescent="0.2">
      <c r="D160" s="15"/>
      <c r="E160" s="21"/>
      <c r="F160" s="20"/>
      <c r="G160" s="28"/>
      <c r="H160" s="15"/>
      <c r="Q160" s="45"/>
      <c r="R160" s="45"/>
      <c r="S160" s="69"/>
      <c r="T160" s="43"/>
      <c r="U160" s="45"/>
      <c r="V160" s="45"/>
      <c r="W160" s="69"/>
      <c r="X160" s="43"/>
    </row>
    <row r="161" spans="4:24" x14ac:dyDescent="0.2">
      <c r="D161" s="15"/>
      <c r="E161" s="20"/>
      <c r="F161" s="20"/>
      <c r="G161" s="28"/>
      <c r="H161" s="15"/>
      <c r="Q161" s="45"/>
      <c r="R161" s="45"/>
      <c r="S161" s="69"/>
      <c r="T161" s="43"/>
      <c r="U161" s="45"/>
      <c r="V161" s="45"/>
      <c r="W161" s="69"/>
      <c r="X161" s="43"/>
    </row>
    <row r="162" spans="4:24" x14ac:dyDescent="0.2">
      <c r="D162" s="15"/>
      <c r="E162" s="21"/>
      <c r="F162" s="20"/>
      <c r="G162" s="28"/>
      <c r="H162" s="15"/>
      <c r="Q162" s="45"/>
      <c r="R162" s="45"/>
      <c r="S162" s="69"/>
      <c r="T162" s="43"/>
      <c r="U162" s="45"/>
      <c r="V162" s="45"/>
      <c r="W162" s="69"/>
      <c r="X162" s="43"/>
    </row>
    <row r="163" spans="4:24" x14ac:dyDescent="0.2">
      <c r="D163" s="15"/>
      <c r="E163" s="21"/>
      <c r="F163" s="20"/>
      <c r="G163" s="28"/>
      <c r="H163" s="15"/>
      <c r="Q163" s="45"/>
      <c r="R163" s="45"/>
      <c r="S163" s="69"/>
      <c r="T163" s="43"/>
      <c r="U163" s="45"/>
      <c r="V163" s="45"/>
      <c r="W163" s="69"/>
      <c r="X163" s="43"/>
    </row>
    <row r="164" spans="4:24" x14ac:dyDescent="0.2">
      <c r="D164" s="15"/>
      <c r="E164" s="21"/>
      <c r="F164" s="20"/>
      <c r="G164" s="28"/>
      <c r="H164" s="15"/>
      <c r="Q164" s="45"/>
      <c r="R164" s="45"/>
      <c r="S164" s="69"/>
      <c r="T164" s="43"/>
      <c r="U164" s="45"/>
      <c r="V164" s="45"/>
      <c r="W164" s="69"/>
      <c r="X164" s="43"/>
    </row>
    <row r="165" spans="4:24" x14ac:dyDescent="0.2">
      <c r="D165" s="15"/>
      <c r="E165" s="21"/>
      <c r="F165" s="20"/>
      <c r="G165" s="28"/>
      <c r="H165" s="15"/>
      <c r="Q165" s="45"/>
      <c r="R165" s="45"/>
      <c r="S165" s="69"/>
      <c r="T165" s="43"/>
      <c r="U165" s="45"/>
      <c r="V165" s="45"/>
      <c r="W165" s="69"/>
      <c r="X165" s="43"/>
    </row>
    <row r="166" spans="4:24" x14ac:dyDescent="0.2">
      <c r="D166" s="15"/>
      <c r="E166" s="21"/>
      <c r="F166" s="20"/>
      <c r="G166" s="28"/>
      <c r="H166" s="15"/>
      <c r="Q166" s="45"/>
      <c r="R166" s="45"/>
      <c r="S166" s="69"/>
      <c r="T166" s="43"/>
      <c r="U166" s="45"/>
      <c r="V166" s="45"/>
      <c r="W166" s="69"/>
      <c r="X166" s="43"/>
    </row>
    <row r="167" spans="4:24" x14ac:dyDescent="0.2">
      <c r="D167" s="15"/>
      <c r="E167" s="20"/>
      <c r="F167" s="20"/>
      <c r="G167" s="28"/>
      <c r="H167" s="15"/>
      <c r="Q167" s="45"/>
      <c r="R167" s="45"/>
      <c r="S167" s="69"/>
      <c r="T167" s="43"/>
      <c r="U167" s="45"/>
      <c r="V167" s="45"/>
      <c r="W167" s="69"/>
      <c r="X167" s="43"/>
    </row>
    <row r="168" spans="4:24" x14ac:dyDescent="0.2">
      <c r="D168" s="15"/>
      <c r="E168" s="21"/>
      <c r="F168" s="20"/>
      <c r="G168" s="28"/>
      <c r="H168" s="15"/>
      <c r="Q168" s="45"/>
      <c r="R168" s="45"/>
      <c r="S168" s="69"/>
      <c r="T168" s="43"/>
      <c r="U168" s="45"/>
      <c r="V168" s="45"/>
      <c r="W168" s="69"/>
      <c r="X168" s="43"/>
    </row>
    <row r="169" spans="4:24" x14ac:dyDescent="0.2">
      <c r="D169" s="15"/>
      <c r="E169" s="21"/>
      <c r="F169" s="20"/>
      <c r="G169" s="28"/>
      <c r="H169" s="15"/>
      <c r="Q169" s="45"/>
      <c r="R169" s="45"/>
      <c r="S169" s="69"/>
      <c r="T169" s="43"/>
      <c r="U169" s="45"/>
      <c r="V169" s="45"/>
      <c r="W169" s="69"/>
      <c r="X169" s="43"/>
    </row>
    <row r="170" spans="4:24" x14ac:dyDescent="0.2">
      <c r="D170" s="15"/>
      <c r="E170" s="21"/>
      <c r="F170" s="20"/>
      <c r="G170" s="28"/>
      <c r="H170" s="15"/>
      <c r="Q170" s="45"/>
      <c r="R170" s="45"/>
      <c r="S170" s="69"/>
      <c r="T170" s="43"/>
      <c r="U170" s="45"/>
      <c r="V170" s="45"/>
      <c r="W170" s="69"/>
      <c r="X170" s="43"/>
    </row>
    <row r="171" spans="4:24" x14ac:dyDescent="0.2">
      <c r="D171" s="15"/>
      <c r="E171" s="21"/>
      <c r="F171" s="20"/>
      <c r="G171" s="28"/>
      <c r="H171" s="15"/>
      <c r="Q171" s="45"/>
      <c r="R171" s="45"/>
      <c r="S171" s="69"/>
      <c r="T171" s="43"/>
      <c r="U171" s="45"/>
      <c r="V171" s="45"/>
      <c r="W171" s="69"/>
      <c r="X171" s="43"/>
    </row>
    <row r="172" spans="4:24" x14ac:dyDescent="0.2">
      <c r="D172" s="15"/>
      <c r="E172" s="20"/>
      <c r="F172" s="20"/>
      <c r="G172" s="28"/>
      <c r="H172" s="15"/>
      <c r="Q172" s="45"/>
      <c r="R172" s="45"/>
      <c r="S172" s="69"/>
      <c r="T172" s="43"/>
      <c r="U172" s="45"/>
      <c r="V172" s="45"/>
      <c r="W172" s="69"/>
      <c r="X172" s="43"/>
    </row>
    <row r="173" spans="4:24" x14ac:dyDescent="0.2">
      <c r="D173" s="15"/>
      <c r="E173" s="20"/>
      <c r="F173" s="20"/>
      <c r="G173" s="28"/>
      <c r="H173" s="15"/>
      <c r="Q173" s="45"/>
      <c r="R173" s="45"/>
      <c r="S173" s="69"/>
      <c r="T173" s="43"/>
      <c r="U173" s="45"/>
      <c r="V173" s="45"/>
      <c r="W173" s="69"/>
      <c r="X173" s="43"/>
    </row>
    <row r="174" spans="4:24" x14ac:dyDescent="0.2">
      <c r="D174" s="15"/>
      <c r="E174" s="20"/>
      <c r="F174" s="20"/>
      <c r="G174" s="28"/>
      <c r="H174" s="15"/>
      <c r="Q174" s="45"/>
      <c r="R174" s="45"/>
      <c r="S174" s="69"/>
      <c r="T174" s="43"/>
      <c r="U174" s="45"/>
      <c r="V174" s="45"/>
      <c r="W174" s="69"/>
      <c r="X174" s="43"/>
    </row>
    <row r="175" spans="4:24" x14ac:dyDescent="0.2">
      <c r="D175" s="15"/>
      <c r="E175" s="20"/>
      <c r="F175" s="20"/>
      <c r="G175" s="28"/>
      <c r="H175" s="15"/>
      <c r="Q175" s="45"/>
      <c r="R175" s="45"/>
      <c r="S175" s="69"/>
      <c r="T175" s="43"/>
      <c r="U175" s="45"/>
      <c r="V175" s="45"/>
      <c r="W175" s="69"/>
      <c r="X175" s="43"/>
    </row>
    <row r="176" spans="4:24" x14ac:dyDescent="0.2">
      <c r="E176" s="20"/>
      <c r="F176" s="20"/>
      <c r="G176" s="28"/>
      <c r="Q176" s="45"/>
      <c r="R176" s="45"/>
      <c r="S176" s="69"/>
      <c r="T176" s="43"/>
      <c r="U176" s="45"/>
      <c r="V176" s="45"/>
      <c r="W176" s="69"/>
      <c r="X176" s="43"/>
    </row>
    <row r="177" spans="5:24" x14ac:dyDescent="0.2">
      <c r="E177" s="20"/>
      <c r="F177" s="20"/>
      <c r="G177" s="28"/>
      <c r="Q177" s="45"/>
      <c r="R177" s="45"/>
      <c r="S177" s="69"/>
      <c r="T177" s="43"/>
      <c r="U177" s="45"/>
      <c r="V177" s="45"/>
      <c r="W177" s="69"/>
      <c r="X177" s="43"/>
    </row>
    <row r="178" spans="5:24" x14ac:dyDescent="0.2">
      <c r="E178" s="20"/>
      <c r="F178" s="20"/>
      <c r="G178" s="28"/>
      <c r="Q178" s="45"/>
      <c r="R178" s="45"/>
      <c r="S178" s="69"/>
      <c r="T178" s="43"/>
      <c r="U178" s="45"/>
      <c r="V178" s="45"/>
      <c r="W178" s="69"/>
      <c r="X178" s="43"/>
    </row>
    <row r="179" spans="5:24" x14ac:dyDescent="0.2">
      <c r="E179" s="20"/>
      <c r="F179" s="20"/>
      <c r="G179" s="28"/>
      <c r="Q179" s="45"/>
      <c r="R179" s="45"/>
      <c r="S179" s="69"/>
      <c r="T179" s="43"/>
      <c r="U179" s="45"/>
      <c r="V179" s="45"/>
      <c r="W179" s="69"/>
      <c r="X179" s="43"/>
    </row>
    <row r="180" spans="5:24" x14ac:dyDescent="0.2">
      <c r="E180" s="20"/>
      <c r="F180" s="20"/>
      <c r="G180" s="28"/>
      <c r="Q180" s="45"/>
      <c r="R180" s="45"/>
      <c r="S180" s="69"/>
      <c r="T180" s="43"/>
      <c r="U180" s="45"/>
      <c r="V180" s="45"/>
      <c r="W180" s="69"/>
      <c r="X180" s="43"/>
    </row>
    <row r="181" spans="5:24" x14ac:dyDescent="0.2">
      <c r="E181" s="20"/>
      <c r="F181" s="20"/>
      <c r="G181" s="28"/>
      <c r="Q181" s="45"/>
      <c r="R181" s="45"/>
      <c r="S181" s="69"/>
      <c r="T181" s="43"/>
      <c r="U181" s="45"/>
      <c r="V181" s="45"/>
      <c r="W181" s="69"/>
      <c r="X181" s="43"/>
    </row>
    <row r="182" spans="5:24" x14ac:dyDescent="0.2">
      <c r="E182" s="20"/>
      <c r="F182" s="20"/>
      <c r="G182" s="28"/>
      <c r="Q182" s="45"/>
      <c r="R182" s="45"/>
      <c r="S182" s="69"/>
      <c r="T182" s="43"/>
      <c r="U182" s="45"/>
      <c r="V182" s="45"/>
      <c r="W182" s="69"/>
      <c r="X182" s="43"/>
    </row>
    <row r="183" spans="5:24" x14ac:dyDescent="0.2">
      <c r="E183" s="20"/>
      <c r="F183" s="20"/>
      <c r="G183" s="28"/>
      <c r="Q183" s="45"/>
      <c r="R183" s="45"/>
      <c r="S183" s="69"/>
      <c r="T183" s="43"/>
      <c r="U183" s="45"/>
      <c r="V183" s="45"/>
      <c r="W183" s="69"/>
      <c r="X183" s="43"/>
    </row>
    <row r="184" spans="5:24" x14ac:dyDescent="0.2">
      <c r="E184" s="20"/>
      <c r="F184" s="20"/>
      <c r="G184" s="28"/>
      <c r="Q184" s="45"/>
      <c r="R184" s="45"/>
      <c r="S184" s="69"/>
      <c r="T184" s="43"/>
      <c r="U184" s="45"/>
      <c r="V184" s="45"/>
      <c r="W184" s="69"/>
      <c r="X184" s="43"/>
    </row>
    <row r="185" spans="5:24" x14ac:dyDescent="0.2">
      <c r="E185" s="20"/>
      <c r="F185" s="20"/>
      <c r="G185" s="28"/>
      <c r="Q185" s="45"/>
      <c r="R185" s="45"/>
      <c r="S185" s="69"/>
      <c r="T185" s="43"/>
      <c r="U185" s="45"/>
      <c r="V185" s="45"/>
      <c r="W185" s="69"/>
      <c r="X185" s="43"/>
    </row>
    <row r="186" spans="5:24" x14ac:dyDescent="0.2">
      <c r="E186" s="20"/>
      <c r="F186" s="20"/>
      <c r="G186" s="28"/>
      <c r="Q186" s="45"/>
      <c r="R186" s="45"/>
      <c r="S186" s="69"/>
      <c r="T186" s="43"/>
      <c r="U186" s="45"/>
      <c r="V186" s="45"/>
      <c r="W186" s="69"/>
      <c r="X186" s="43"/>
    </row>
    <row r="187" spans="5:24" x14ac:dyDescent="0.2">
      <c r="E187" s="20"/>
      <c r="F187" s="20"/>
      <c r="G187" s="28"/>
      <c r="Q187" s="45"/>
      <c r="R187" s="45"/>
      <c r="S187" s="69"/>
      <c r="T187" s="43"/>
      <c r="U187" s="45"/>
      <c r="V187" s="45"/>
      <c r="W187" s="69"/>
      <c r="X187" s="43"/>
    </row>
    <row r="188" spans="5:24" x14ac:dyDescent="0.2">
      <c r="E188" s="20"/>
      <c r="F188" s="20"/>
      <c r="G188" s="28"/>
      <c r="Q188" s="45"/>
      <c r="R188" s="45"/>
      <c r="S188" s="69"/>
      <c r="T188" s="43"/>
      <c r="U188" s="45"/>
      <c r="V188" s="45"/>
      <c r="W188" s="69"/>
      <c r="X188" s="43"/>
    </row>
    <row r="189" spans="5:24" x14ac:dyDescent="0.2">
      <c r="E189" s="20"/>
      <c r="F189" s="20"/>
      <c r="G189" s="28"/>
      <c r="Q189" s="45"/>
      <c r="R189" s="45"/>
      <c r="S189" s="69"/>
      <c r="T189" s="43"/>
      <c r="U189" s="45"/>
      <c r="V189" s="45"/>
      <c r="W189" s="69"/>
      <c r="X189" s="43"/>
    </row>
    <row r="190" spans="5:24" x14ac:dyDescent="0.2">
      <c r="E190" s="20"/>
      <c r="F190" s="20"/>
      <c r="G190" s="28"/>
      <c r="Q190" s="45"/>
      <c r="R190" s="45"/>
      <c r="S190" s="69"/>
      <c r="T190" s="43"/>
      <c r="U190" s="45"/>
      <c r="V190" s="45"/>
      <c r="W190" s="69"/>
      <c r="X190" s="43"/>
    </row>
    <row r="191" spans="5:24" x14ac:dyDescent="0.2">
      <c r="E191" s="20"/>
      <c r="F191" s="20"/>
      <c r="G191" s="28"/>
      <c r="Q191" s="45"/>
      <c r="R191" s="45"/>
      <c r="S191" s="69"/>
      <c r="T191" s="43"/>
      <c r="U191" s="45"/>
      <c r="V191" s="45"/>
      <c r="W191" s="69"/>
      <c r="X191" s="43"/>
    </row>
    <row r="192" spans="5:24" x14ac:dyDescent="0.2">
      <c r="E192" s="20"/>
      <c r="F192" s="20"/>
      <c r="G192" s="28"/>
      <c r="Q192" s="45"/>
      <c r="R192" s="45"/>
      <c r="S192" s="69"/>
      <c r="T192" s="43"/>
      <c r="U192" s="45"/>
      <c r="V192" s="45"/>
      <c r="W192" s="69"/>
      <c r="X192" s="43"/>
    </row>
    <row r="193" spans="5:24" x14ac:dyDescent="0.2">
      <c r="E193" s="20"/>
      <c r="F193" s="20"/>
      <c r="G193" s="28"/>
      <c r="Q193" s="45"/>
      <c r="R193" s="45"/>
      <c r="S193" s="69"/>
      <c r="T193" s="43"/>
      <c r="U193" s="45"/>
      <c r="V193" s="45"/>
      <c r="W193" s="69"/>
      <c r="X193" s="43"/>
    </row>
    <row r="194" spans="5:24" x14ac:dyDescent="0.2">
      <c r="E194" s="20"/>
      <c r="F194" s="20"/>
      <c r="G194" s="28"/>
      <c r="Q194" s="45"/>
      <c r="R194" s="45"/>
      <c r="S194" s="69"/>
      <c r="T194" s="43"/>
      <c r="U194" s="45"/>
      <c r="V194" s="45"/>
      <c r="W194" s="69"/>
      <c r="X194" s="43"/>
    </row>
    <row r="195" spans="5:24" x14ac:dyDescent="0.2">
      <c r="E195" s="18"/>
      <c r="F195" s="18"/>
      <c r="G195" s="19"/>
      <c r="Q195" s="45"/>
      <c r="R195" s="45"/>
      <c r="S195" s="69"/>
      <c r="T195" s="43"/>
      <c r="U195" s="45"/>
      <c r="V195" s="45"/>
      <c r="W195" s="69"/>
      <c r="X195" s="43"/>
    </row>
    <row r="196" spans="5:24" x14ac:dyDescent="0.2">
      <c r="E196" s="18"/>
      <c r="F196" s="18"/>
      <c r="G196" s="19"/>
      <c r="Q196" s="45"/>
      <c r="R196" s="45"/>
      <c r="S196" s="69"/>
      <c r="T196" s="43"/>
      <c r="U196" s="45"/>
      <c r="V196" s="45"/>
      <c r="W196" s="69"/>
      <c r="X196" s="43"/>
    </row>
    <row r="197" spans="5:24" x14ac:dyDescent="0.2">
      <c r="E197" s="18"/>
      <c r="F197" s="18"/>
      <c r="G197" s="19"/>
      <c r="Q197" s="45"/>
      <c r="R197" s="45"/>
      <c r="S197" s="69"/>
      <c r="T197" s="43"/>
      <c r="U197" s="45"/>
      <c r="V197" s="45"/>
      <c r="W197" s="69"/>
      <c r="X197" s="43"/>
    </row>
    <row r="198" spans="5:24" x14ac:dyDescent="0.2">
      <c r="E198" s="18"/>
      <c r="F198" s="18"/>
      <c r="G198" s="19"/>
      <c r="Q198" s="45"/>
      <c r="R198" s="45"/>
      <c r="S198" s="69"/>
      <c r="T198" s="43"/>
      <c r="U198" s="45"/>
      <c r="V198" s="45"/>
      <c r="W198" s="69"/>
      <c r="X198" s="43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80E3-3DD8-BB4D-9FA2-F913CF000287}">
  <sheetPr codeName="Sheet42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49.83203125" style="13" customWidth="1"/>
  </cols>
  <sheetData>
    <row r="1" spans="1:23" x14ac:dyDescent="0.2">
      <c r="A1" s="8" t="s">
        <v>39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305</v>
      </c>
      <c r="R3" s="23" t="s">
        <v>64</v>
      </c>
      <c r="S3" s="24" t="s">
        <v>77</v>
      </c>
      <c r="U3" s="23" t="s">
        <v>331</v>
      </c>
      <c r="V3" s="23" t="s">
        <v>64</v>
      </c>
      <c r="W3" s="24" t="s">
        <v>94</v>
      </c>
    </row>
    <row r="4" spans="1:23" x14ac:dyDescent="0.2">
      <c r="A4" s="1" t="s">
        <v>66</v>
      </c>
      <c r="B4" s="112">
        <v>14179</v>
      </c>
      <c r="C4" s="10">
        <f>B4/B7</f>
        <v>0.95014407290759229</v>
      </c>
      <c r="E4" s="1" t="s">
        <v>104</v>
      </c>
      <c r="F4" s="112">
        <v>10811</v>
      </c>
      <c r="G4" s="10">
        <f>F4/F6</f>
        <v>0.8255822833142421</v>
      </c>
      <c r="I4" s="152" t="s">
        <v>139</v>
      </c>
      <c r="J4" s="112">
        <v>3491</v>
      </c>
      <c r="K4" s="10">
        <f>J4/J6</f>
        <v>0.34115117756278707</v>
      </c>
      <c r="M4" s="38" t="s">
        <v>170</v>
      </c>
      <c r="N4" s="112">
        <v>2346</v>
      </c>
      <c r="O4" s="24">
        <f>N4/N8</f>
        <v>0.26133452155508524</v>
      </c>
      <c r="Q4" s="23" t="s">
        <v>306</v>
      </c>
      <c r="R4" s="112">
        <v>2426</v>
      </c>
      <c r="S4" s="24">
        <f>R4/R7</f>
        <v>0.2265384256233075</v>
      </c>
      <c r="U4" s="23" t="s">
        <v>526</v>
      </c>
      <c r="V4" s="112">
        <v>1098</v>
      </c>
      <c r="W4" s="24">
        <f>V4/V6</f>
        <v>0.46153846153846156</v>
      </c>
    </row>
    <row r="5" spans="1:23" x14ac:dyDescent="0.2">
      <c r="A5" s="1" t="s">
        <v>67</v>
      </c>
      <c r="B5" s="112">
        <v>299</v>
      </c>
      <c r="C5" s="10">
        <f>B5/B7</f>
        <v>2.0036185753534812E-2</v>
      </c>
      <c r="E5" s="1" t="s">
        <v>105</v>
      </c>
      <c r="F5" s="112">
        <v>2284</v>
      </c>
      <c r="G5" s="10">
        <f>F5/F6</f>
        <v>0.17441771668575792</v>
      </c>
      <c r="I5" s="152" t="s">
        <v>88</v>
      </c>
      <c r="J5" s="112">
        <v>6742</v>
      </c>
      <c r="K5" s="10">
        <f>J5/J6</f>
        <v>0.65884882243721299</v>
      </c>
      <c r="M5" s="38" t="s">
        <v>171</v>
      </c>
      <c r="N5" s="112">
        <v>1376</v>
      </c>
      <c r="O5" s="24">
        <f>N5/N8</f>
        <v>0.15328060599309346</v>
      </c>
      <c r="Q5" s="23" t="s">
        <v>307</v>
      </c>
      <c r="R5" s="112">
        <v>552</v>
      </c>
      <c r="S5" s="24">
        <f>R5/R7</f>
        <v>5.154542907834532E-2</v>
      </c>
      <c r="U5" s="23" t="s">
        <v>527</v>
      </c>
      <c r="V5" s="112">
        <v>1281</v>
      </c>
      <c r="W5" s="24">
        <f>V5/V6</f>
        <v>0.53846153846153844</v>
      </c>
    </row>
    <row r="6" spans="1:23" x14ac:dyDescent="0.2">
      <c r="A6" s="2" t="s">
        <v>68</v>
      </c>
      <c r="B6" s="112">
        <v>445</v>
      </c>
      <c r="C6" s="11">
        <f>B6/B7</f>
        <v>2.9819741338872881E-2</v>
      </c>
      <c r="E6" s="1" t="s">
        <v>107</v>
      </c>
      <c r="F6" s="1">
        <f>F4+F5</f>
        <v>13095</v>
      </c>
      <c r="G6" s="10">
        <f>G4+G5</f>
        <v>1</v>
      </c>
      <c r="I6" s="152" t="s">
        <v>69</v>
      </c>
      <c r="J6" s="1">
        <f>J4+J5</f>
        <v>10233</v>
      </c>
      <c r="K6" s="10">
        <f>K4+K5</f>
        <v>1</v>
      </c>
      <c r="M6" s="38" t="s">
        <v>172</v>
      </c>
      <c r="N6" s="112">
        <v>2947</v>
      </c>
      <c r="O6" s="24">
        <f>N6/N8</f>
        <v>0.32828339088782443</v>
      </c>
      <c r="Q6" s="23" t="s">
        <v>308</v>
      </c>
      <c r="R6" s="112">
        <v>7731</v>
      </c>
      <c r="S6" s="24">
        <f>R6/R7</f>
        <v>0.72191614529834713</v>
      </c>
      <c r="U6" s="23" t="s">
        <v>69</v>
      </c>
      <c r="V6" s="23">
        <f>V4+V5</f>
        <v>2379</v>
      </c>
      <c r="W6" s="24">
        <f>W4+W5</f>
        <v>1</v>
      </c>
    </row>
    <row r="7" spans="1:23" x14ac:dyDescent="0.2">
      <c r="A7" s="1" t="s">
        <v>69</v>
      </c>
      <c r="B7" s="1">
        <f>B4+B5+B6</f>
        <v>14923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2308</v>
      </c>
      <c r="O7" s="24">
        <f>N7/N8</f>
        <v>0.25710148156399687</v>
      </c>
      <c r="Q7" s="23" t="s">
        <v>69</v>
      </c>
      <c r="R7" s="23">
        <f>R4+R5+R6</f>
        <v>10709</v>
      </c>
      <c r="S7" s="24">
        <f>S4+S5+S6</f>
        <v>1</v>
      </c>
      <c r="U7" s="13"/>
      <c r="V7" s="13"/>
      <c r="W7" s="14"/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8977</v>
      </c>
      <c r="O8" s="24">
        <f>O4+O5+O6+O7</f>
        <v>1</v>
      </c>
      <c r="Q8" s="13"/>
      <c r="R8" s="13"/>
      <c r="S8" s="14"/>
      <c r="U8" s="13"/>
      <c r="V8" s="13"/>
      <c r="W8" s="16"/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40</v>
      </c>
      <c r="G9" s="10">
        <f>F9/F11</f>
        <v>0.18433179723502305</v>
      </c>
      <c r="I9" s="152" t="s">
        <v>671</v>
      </c>
      <c r="J9" s="112">
        <v>227</v>
      </c>
      <c r="K9" s="10">
        <f>J9/J12</f>
        <v>2.88693882741956E-2</v>
      </c>
      <c r="M9" s="13"/>
      <c r="N9" s="13"/>
      <c r="O9" s="14"/>
      <c r="Q9" s="23" t="s">
        <v>309</v>
      </c>
      <c r="R9" s="23" t="s">
        <v>64</v>
      </c>
      <c r="S9" s="24" t="s">
        <v>77</v>
      </c>
      <c r="U9" s="13"/>
      <c r="V9" s="13"/>
      <c r="W9" s="16"/>
    </row>
    <row r="10" spans="1:23" x14ac:dyDescent="0.2">
      <c r="A10" s="23" t="s">
        <v>70</v>
      </c>
      <c r="B10" s="112">
        <v>123</v>
      </c>
      <c r="C10" s="24">
        <f>B10/B17</f>
        <v>8.2845019195797124E-3</v>
      </c>
      <c r="E10" s="1" t="s">
        <v>109</v>
      </c>
      <c r="F10" s="112">
        <v>177</v>
      </c>
      <c r="G10" s="10">
        <f>F10/F11</f>
        <v>0.81566820276497698</v>
      </c>
      <c r="I10" s="152" t="s">
        <v>141</v>
      </c>
      <c r="J10" s="112">
        <v>4119</v>
      </c>
      <c r="K10" s="10">
        <f>J10/J12</f>
        <v>0.52384586035864178</v>
      </c>
      <c r="M10" s="38" t="s">
        <v>174</v>
      </c>
      <c r="N10" s="23" t="s">
        <v>64</v>
      </c>
      <c r="O10" s="24" t="s">
        <v>77</v>
      </c>
      <c r="Q10" s="23" t="s">
        <v>310</v>
      </c>
      <c r="R10" s="112">
        <v>2823</v>
      </c>
      <c r="S10" s="24">
        <f>R10/R14</f>
        <v>0.29718917780819032</v>
      </c>
      <c r="U10" s="13"/>
      <c r="V10" s="13"/>
      <c r="W10" s="16"/>
    </row>
    <row r="11" spans="1:23" x14ac:dyDescent="0.2">
      <c r="A11" s="23" t="s">
        <v>71</v>
      </c>
      <c r="B11" s="112">
        <v>2043</v>
      </c>
      <c r="C11" s="24">
        <f>B11/B17</f>
        <v>0.13760355627399476</v>
      </c>
      <c r="E11" s="1" t="s">
        <v>107</v>
      </c>
      <c r="F11" s="1">
        <f>F9+F10</f>
        <v>217</v>
      </c>
      <c r="G11" s="10">
        <f>G9+G10</f>
        <v>1</v>
      </c>
      <c r="I11" s="152" t="s">
        <v>142</v>
      </c>
      <c r="J11" s="112">
        <v>3517</v>
      </c>
      <c r="K11" s="10">
        <f>J11/J12</f>
        <v>0.44728475136716267</v>
      </c>
      <c r="M11" s="38" t="s">
        <v>176</v>
      </c>
      <c r="N11" s="112">
        <v>3551</v>
      </c>
      <c r="O11" s="24">
        <f>N11/N13</f>
        <v>0.39671545078762149</v>
      </c>
      <c r="Q11" s="23" t="s">
        <v>311</v>
      </c>
      <c r="R11" s="112">
        <v>1933</v>
      </c>
      <c r="S11" s="24">
        <f>R11/R14</f>
        <v>0.20349510474786819</v>
      </c>
      <c r="U11" s="13"/>
      <c r="V11" s="13"/>
      <c r="W11" s="16"/>
    </row>
    <row r="12" spans="1:23" x14ac:dyDescent="0.2">
      <c r="A12" s="23" t="s">
        <v>72</v>
      </c>
      <c r="B12" s="112">
        <v>138</v>
      </c>
      <c r="C12" s="24">
        <f>B12/B17</f>
        <v>9.2948070317235808E-3</v>
      </c>
      <c r="E12" s="13"/>
      <c r="F12" s="13"/>
      <c r="G12" s="14"/>
      <c r="I12" s="152" t="s">
        <v>69</v>
      </c>
      <c r="J12" s="1">
        <f>J9+J10+J11</f>
        <v>7863</v>
      </c>
      <c r="K12" s="10">
        <f>K9+K10+K11</f>
        <v>1</v>
      </c>
      <c r="M12" s="38" t="s">
        <v>175</v>
      </c>
      <c r="N12" s="112">
        <v>5400</v>
      </c>
      <c r="O12" s="24">
        <f>N12/N13</f>
        <v>0.60328454921237851</v>
      </c>
      <c r="Q12" s="23" t="s">
        <v>670</v>
      </c>
      <c r="R12" s="112">
        <v>3416</v>
      </c>
      <c r="S12" s="24">
        <f>R12/R14</f>
        <v>0.35961680176860722</v>
      </c>
      <c r="U12" s="13"/>
      <c r="V12" s="13"/>
      <c r="W12" s="16"/>
    </row>
    <row r="13" spans="1:23" x14ac:dyDescent="0.2">
      <c r="A13" s="23" t="s">
        <v>73</v>
      </c>
      <c r="B13" s="112">
        <v>805</v>
      </c>
      <c r="C13" s="24">
        <f>B13/B17</f>
        <v>5.4219707685054221E-2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8951</v>
      </c>
      <c r="O13" s="24">
        <f>O11+O12</f>
        <v>1</v>
      </c>
      <c r="Q13" s="23" t="s">
        <v>312</v>
      </c>
      <c r="R13" s="112">
        <v>1327</v>
      </c>
      <c r="S13" s="24">
        <f>R13/R14</f>
        <v>0.13969891567533424</v>
      </c>
      <c r="U13" s="13"/>
      <c r="V13" s="13"/>
      <c r="W13" s="16"/>
    </row>
    <row r="14" spans="1:23" x14ac:dyDescent="0.2">
      <c r="A14" s="23" t="s">
        <v>74</v>
      </c>
      <c r="B14" s="112">
        <v>151</v>
      </c>
      <c r="C14" s="24">
        <f>B14/B17</f>
        <v>1.01704047955816E-2</v>
      </c>
      <c r="E14" s="6" t="s">
        <v>111</v>
      </c>
      <c r="F14" s="112">
        <v>8874</v>
      </c>
      <c r="G14" s="27">
        <f>F14/F16</f>
        <v>0.80148121387283233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23" t="s">
        <v>69</v>
      </c>
      <c r="R14" s="23">
        <f>R10+R11+R12+R13</f>
        <v>9499</v>
      </c>
      <c r="S14" s="24">
        <f>S10+S11+S12+S13</f>
        <v>0.99999999999999989</v>
      </c>
      <c r="U14" s="13"/>
      <c r="V14" s="13"/>
      <c r="W14" s="16"/>
    </row>
    <row r="15" spans="1:23" x14ac:dyDescent="0.2">
      <c r="A15" s="23" t="s">
        <v>75</v>
      </c>
      <c r="B15" s="112">
        <v>4075</v>
      </c>
      <c r="C15" s="24">
        <f>B15/B17</f>
        <v>0.27446622213241734</v>
      </c>
      <c r="E15" s="6" t="s">
        <v>112</v>
      </c>
      <c r="F15" s="112">
        <v>2198</v>
      </c>
      <c r="G15" s="27">
        <f>F15/F16</f>
        <v>0.19851878612716764</v>
      </c>
      <c r="I15" s="152" t="s">
        <v>144</v>
      </c>
      <c r="J15" s="112">
        <v>2314</v>
      </c>
      <c r="K15" s="10">
        <f>J15/J19</f>
        <v>0.25138511678435632</v>
      </c>
      <c r="M15" s="38" t="s">
        <v>177</v>
      </c>
      <c r="N15" s="23" t="s">
        <v>64</v>
      </c>
      <c r="O15" s="24" t="s">
        <v>77</v>
      </c>
      <c r="Q15" s="13"/>
      <c r="R15" s="13"/>
      <c r="S15" s="14"/>
      <c r="U15" s="13"/>
      <c r="V15" s="13"/>
      <c r="W15" s="16"/>
    </row>
    <row r="16" spans="1:23" x14ac:dyDescent="0.2">
      <c r="A16" s="23" t="s">
        <v>76</v>
      </c>
      <c r="B16" s="112">
        <v>7512</v>
      </c>
      <c r="C16" s="24">
        <f>B16/B17</f>
        <v>0.50596080016164879</v>
      </c>
      <c r="E16" s="6" t="s">
        <v>107</v>
      </c>
      <c r="F16" s="7">
        <f>F14+F15</f>
        <v>11072</v>
      </c>
      <c r="G16" s="27">
        <f>G14+G15</f>
        <v>1</v>
      </c>
      <c r="I16" s="152" t="s">
        <v>145</v>
      </c>
      <c r="J16" s="112">
        <v>1894</v>
      </c>
      <c r="K16" s="10">
        <f>J16/J19</f>
        <v>0.20575774035850081</v>
      </c>
      <c r="M16" s="38" t="s">
        <v>178</v>
      </c>
      <c r="N16" s="112">
        <v>3329</v>
      </c>
      <c r="O16" s="24">
        <f>N16/N18</f>
        <v>0.37594579333709771</v>
      </c>
      <c r="Q16" s="23" t="s">
        <v>313</v>
      </c>
      <c r="R16" s="23" t="s">
        <v>64</v>
      </c>
      <c r="S16" s="24" t="s">
        <v>77</v>
      </c>
      <c r="U16" s="13"/>
      <c r="V16" s="13"/>
      <c r="W16" s="16"/>
    </row>
    <row r="17" spans="1:23" x14ac:dyDescent="0.2">
      <c r="A17" s="23" t="s">
        <v>69</v>
      </c>
      <c r="B17" s="23">
        <f>B10+B11+B12+B13+B14+B15+B16</f>
        <v>14847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2172</v>
      </c>
      <c r="K17" s="10">
        <f>J17/J19</f>
        <v>0.23595871808799565</v>
      </c>
      <c r="M17" s="38" t="s">
        <v>179</v>
      </c>
      <c r="N17" s="112">
        <v>5526</v>
      </c>
      <c r="O17" s="24">
        <f>N17/N18</f>
        <v>0.62405420666290234</v>
      </c>
      <c r="Q17" s="23" t="s">
        <v>314</v>
      </c>
      <c r="R17" s="112">
        <v>2087</v>
      </c>
      <c r="S17" s="24">
        <f>R17/R20</f>
        <v>0.20918111656810665</v>
      </c>
      <c r="U17" s="13"/>
      <c r="V17" s="13"/>
      <c r="W17" s="16"/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2825</v>
      </c>
      <c r="K18" s="127">
        <f>J18/J19</f>
        <v>0.30689842476914719</v>
      </c>
      <c r="M18" s="38" t="s">
        <v>69</v>
      </c>
      <c r="N18" s="23">
        <f>N16+N17</f>
        <v>8855</v>
      </c>
      <c r="O18" s="24">
        <f>O16+O17</f>
        <v>1</v>
      </c>
      <c r="Q18" s="23" t="s">
        <v>315</v>
      </c>
      <c r="R18" s="112">
        <v>2153</v>
      </c>
      <c r="S18" s="24">
        <f>R18/R20</f>
        <v>0.21579633156259398</v>
      </c>
      <c r="U18" s="13"/>
      <c r="V18" s="13"/>
      <c r="W18" s="16"/>
    </row>
    <row r="19" spans="1:23" x14ac:dyDescent="0.2">
      <c r="A19" s="43"/>
      <c r="B19" s="43"/>
      <c r="C19" s="44"/>
      <c r="E19" s="152" t="s">
        <v>114</v>
      </c>
      <c r="F19" s="112">
        <v>1600</v>
      </c>
      <c r="G19" s="10">
        <f>F19/F22</f>
        <v>0.15297829620422604</v>
      </c>
      <c r="I19" s="152" t="s">
        <v>69</v>
      </c>
      <c r="J19" s="1">
        <f>J15+J16+J17+J18</f>
        <v>9205</v>
      </c>
      <c r="K19" s="10">
        <f>K15+K16+K17+K18</f>
        <v>1</v>
      </c>
      <c r="M19" s="13"/>
      <c r="N19" s="13"/>
      <c r="O19" s="14"/>
      <c r="Q19" s="23" t="s">
        <v>316</v>
      </c>
      <c r="R19" s="112">
        <v>5737</v>
      </c>
      <c r="S19" s="24">
        <f>R19/R20</f>
        <v>0.5750225518692994</v>
      </c>
      <c r="U19" s="13"/>
      <c r="V19" s="13"/>
      <c r="W19" s="16"/>
    </row>
    <row r="20" spans="1:23" x14ac:dyDescent="0.2">
      <c r="A20" s="43"/>
      <c r="B20" s="43"/>
      <c r="C20" s="44"/>
      <c r="E20" s="152" t="s">
        <v>674</v>
      </c>
      <c r="F20" s="112">
        <v>3760</v>
      </c>
      <c r="G20" s="10">
        <f>F20/F22</f>
        <v>0.35949899607993113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23" t="s">
        <v>69</v>
      </c>
      <c r="R20" s="23">
        <f>R17+R18+R19</f>
        <v>9977</v>
      </c>
      <c r="S20" s="24">
        <f>S17+S18+S19</f>
        <v>1</v>
      </c>
      <c r="U20" s="13"/>
      <c r="V20" s="13"/>
      <c r="W20" s="16"/>
    </row>
    <row r="21" spans="1:23" x14ac:dyDescent="0.2">
      <c r="A21" s="43"/>
      <c r="B21" s="43"/>
      <c r="C21" s="44"/>
      <c r="E21" s="152" t="s">
        <v>115</v>
      </c>
      <c r="F21" s="112">
        <v>5099</v>
      </c>
      <c r="G21" s="10">
        <f>F21/F22</f>
        <v>0.48752270771584283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3035</v>
      </c>
      <c r="O21" s="24">
        <f>N21/N25</f>
        <v>0.34166385230215018</v>
      </c>
      <c r="Q21" s="13"/>
      <c r="R21" s="13"/>
      <c r="S21" s="14"/>
      <c r="U21" s="13"/>
      <c r="V21" s="13"/>
      <c r="W21" s="16"/>
    </row>
    <row r="22" spans="1:23" x14ac:dyDescent="0.2">
      <c r="A22" s="43"/>
      <c r="B22" s="43"/>
      <c r="C22" s="44"/>
      <c r="E22" s="152" t="s">
        <v>107</v>
      </c>
      <c r="F22" s="1">
        <f>F19+F20+F21</f>
        <v>10459</v>
      </c>
      <c r="G22" s="10">
        <f>G19+G20+G21</f>
        <v>1</v>
      </c>
      <c r="I22" s="152" t="s">
        <v>148</v>
      </c>
      <c r="J22" s="112">
        <v>3459</v>
      </c>
      <c r="K22" s="10">
        <f>J22/J25</f>
        <v>0.37479683606024489</v>
      </c>
      <c r="M22" s="38" t="s">
        <v>182</v>
      </c>
      <c r="N22" s="112">
        <v>2762</v>
      </c>
      <c r="O22" s="24">
        <f>N22/N25</f>
        <v>0.31093099178205563</v>
      </c>
      <c r="Q22" s="13"/>
      <c r="R22" s="13"/>
      <c r="S22" s="14"/>
      <c r="U22" s="13"/>
      <c r="V22" s="13"/>
      <c r="W22" s="16"/>
    </row>
    <row r="23" spans="1:23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1305</v>
      </c>
      <c r="K23" s="10">
        <f>J23/J25</f>
        <v>0.14140210206956333</v>
      </c>
      <c r="M23" s="38" t="s">
        <v>183</v>
      </c>
      <c r="N23" s="112">
        <v>1807</v>
      </c>
      <c r="O23" s="24">
        <f>N23/N25</f>
        <v>0.20342226725205448</v>
      </c>
      <c r="Q23" s="13"/>
      <c r="R23" s="13"/>
      <c r="S23" s="14"/>
      <c r="U23" s="13"/>
      <c r="V23" s="13"/>
      <c r="W23" s="16"/>
    </row>
    <row r="24" spans="1:23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4465</v>
      </c>
      <c r="K24" s="10">
        <f>J24/J25</f>
        <v>0.48380106187019178</v>
      </c>
      <c r="M24" s="38" t="s">
        <v>184</v>
      </c>
      <c r="N24" s="112">
        <v>1279</v>
      </c>
      <c r="O24" s="24">
        <f>N24/N25</f>
        <v>0.14398288866373973</v>
      </c>
      <c r="Q24" s="13"/>
      <c r="R24" s="13"/>
      <c r="S24" s="14"/>
      <c r="U24" s="13"/>
      <c r="V24" s="13"/>
      <c r="W24" s="16"/>
    </row>
    <row r="25" spans="1:23" x14ac:dyDescent="0.2">
      <c r="A25" s="43"/>
      <c r="B25" s="43"/>
      <c r="C25" s="44"/>
      <c r="E25" s="152" t="s">
        <v>117</v>
      </c>
      <c r="F25" s="112">
        <v>4008</v>
      </c>
      <c r="G25" s="10">
        <f>F25/F30</f>
        <v>0.40305711987127918</v>
      </c>
      <c r="I25" s="152" t="s">
        <v>69</v>
      </c>
      <c r="J25" s="1">
        <f>J22+J23+J24</f>
        <v>9229</v>
      </c>
      <c r="K25" s="10">
        <f>K22+K23+K24</f>
        <v>1</v>
      </c>
      <c r="M25" s="38" t="s">
        <v>69</v>
      </c>
      <c r="N25" s="23">
        <f>N21+N22+N23+N24</f>
        <v>8883</v>
      </c>
      <c r="O25" s="24">
        <f>O21+O22+O23+O24</f>
        <v>1</v>
      </c>
      <c r="Q25" s="13"/>
      <c r="R25" s="13"/>
      <c r="S25" s="14"/>
      <c r="U25" s="13"/>
      <c r="V25" s="13"/>
      <c r="W25" s="16"/>
    </row>
    <row r="26" spans="1:23" x14ac:dyDescent="0.2">
      <c r="A26" s="13"/>
      <c r="B26" s="13"/>
      <c r="C26" s="14"/>
      <c r="E26" s="152" t="s">
        <v>118</v>
      </c>
      <c r="F26" s="112">
        <v>1800</v>
      </c>
      <c r="G26" s="10">
        <f>F26/F30</f>
        <v>0.18101367658889783</v>
      </c>
      <c r="I26" s="13"/>
      <c r="J26" s="13"/>
      <c r="K26" s="14"/>
      <c r="M26" s="13"/>
      <c r="N26" s="13"/>
      <c r="O26" s="14"/>
      <c r="Q26" s="13"/>
      <c r="R26" s="13"/>
      <c r="S26" s="14"/>
      <c r="U26" s="13"/>
      <c r="V26" s="13"/>
      <c r="W26" s="16"/>
    </row>
    <row r="27" spans="1:23" x14ac:dyDescent="0.2">
      <c r="A27" s="43"/>
      <c r="B27" s="43"/>
      <c r="C27" s="44"/>
      <c r="E27" s="152" t="s">
        <v>119</v>
      </c>
      <c r="F27" s="112">
        <v>787</v>
      </c>
      <c r="G27" s="10">
        <f>F27/F30</f>
        <v>7.9143201930812548E-2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6"/>
    </row>
    <row r="28" spans="1:23" x14ac:dyDescent="0.2">
      <c r="A28" s="43"/>
      <c r="B28" s="43"/>
      <c r="C28" s="44"/>
      <c r="E28" s="152" t="s">
        <v>120</v>
      </c>
      <c r="F28" s="112">
        <v>627</v>
      </c>
      <c r="G28" s="10">
        <f>F28/F30</f>
        <v>6.3053097345132744E-2</v>
      </c>
      <c r="I28" s="152" t="s">
        <v>644</v>
      </c>
      <c r="J28" s="112">
        <v>2466</v>
      </c>
      <c r="K28" s="10">
        <f>J28/J33</f>
        <v>0.26708545434853243</v>
      </c>
      <c r="M28" s="38" t="s">
        <v>186</v>
      </c>
      <c r="N28" s="112">
        <v>2455</v>
      </c>
      <c r="O28" s="24">
        <f>N28/N31</f>
        <v>0.2763394867176947</v>
      </c>
      <c r="Q28" s="13"/>
      <c r="R28" s="13"/>
      <c r="S28" s="14"/>
      <c r="U28" s="13"/>
      <c r="V28" s="13"/>
      <c r="W28" s="16"/>
    </row>
    <row r="29" spans="1:23" x14ac:dyDescent="0.2">
      <c r="A29" s="43"/>
      <c r="B29" s="43"/>
      <c r="C29" s="44"/>
      <c r="E29" s="152" t="s">
        <v>99</v>
      </c>
      <c r="F29" s="112">
        <v>2722</v>
      </c>
      <c r="G29" s="10">
        <f>F29/F30</f>
        <v>0.2737329042638777</v>
      </c>
      <c r="I29" s="152" t="s">
        <v>151</v>
      </c>
      <c r="J29" s="112">
        <v>2887</v>
      </c>
      <c r="K29" s="10">
        <f>J29/J33</f>
        <v>0.31268276833098668</v>
      </c>
      <c r="M29" s="38" t="s">
        <v>682</v>
      </c>
      <c r="N29" s="112">
        <v>4337</v>
      </c>
      <c r="O29" s="24">
        <f>N29/N31</f>
        <v>0.48818099954975236</v>
      </c>
      <c r="Q29" s="13"/>
      <c r="R29" s="13"/>
      <c r="S29" s="14"/>
      <c r="U29" s="13"/>
      <c r="V29" s="13"/>
      <c r="W29" s="16"/>
    </row>
    <row r="30" spans="1:23" x14ac:dyDescent="0.2">
      <c r="A30" s="43"/>
      <c r="B30" s="43"/>
      <c r="C30" s="44"/>
      <c r="E30" s="152" t="s">
        <v>69</v>
      </c>
      <c r="F30" s="1">
        <f>F25+F26+F27+F28+F29</f>
        <v>9944</v>
      </c>
      <c r="G30" s="10">
        <f>G25+G26+G27+G28+G29</f>
        <v>1</v>
      </c>
      <c r="I30" s="152" t="s">
        <v>152</v>
      </c>
      <c r="J30" s="112">
        <v>915</v>
      </c>
      <c r="K30" s="10">
        <f>J30/J33</f>
        <v>9.9101050579443295E-2</v>
      </c>
      <c r="M30" s="38" t="s">
        <v>187</v>
      </c>
      <c r="N30" s="112">
        <v>2092</v>
      </c>
      <c r="O30" s="24">
        <f>N30/N31</f>
        <v>0.23547951373255291</v>
      </c>
      <c r="Q30" s="13"/>
      <c r="R30" s="13"/>
      <c r="S30" s="14"/>
      <c r="U30" s="13"/>
      <c r="V30" s="13"/>
      <c r="W30" s="16"/>
    </row>
    <row r="31" spans="1:23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1134</v>
      </c>
      <c r="K31" s="10">
        <f>J31/J33</f>
        <v>0.12282031842304776</v>
      </c>
      <c r="M31" s="38" t="s">
        <v>69</v>
      </c>
      <c r="N31" s="23">
        <f>N28+N29+N30</f>
        <v>8884</v>
      </c>
      <c r="O31" s="24">
        <f>O28+O29+O30</f>
        <v>1</v>
      </c>
      <c r="Q31" s="13"/>
      <c r="R31" s="13"/>
      <c r="S31" s="14"/>
      <c r="U31" s="13"/>
      <c r="V31" s="13"/>
      <c r="W31" s="16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1831</v>
      </c>
      <c r="K32" s="10">
        <f>J32/J33</f>
        <v>0.19831040831798982</v>
      </c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43"/>
      <c r="B33" s="43"/>
      <c r="C33" s="44"/>
      <c r="E33" s="6" t="s">
        <v>112</v>
      </c>
      <c r="F33" s="112">
        <v>5992</v>
      </c>
      <c r="G33" s="27">
        <f>F33/F35</f>
        <v>0.60451977401129942</v>
      </c>
      <c r="I33" s="152" t="s">
        <v>69</v>
      </c>
      <c r="J33" s="1">
        <f>J28+J29+J30+J31+J32</f>
        <v>9233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3"/>
      <c r="B34" s="13"/>
      <c r="C34" s="14"/>
      <c r="E34" s="6" t="s">
        <v>122</v>
      </c>
      <c r="F34" s="112">
        <v>3920</v>
      </c>
      <c r="G34" s="27">
        <f>F34/F35</f>
        <v>0.39548022598870058</v>
      </c>
      <c r="I34" s="13"/>
      <c r="J34" s="13"/>
      <c r="K34" s="14"/>
      <c r="M34" s="38" t="s">
        <v>189</v>
      </c>
      <c r="N34" s="112">
        <v>3564</v>
      </c>
      <c r="O34" s="24">
        <f>N34/N38</f>
        <v>0.40139655366595339</v>
      </c>
      <c r="Q34" s="13"/>
      <c r="R34" s="13"/>
      <c r="S34" s="14"/>
      <c r="U34" s="13"/>
      <c r="V34" s="13"/>
      <c r="W34" s="14"/>
    </row>
    <row r="35" spans="1:23" x14ac:dyDescent="0.2">
      <c r="A35" s="13"/>
      <c r="B35" s="13"/>
      <c r="C35" s="14"/>
      <c r="E35" s="6" t="s">
        <v>107</v>
      </c>
      <c r="F35" s="7">
        <f>F33+F34</f>
        <v>9912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2964</v>
      </c>
      <c r="O35" s="24">
        <f>N35/N38</f>
        <v>0.33382137628111275</v>
      </c>
      <c r="Q35" s="13"/>
      <c r="R35" s="13"/>
      <c r="S35" s="14"/>
      <c r="U35" s="13"/>
      <c r="V35" s="13"/>
      <c r="W35" s="14"/>
    </row>
    <row r="36" spans="1:23" x14ac:dyDescent="0.2">
      <c r="A36" s="43"/>
      <c r="B36" s="43"/>
      <c r="C36" s="44"/>
      <c r="E36" s="13"/>
      <c r="F36" s="13"/>
      <c r="G36" s="14"/>
      <c r="I36" s="38" t="s">
        <v>156</v>
      </c>
      <c r="J36" s="112">
        <v>5063</v>
      </c>
      <c r="K36" s="24">
        <f>J36/J38</f>
        <v>0.54687837545906248</v>
      </c>
      <c r="M36" s="38" t="s">
        <v>191</v>
      </c>
      <c r="N36" s="112">
        <v>1181</v>
      </c>
      <c r="O36" s="24">
        <f>N36/N38</f>
        <v>0.13301047415249465</v>
      </c>
      <c r="Q36" s="13"/>
      <c r="R36" s="13"/>
      <c r="S36" s="14"/>
      <c r="U36" s="13"/>
      <c r="V36" s="13"/>
      <c r="W36" s="14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4195</v>
      </c>
      <c r="K37" s="24">
        <f>J37/J38</f>
        <v>0.45312162454093757</v>
      </c>
      <c r="M37" s="38" t="s">
        <v>192</v>
      </c>
      <c r="N37" s="112">
        <v>1170</v>
      </c>
      <c r="O37" s="24">
        <f>N37/N38</f>
        <v>0.13177159590043924</v>
      </c>
      <c r="Q37" s="13"/>
      <c r="R37" s="13"/>
      <c r="S37" s="14"/>
      <c r="U37" s="13"/>
      <c r="V37" s="13"/>
      <c r="W37" s="14"/>
    </row>
    <row r="38" spans="1:23" x14ac:dyDescent="0.2">
      <c r="A38" s="43"/>
      <c r="B38" s="43"/>
      <c r="C38" s="44"/>
      <c r="E38" s="6" t="s">
        <v>124</v>
      </c>
      <c r="F38" s="112">
        <v>66</v>
      </c>
      <c r="G38" s="27">
        <f>F38/F40</f>
        <v>0.41249999999999998</v>
      </c>
      <c r="I38" s="38" t="s">
        <v>69</v>
      </c>
      <c r="J38" s="23">
        <f>J36+J37</f>
        <v>9258</v>
      </c>
      <c r="K38" s="24">
        <f>K36+K37</f>
        <v>1</v>
      </c>
      <c r="M38" s="38" t="s">
        <v>107</v>
      </c>
      <c r="N38" s="23">
        <f>N34+N35+N36+N37</f>
        <v>8879</v>
      </c>
      <c r="O38" s="24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43"/>
      <c r="B39" s="43"/>
      <c r="C39" s="44"/>
      <c r="E39" s="6" t="s">
        <v>125</v>
      </c>
      <c r="F39" s="112">
        <v>94</v>
      </c>
      <c r="G39" s="27">
        <f>F39/F40</f>
        <v>0.58750000000000002</v>
      </c>
      <c r="I39" s="13"/>
      <c r="J39" s="13"/>
      <c r="K39" s="14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160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1202</v>
      </c>
      <c r="K41" s="24">
        <f>J41/J45</f>
        <v>0.13227687905799493</v>
      </c>
      <c r="M41" s="38" t="s">
        <v>194</v>
      </c>
      <c r="N41" s="112">
        <v>1996</v>
      </c>
      <c r="O41" s="24">
        <f>N41/N45</f>
        <v>0.22607316796919244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6172</v>
      </c>
      <c r="C42" s="10">
        <f>B42/B44</f>
        <v>0.52720594516101482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2616</v>
      </c>
      <c r="K42" s="24">
        <f>J42/J45</f>
        <v>0.28788379002971276</v>
      </c>
      <c r="M42" s="38" t="s">
        <v>195</v>
      </c>
      <c r="N42" s="112">
        <v>2839</v>
      </c>
      <c r="O42" s="24">
        <f>N42/N45</f>
        <v>0.32155396987201268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5535</v>
      </c>
      <c r="C43" s="10">
        <f>B43/B44</f>
        <v>0.47279405483898523</v>
      </c>
      <c r="E43" s="153" t="s">
        <v>127</v>
      </c>
      <c r="F43" s="125">
        <v>2329</v>
      </c>
      <c r="G43" s="127">
        <f>F43/F49</f>
        <v>0.24991951926172337</v>
      </c>
      <c r="I43" s="38" t="s">
        <v>159</v>
      </c>
      <c r="J43" s="112">
        <v>3223</v>
      </c>
      <c r="K43" s="24">
        <f>J43/J45</f>
        <v>0.35468251348079677</v>
      </c>
      <c r="M43" s="38" t="s">
        <v>196</v>
      </c>
      <c r="N43" s="112">
        <v>2010</v>
      </c>
      <c r="O43" s="24">
        <f>N43/N45</f>
        <v>0.22765885151206253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11707</v>
      </c>
      <c r="C44" s="10">
        <f>C42+C43</f>
        <v>1</v>
      </c>
      <c r="E44" s="152" t="s">
        <v>128</v>
      </c>
      <c r="F44" s="112">
        <v>1304</v>
      </c>
      <c r="G44" s="10">
        <f>F44/F49</f>
        <v>0.13992917695031656</v>
      </c>
      <c r="I44" s="38" t="s">
        <v>160</v>
      </c>
      <c r="J44" s="112">
        <v>2046</v>
      </c>
      <c r="K44" s="24">
        <f>J44/J45</f>
        <v>0.22515681743149554</v>
      </c>
      <c r="M44" s="38" t="s">
        <v>197</v>
      </c>
      <c r="N44" s="112">
        <v>1984</v>
      </c>
      <c r="O44" s="24">
        <f>N44/N45</f>
        <v>0.22471401064673235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52" t="s">
        <v>129</v>
      </c>
      <c r="F45" s="112">
        <v>2251</v>
      </c>
      <c r="G45" s="10">
        <f>F45/F49</f>
        <v>0.24154952248095291</v>
      </c>
      <c r="I45" s="38" t="s">
        <v>69</v>
      </c>
      <c r="J45" s="23">
        <f>J41+J42+J43+J44</f>
        <v>9087</v>
      </c>
      <c r="K45" s="24">
        <f>K41+K42+K43+K44</f>
        <v>1</v>
      </c>
      <c r="M45" s="38" t="s">
        <v>69</v>
      </c>
      <c r="N45" s="23">
        <f>N41+N42+N43+N44</f>
        <v>8829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1848</v>
      </c>
      <c r="G46" s="10">
        <f>F46/F49</f>
        <v>0.19830453911363879</v>
      </c>
      <c r="I46" s="13"/>
      <c r="J46" s="13"/>
      <c r="K46" s="14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3532</v>
      </c>
      <c r="C47" s="10">
        <f>B47/B49</f>
        <v>0.34185056136275649</v>
      </c>
      <c r="E47" s="152" t="s">
        <v>131</v>
      </c>
      <c r="F47" s="112">
        <v>1293</v>
      </c>
      <c r="G47" s="10">
        <f>F47/F49</f>
        <v>0.13874879278892585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6800</v>
      </c>
      <c r="C48" s="10">
        <f>B48/B49</f>
        <v>0.65814943863724351</v>
      </c>
      <c r="E48" s="152" t="s">
        <v>673</v>
      </c>
      <c r="F48" s="112">
        <v>294</v>
      </c>
      <c r="G48" s="10">
        <f>F48/F49</f>
        <v>3.1548449404442534E-2</v>
      </c>
      <c r="I48" s="38" t="s">
        <v>162</v>
      </c>
      <c r="J48" s="112">
        <v>3815</v>
      </c>
      <c r="K48" s="24">
        <f>J48/J51</f>
        <v>0.42145382235969953</v>
      </c>
      <c r="M48" s="38" t="s">
        <v>199</v>
      </c>
      <c r="N48" s="112">
        <v>3287</v>
      </c>
      <c r="O48" s="24">
        <f>N48/N51</f>
        <v>0.37450153811097187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10332</v>
      </c>
      <c r="C49" s="10">
        <f>C47+C48</f>
        <v>1</v>
      </c>
      <c r="E49" s="152" t="s">
        <v>69</v>
      </c>
      <c r="F49" s="1">
        <f>F43+F44+F45+F46+F47+F48</f>
        <v>9319</v>
      </c>
      <c r="G49" s="10">
        <f>G43+G44+G45+G46+G47+G48</f>
        <v>1</v>
      </c>
      <c r="I49" s="38" t="s">
        <v>163</v>
      </c>
      <c r="J49" s="112">
        <v>3112</v>
      </c>
      <c r="K49" s="24">
        <f>J49/J51</f>
        <v>0.34379142730888201</v>
      </c>
      <c r="M49" s="38" t="s">
        <v>200</v>
      </c>
      <c r="N49" s="112">
        <v>3198</v>
      </c>
      <c r="O49" s="24">
        <f>N49/N51</f>
        <v>0.36436139911131366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2125</v>
      </c>
      <c r="K50" s="24">
        <f>J50/J51</f>
        <v>0.23475475033141846</v>
      </c>
      <c r="M50" s="38" t="s">
        <v>201</v>
      </c>
      <c r="N50" s="112">
        <v>2292</v>
      </c>
      <c r="O50" s="24">
        <f>N50/N51</f>
        <v>0.26113706277771448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9052</v>
      </c>
      <c r="K51" s="24">
        <f>K48+K49+K50</f>
        <v>1</v>
      </c>
      <c r="M51" s="38" t="s">
        <v>69</v>
      </c>
      <c r="N51" s="23">
        <f>N48+N49+N50</f>
        <v>8777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3760</v>
      </c>
      <c r="C52" s="10">
        <f>B52/B54</f>
        <v>0.34303439467201896</v>
      </c>
      <c r="E52" s="152" t="s">
        <v>133</v>
      </c>
      <c r="F52" s="112">
        <v>3658</v>
      </c>
      <c r="G52" s="10">
        <f>F52/F55</f>
        <v>0.34640151515151513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7201</v>
      </c>
      <c r="C53" s="10">
        <f>B53/B54</f>
        <v>0.65696560532798098</v>
      </c>
      <c r="E53" s="152" t="s">
        <v>134</v>
      </c>
      <c r="F53" s="112">
        <v>2452</v>
      </c>
      <c r="G53" s="10">
        <f>F53/F55</f>
        <v>0.23219696969696971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10961</v>
      </c>
      <c r="C54" s="10">
        <f>C52+C53</f>
        <v>1</v>
      </c>
      <c r="E54" s="152" t="s">
        <v>135</v>
      </c>
      <c r="F54" s="112">
        <v>4450</v>
      </c>
      <c r="G54" s="10">
        <f>F54/F55</f>
        <v>0.42140151515151514</v>
      </c>
      <c r="I54" s="38" t="s">
        <v>166</v>
      </c>
      <c r="J54" s="112">
        <v>4114</v>
      </c>
      <c r="K54" s="24">
        <f>J54/J57</f>
        <v>0.46203953279424975</v>
      </c>
      <c r="M54" s="38" t="s">
        <v>203</v>
      </c>
      <c r="N54" s="112">
        <v>5489</v>
      </c>
      <c r="O54" s="24">
        <f>N54/N56</f>
        <v>0.61563481381785556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52" t="s">
        <v>69</v>
      </c>
      <c r="F55" s="1">
        <f>F52+F53+F54</f>
        <v>10560</v>
      </c>
      <c r="G55" s="10">
        <f>G52+G53+G54</f>
        <v>1</v>
      </c>
      <c r="I55" s="38" t="s">
        <v>167</v>
      </c>
      <c r="J55" s="112">
        <v>2793</v>
      </c>
      <c r="K55" s="24">
        <f>J55/J57</f>
        <v>0.31367924528301888</v>
      </c>
      <c r="M55" s="38" t="s">
        <v>204</v>
      </c>
      <c r="N55" s="112">
        <v>3427</v>
      </c>
      <c r="O55" s="24">
        <f>N55/N56</f>
        <v>0.38436518618214444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1997</v>
      </c>
      <c r="K56" s="24">
        <f>J56/J57</f>
        <v>0.22428122192273137</v>
      </c>
      <c r="M56" s="38" t="s">
        <v>69</v>
      </c>
      <c r="N56" s="23">
        <f>N54+N55</f>
        <v>8916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1869</v>
      </c>
      <c r="C57" s="10">
        <f>B57/B60</f>
        <v>0.17311967395331604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8904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5192</v>
      </c>
      <c r="C58" s="10">
        <f>B58/B60</f>
        <v>0.48091885883660618</v>
      </c>
      <c r="E58" s="152" t="s">
        <v>137</v>
      </c>
      <c r="F58" s="112">
        <v>5517</v>
      </c>
      <c r="G58" s="10">
        <f>F58/F60</f>
        <v>0.57534675148607783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3735</v>
      </c>
      <c r="C59" s="10">
        <f>B59/B60</f>
        <v>0.34596146721007781</v>
      </c>
      <c r="E59" s="154" t="s">
        <v>72</v>
      </c>
      <c r="F59" s="112">
        <v>4072</v>
      </c>
      <c r="G59" s="31">
        <f>F59/F60</f>
        <v>0.42465324851392222</v>
      </c>
      <c r="I59" s="50"/>
      <c r="J59" s="13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10796</v>
      </c>
      <c r="C60" s="10">
        <f>C57+C58+C59</f>
        <v>1</v>
      </c>
      <c r="E60" s="38" t="s">
        <v>69</v>
      </c>
      <c r="F60" s="23">
        <f>F58+F59</f>
        <v>9589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8730</v>
      </c>
      <c r="C63" s="10">
        <f>B63/B65</f>
        <v>0.6965610787520945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3803</v>
      </c>
      <c r="C64" s="10">
        <f>B64/B65</f>
        <v>0.3034389212479055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1" t="s">
        <v>69</v>
      </c>
      <c r="B65" s="1">
        <f>B63+B64</f>
        <v>12533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50"/>
      <c r="K66" s="16"/>
      <c r="S66" s="14"/>
      <c r="W66" s="14"/>
    </row>
    <row r="67" spans="1:23" s="13" customFormat="1" x14ac:dyDescent="0.2">
      <c r="C67" s="14"/>
      <c r="E67" s="50"/>
      <c r="G67" s="16"/>
      <c r="I67" s="50"/>
      <c r="K67" s="16"/>
      <c r="S67" s="14"/>
      <c r="W67" s="14"/>
    </row>
    <row r="68" spans="1:23" s="13" customFormat="1" x14ac:dyDescent="0.2">
      <c r="C68" s="14"/>
      <c r="E68" s="50"/>
      <c r="G68" s="16"/>
      <c r="I68" s="50"/>
      <c r="K68" s="16"/>
      <c r="S68" s="14"/>
      <c r="W68" s="14"/>
    </row>
    <row r="69" spans="1:23" s="13" customFormat="1" x14ac:dyDescent="0.2">
      <c r="C69" s="14"/>
      <c r="E69" s="50"/>
      <c r="G69" s="16"/>
      <c r="I69" s="50"/>
      <c r="K69" s="16"/>
      <c r="S69" s="14"/>
      <c r="W69" s="14"/>
    </row>
    <row r="70" spans="1:23" s="13" customFormat="1" x14ac:dyDescent="0.2">
      <c r="C70" s="14"/>
      <c r="E70" s="50"/>
      <c r="G70" s="16"/>
      <c r="K70" s="16"/>
      <c r="S70" s="14"/>
      <c r="W70" s="14"/>
    </row>
    <row r="71" spans="1:23" s="13" customFormat="1" x14ac:dyDescent="0.2">
      <c r="C71" s="14"/>
      <c r="E71" s="50"/>
      <c r="G71" s="16"/>
      <c r="I71" s="50"/>
      <c r="K71" s="16"/>
      <c r="S71" s="14"/>
      <c r="W71" s="14"/>
    </row>
    <row r="72" spans="1:23" s="13" customFormat="1" x14ac:dyDescent="0.2">
      <c r="C72" s="14"/>
      <c r="G72" s="16"/>
      <c r="I72" s="50"/>
      <c r="K72" s="16"/>
      <c r="S72" s="14"/>
      <c r="W72" s="14"/>
    </row>
    <row r="73" spans="1:23" s="13" customFormat="1" x14ac:dyDescent="0.2">
      <c r="C73" s="14"/>
      <c r="E73" s="50"/>
      <c r="G73" s="16"/>
      <c r="I73" s="50"/>
      <c r="K73" s="16"/>
      <c r="S73" s="14"/>
      <c r="W73" s="14"/>
    </row>
    <row r="74" spans="1:23" s="13" customFormat="1" x14ac:dyDescent="0.2">
      <c r="C74" s="14"/>
      <c r="E74" s="50"/>
      <c r="G74" s="16"/>
      <c r="I74" s="50"/>
      <c r="K74" s="16"/>
      <c r="S74" s="14"/>
      <c r="W74" s="14"/>
    </row>
    <row r="75" spans="1:23" s="13" customFormat="1" x14ac:dyDescent="0.2">
      <c r="C75" s="14"/>
      <c r="E75" s="50"/>
      <c r="G75" s="16"/>
      <c r="I75" s="50"/>
      <c r="K75" s="16"/>
      <c r="S75" s="14"/>
      <c r="W75" s="14"/>
    </row>
    <row r="76" spans="1:23" s="13" customFormat="1" x14ac:dyDescent="0.2">
      <c r="C76" s="14"/>
      <c r="E76" s="50"/>
      <c r="G76" s="16"/>
      <c r="I76" s="50"/>
      <c r="K76" s="16"/>
      <c r="S76" s="14"/>
      <c r="W76" s="14"/>
    </row>
    <row r="77" spans="1:23" s="13" customFormat="1" x14ac:dyDescent="0.2">
      <c r="C77" s="14"/>
      <c r="E77" s="50"/>
      <c r="G77" s="16"/>
      <c r="K77" s="16"/>
      <c r="S77" s="14"/>
      <c r="W77" s="14"/>
    </row>
    <row r="78" spans="1:23" s="13" customFormat="1" x14ac:dyDescent="0.2">
      <c r="C78" s="14"/>
      <c r="E78" s="50"/>
      <c r="G78" s="16"/>
      <c r="I78" s="50"/>
      <c r="K78" s="16"/>
      <c r="S78" s="14"/>
      <c r="W78" s="14"/>
    </row>
    <row r="79" spans="1:23" s="13" customFormat="1" x14ac:dyDescent="0.2">
      <c r="C79" s="14"/>
      <c r="G79" s="16"/>
      <c r="I79" s="50"/>
      <c r="K79" s="16"/>
      <c r="S79" s="14"/>
      <c r="W79" s="14"/>
    </row>
    <row r="80" spans="1:23" s="13" customFormat="1" x14ac:dyDescent="0.2">
      <c r="C80" s="14"/>
      <c r="E80" s="50"/>
      <c r="G80" s="16"/>
      <c r="I80" s="50"/>
      <c r="K80" s="16"/>
      <c r="S80" s="14"/>
      <c r="W80" s="14"/>
    </row>
    <row r="81" spans="3:23" s="13" customFormat="1" x14ac:dyDescent="0.2">
      <c r="C81" s="14"/>
      <c r="E81" s="50"/>
      <c r="G81" s="16"/>
      <c r="I81" s="50"/>
      <c r="K81" s="16"/>
      <c r="S81" s="14"/>
      <c r="W81" s="14"/>
    </row>
    <row r="82" spans="3:23" s="13" customFormat="1" x14ac:dyDescent="0.2">
      <c r="C82" s="14"/>
      <c r="E82" s="50"/>
      <c r="G82" s="16"/>
      <c r="I82" s="50"/>
      <c r="K82" s="16"/>
      <c r="S82" s="14"/>
      <c r="W82" s="14"/>
    </row>
    <row r="83" spans="3:23" s="13" customFormat="1" x14ac:dyDescent="0.2">
      <c r="C83" s="14"/>
      <c r="E83" s="50"/>
      <c r="G83" s="16"/>
      <c r="K83" s="16"/>
      <c r="S83" s="14"/>
      <c r="W83" s="14"/>
    </row>
    <row r="84" spans="3:23" s="13" customFormat="1" x14ac:dyDescent="0.2">
      <c r="C84" s="14"/>
      <c r="E84" s="50"/>
      <c r="G84" s="16"/>
      <c r="I84" s="50"/>
      <c r="K84" s="16"/>
      <c r="S84" s="14"/>
      <c r="W84" s="14"/>
    </row>
    <row r="85" spans="3:23" s="13" customFormat="1" x14ac:dyDescent="0.2">
      <c r="C85" s="14"/>
      <c r="G85" s="16"/>
      <c r="I85" s="50"/>
      <c r="K85" s="16"/>
      <c r="S85" s="14"/>
      <c r="W85" s="14"/>
    </row>
    <row r="86" spans="3:23" s="13" customFormat="1" x14ac:dyDescent="0.2">
      <c r="C86" s="14"/>
      <c r="E86" s="50"/>
      <c r="G86" s="16"/>
      <c r="I86" s="50"/>
      <c r="K86" s="16"/>
      <c r="S86" s="14"/>
      <c r="W86" s="14"/>
    </row>
    <row r="87" spans="3:23" s="13" customFormat="1" x14ac:dyDescent="0.2">
      <c r="C87" s="14"/>
      <c r="E87" s="50"/>
      <c r="G87" s="16"/>
      <c r="I87" s="50"/>
      <c r="K87" s="16"/>
      <c r="S87" s="14"/>
      <c r="W87" s="14"/>
    </row>
    <row r="88" spans="3:23" s="13" customFormat="1" x14ac:dyDescent="0.2">
      <c r="C88" s="14"/>
      <c r="E88" s="50"/>
      <c r="G88" s="16"/>
      <c r="I88" s="50"/>
      <c r="K88" s="16"/>
      <c r="S88" s="14"/>
      <c r="W88" s="14"/>
    </row>
    <row r="89" spans="3:23" s="13" customFormat="1" x14ac:dyDescent="0.2">
      <c r="C89" s="14"/>
      <c r="E89" s="50"/>
      <c r="G89" s="16"/>
      <c r="I89" s="50"/>
      <c r="K89" s="16"/>
      <c r="S89" s="14"/>
      <c r="W89" s="14"/>
    </row>
    <row r="90" spans="3:23" s="13" customFormat="1" x14ac:dyDescent="0.2">
      <c r="C90" s="14"/>
      <c r="E90" s="50"/>
      <c r="G90" s="16"/>
      <c r="K90" s="16"/>
      <c r="S90" s="14"/>
      <c r="W90" s="14"/>
    </row>
    <row r="91" spans="3:23" s="13" customFormat="1" x14ac:dyDescent="0.2">
      <c r="C91" s="14"/>
      <c r="E91" s="50"/>
      <c r="G91" s="16"/>
      <c r="I91" s="50"/>
      <c r="K91" s="16"/>
      <c r="S91" s="14"/>
      <c r="W91" s="14"/>
    </row>
    <row r="92" spans="3:23" s="13" customFormat="1" x14ac:dyDescent="0.2">
      <c r="C92" s="14"/>
      <c r="E92" s="50"/>
      <c r="G92" s="16"/>
      <c r="I92" s="50"/>
      <c r="K92" s="16"/>
      <c r="S92" s="14"/>
      <c r="W92" s="14"/>
    </row>
    <row r="93" spans="3:23" s="13" customFormat="1" x14ac:dyDescent="0.2">
      <c r="C93" s="14"/>
      <c r="G93" s="16"/>
      <c r="I93" s="50"/>
      <c r="K93" s="16"/>
      <c r="S93" s="14"/>
      <c r="W93" s="14"/>
    </row>
    <row r="94" spans="3:23" s="13" customFormat="1" x14ac:dyDescent="0.2">
      <c r="C94" s="14"/>
      <c r="E94" s="50"/>
      <c r="G94" s="16"/>
      <c r="I94" s="50"/>
      <c r="K94" s="16"/>
      <c r="S94" s="14"/>
      <c r="W94" s="14"/>
    </row>
    <row r="95" spans="3:23" s="13" customFormat="1" x14ac:dyDescent="0.2">
      <c r="C95" s="14"/>
      <c r="E95" s="50"/>
      <c r="G95" s="16"/>
      <c r="I95" s="50"/>
      <c r="K95" s="16"/>
      <c r="S95" s="14"/>
      <c r="W95" s="14"/>
    </row>
    <row r="96" spans="3:23" s="13" customFormat="1" x14ac:dyDescent="0.2">
      <c r="C96" s="14"/>
      <c r="E96" s="50"/>
      <c r="G96" s="16"/>
      <c r="I96" s="50"/>
      <c r="K96" s="16"/>
      <c r="S96" s="14"/>
      <c r="W96" s="14"/>
    </row>
    <row r="97" spans="3:23" s="13" customFormat="1" x14ac:dyDescent="0.2">
      <c r="C97" s="14"/>
      <c r="E97" s="50"/>
      <c r="G97" s="16"/>
      <c r="K97" s="16"/>
      <c r="S97" s="14"/>
      <c r="W97" s="14"/>
    </row>
    <row r="98" spans="3:23" s="13" customFormat="1" x14ac:dyDescent="0.2">
      <c r="C98" s="14"/>
      <c r="G98" s="16"/>
      <c r="I98" s="50"/>
      <c r="K98" s="16"/>
      <c r="S98" s="14"/>
      <c r="W98" s="14"/>
    </row>
    <row r="99" spans="3:23" s="13" customFormat="1" x14ac:dyDescent="0.2">
      <c r="C99" s="14"/>
      <c r="E99" s="50"/>
      <c r="G99" s="16"/>
      <c r="I99" s="50"/>
      <c r="K99" s="16"/>
      <c r="S99" s="14"/>
      <c r="W99" s="14"/>
    </row>
    <row r="100" spans="3:23" s="13" customFormat="1" x14ac:dyDescent="0.2">
      <c r="C100" s="14"/>
      <c r="E100" s="50"/>
      <c r="G100" s="16"/>
      <c r="I100" s="50"/>
      <c r="K100" s="16"/>
      <c r="M100"/>
      <c r="N100"/>
      <c r="O100"/>
      <c r="Q100"/>
      <c r="R100"/>
      <c r="S100" s="9"/>
      <c r="W100" s="14"/>
    </row>
    <row r="101" spans="3:23" x14ac:dyDescent="0.2">
      <c r="E101" s="45"/>
      <c r="G101" s="28"/>
      <c r="I101" s="45"/>
      <c r="K101" s="28"/>
    </row>
    <row r="102" spans="3:23" x14ac:dyDescent="0.2">
      <c r="E102" s="45"/>
      <c r="G102" s="28"/>
      <c r="I102" s="45"/>
      <c r="K102" s="28"/>
    </row>
    <row r="103" spans="3:23" x14ac:dyDescent="0.2">
      <c r="E103" s="45"/>
      <c r="G103" s="28"/>
      <c r="K103" s="28"/>
    </row>
    <row r="104" spans="3:23" x14ac:dyDescent="0.2">
      <c r="E104" s="45"/>
      <c r="G104" s="28"/>
      <c r="I104" s="45"/>
      <c r="K104" s="28"/>
    </row>
    <row r="105" spans="3:23" x14ac:dyDescent="0.2">
      <c r="G105" s="28"/>
      <c r="I105" s="45"/>
      <c r="K105" s="28"/>
    </row>
    <row r="106" spans="3:23" x14ac:dyDescent="0.2">
      <c r="E106" s="45"/>
      <c r="G106" s="28"/>
      <c r="I106" s="45"/>
      <c r="K106" s="28"/>
    </row>
    <row r="107" spans="3:23" x14ac:dyDescent="0.2">
      <c r="E107" s="45"/>
      <c r="G107" s="28"/>
      <c r="I107" s="45"/>
      <c r="K107" s="28"/>
    </row>
    <row r="108" spans="3:23" x14ac:dyDescent="0.2">
      <c r="E108" s="45"/>
      <c r="G108" s="28"/>
      <c r="K108" s="28"/>
    </row>
    <row r="109" spans="3:23" x14ac:dyDescent="0.2">
      <c r="E109" s="45"/>
      <c r="G109" s="28"/>
    </row>
    <row r="110" spans="3:23" x14ac:dyDescent="0.2">
      <c r="E110" s="45"/>
      <c r="G110" s="28"/>
    </row>
    <row r="111" spans="3:23" x14ac:dyDescent="0.2">
      <c r="G111" s="28"/>
    </row>
    <row r="112" spans="3:23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6955B-D1DE-2942-969D-BDD54A6B6F71}">
  <sheetPr codeName="Sheet43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0.83203125" style="13"/>
    <col min="21" max="21" width="25.83203125" customWidth="1"/>
    <col min="22" max="23" width="15.83203125" customWidth="1"/>
    <col min="24" max="24" width="96.6640625" style="13" customWidth="1"/>
  </cols>
  <sheetData>
    <row r="1" spans="1:24" x14ac:dyDescent="0.2">
      <c r="A1" s="8" t="s">
        <v>40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U1" s="13"/>
      <c r="V1" s="13"/>
      <c r="W1" s="1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U2" s="13"/>
      <c r="V2" s="13"/>
      <c r="W2" s="1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492</v>
      </c>
      <c r="R3" s="23" t="s">
        <v>64</v>
      </c>
      <c r="S3" s="24" t="s">
        <v>94</v>
      </c>
      <c r="U3" s="62" t="s">
        <v>357</v>
      </c>
      <c r="V3" s="63" t="s">
        <v>64</v>
      </c>
      <c r="W3" s="64" t="s">
        <v>77</v>
      </c>
    </row>
    <row r="4" spans="1:24" x14ac:dyDescent="0.2">
      <c r="A4" s="1" t="s">
        <v>66</v>
      </c>
      <c r="B4" s="112">
        <v>15565</v>
      </c>
      <c r="C4" s="10">
        <f>B4/B7</f>
        <v>0.96151470224857916</v>
      </c>
      <c r="E4" s="3" t="s">
        <v>104</v>
      </c>
      <c r="F4" s="112">
        <v>10734</v>
      </c>
      <c r="G4" s="10">
        <f>F4/F6</f>
        <v>0.76731717778254338</v>
      </c>
      <c r="I4" s="17" t="s">
        <v>139</v>
      </c>
      <c r="J4" s="112">
        <v>3744</v>
      </c>
      <c r="K4" s="10">
        <f>J4/J6</f>
        <v>0.34899328859060402</v>
      </c>
      <c r="M4" s="22" t="s">
        <v>170</v>
      </c>
      <c r="N4" s="112">
        <v>2563</v>
      </c>
      <c r="O4" s="24">
        <f>N4/N8</f>
        <v>0.26222631471250257</v>
      </c>
      <c r="Q4" s="46" t="s">
        <v>493</v>
      </c>
      <c r="R4" s="112">
        <v>5260</v>
      </c>
      <c r="S4" s="24">
        <f>R4/R7</f>
        <v>0.54860241969128076</v>
      </c>
      <c r="U4" s="66" t="s">
        <v>528</v>
      </c>
      <c r="V4" s="112">
        <v>2719</v>
      </c>
      <c r="W4" s="68">
        <f>V4/V6</f>
        <v>0.60168178800619609</v>
      </c>
    </row>
    <row r="5" spans="1:24" x14ac:dyDescent="0.2">
      <c r="A5" s="1" t="s">
        <v>67</v>
      </c>
      <c r="B5" s="112">
        <v>277</v>
      </c>
      <c r="C5" s="10">
        <f>B5/B7</f>
        <v>1.7111440573264147E-2</v>
      </c>
      <c r="E5" s="3" t="s">
        <v>105</v>
      </c>
      <c r="F5" s="112">
        <v>3255</v>
      </c>
      <c r="G5" s="10">
        <f>F5/F6</f>
        <v>0.23268282221745656</v>
      </c>
      <c r="I5" s="17" t="s">
        <v>88</v>
      </c>
      <c r="J5" s="112">
        <v>6984</v>
      </c>
      <c r="K5" s="10">
        <f>J5/J6</f>
        <v>0.65100671140939592</v>
      </c>
      <c r="L5" s="15"/>
      <c r="M5" s="22" t="s">
        <v>171</v>
      </c>
      <c r="N5" s="112">
        <v>1562</v>
      </c>
      <c r="O5" s="24">
        <f>N5/N8</f>
        <v>0.15981174544710455</v>
      </c>
      <c r="Q5" s="46" t="s">
        <v>494</v>
      </c>
      <c r="R5" s="112">
        <v>3453</v>
      </c>
      <c r="S5" s="24">
        <f>R5/R7</f>
        <v>0.36013767209011266</v>
      </c>
      <c r="U5" s="66" t="s">
        <v>529</v>
      </c>
      <c r="V5" s="112">
        <v>1800</v>
      </c>
      <c r="W5" s="68">
        <f>V5/V6</f>
        <v>0.39831821199380396</v>
      </c>
    </row>
    <row r="6" spans="1:24" x14ac:dyDescent="0.2">
      <c r="A6" s="2" t="s">
        <v>68</v>
      </c>
      <c r="B6" s="112">
        <v>346</v>
      </c>
      <c r="C6" s="11">
        <f>B6/B7</f>
        <v>2.1373857178156659E-2</v>
      </c>
      <c r="E6" s="3" t="s">
        <v>107</v>
      </c>
      <c r="F6" s="1">
        <f>F4+F5</f>
        <v>13989</v>
      </c>
      <c r="G6" s="10">
        <f>G4+G5</f>
        <v>1</v>
      </c>
      <c r="I6" s="17" t="s">
        <v>69</v>
      </c>
      <c r="J6" s="1">
        <f>J4+J5</f>
        <v>10728</v>
      </c>
      <c r="K6" s="10">
        <f>K4+K5</f>
        <v>1</v>
      </c>
      <c r="L6" s="15"/>
      <c r="M6" s="22" t="s">
        <v>172</v>
      </c>
      <c r="N6" s="112">
        <v>3821</v>
      </c>
      <c r="O6" s="24">
        <f>N6/N8</f>
        <v>0.39093513402905666</v>
      </c>
      <c r="Q6" s="46" t="s">
        <v>495</v>
      </c>
      <c r="R6" s="112">
        <v>875</v>
      </c>
      <c r="S6" s="24">
        <f>R6/R7</f>
        <v>9.1259908218606592E-2</v>
      </c>
      <c r="U6" s="66" t="s">
        <v>69</v>
      </c>
      <c r="V6" s="67">
        <f>SUM(V4:V5)</f>
        <v>4519</v>
      </c>
      <c r="W6" s="68">
        <f>W4+W5</f>
        <v>1</v>
      </c>
    </row>
    <row r="7" spans="1:24" x14ac:dyDescent="0.2">
      <c r="A7" s="3" t="s">
        <v>69</v>
      </c>
      <c r="B7" s="1">
        <f>B4+B5+B6</f>
        <v>16188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1828</v>
      </c>
      <c r="O7" s="24">
        <f>N7/N8</f>
        <v>0.18702680581133621</v>
      </c>
      <c r="Q7" s="46" t="s">
        <v>69</v>
      </c>
      <c r="R7" s="23">
        <f>R4+R5+R6</f>
        <v>9588</v>
      </c>
      <c r="S7" s="24">
        <f>S4+S5+S6</f>
        <v>1</v>
      </c>
      <c r="U7" s="13"/>
      <c r="V7" s="13"/>
      <c r="W7" s="1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9774</v>
      </c>
      <c r="O8" s="24">
        <f>O4+O5+O6+O7</f>
        <v>1</v>
      </c>
      <c r="Q8" s="43"/>
      <c r="R8" s="43"/>
      <c r="S8" s="44"/>
      <c r="U8" s="62" t="s">
        <v>286</v>
      </c>
      <c r="V8" s="63" t="s">
        <v>64</v>
      </c>
      <c r="W8" s="64" t="s">
        <v>77</v>
      </c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43</v>
      </c>
      <c r="G9" s="10">
        <f>F9/F11</f>
        <v>0.24157303370786518</v>
      </c>
      <c r="I9" s="17" t="s">
        <v>671</v>
      </c>
      <c r="J9" s="112">
        <v>2378</v>
      </c>
      <c r="K9" s="10">
        <f>J9/J12</f>
        <v>0.21868677579547544</v>
      </c>
      <c r="L9" s="15"/>
      <c r="M9" s="13"/>
      <c r="N9" s="13"/>
      <c r="O9" s="14"/>
      <c r="Q9" s="38" t="s">
        <v>496</v>
      </c>
      <c r="R9" s="23" t="s">
        <v>64</v>
      </c>
      <c r="S9" s="24" t="s">
        <v>77</v>
      </c>
      <c r="U9" s="112" t="s">
        <v>650</v>
      </c>
      <c r="V9" s="112">
        <v>982</v>
      </c>
      <c r="W9" s="68">
        <f>V9/V11</f>
        <v>0.58348187759952463</v>
      </c>
    </row>
    <row r="10" spans="1:24" x14ac:dyDescent="0.2">
      <c r="A10" s="23" t="s">
        <v>70</v>
      </c>
      <c r="B10" s="112">
        <v>147</v>
      </c>
      <c r="C10" s="24">
        <f>B10/B17</f>
        <v>9.1543156059285084E-3</v>
      </c>
      <c r="E10" s="3" t="s">
        <v>109</v>
      </c>
      <c r="F10" s="112">
        <v>135</v>
      </c>
      <c r="G10" s="10">
        <f>F10/F11</f>
        <v>0.7584269662921348</v>
      </c>
      <c r="I10" s="17" t="s">
        <v>141</v>
      </c>
      <c r="J10" s="112">
        <v>6074</v>
      </c>
      <c r="K10" s="10">
        <f>J10/J12</f>
        <v>0.55858009931947761</v>
      </c>
      <c r="L10" s="15"/>
      <c r="M10" s="22" t="s">
        <v>174</v>
      </c>
      <c r="N10" s="23" t="s">
        <v>64</v>
      </c>
      <c r="O10" s="24" t="s">
        <v>77</v>
      </c>
      <c r="Q10" s="46" t="s">
        <v>497</v>
      </c>
      <c r="R10" s="112">
        <v>3760</v>
      </c>
      <c r="S10" s="24">
        <f>R10/R14</f>
        <v>0.38234695952816761</v>
      </c>
      <c r="U10" s="112" t="s">
        <v>530</v>
      </c>
      <c r="V10" s="112">
        <v>701</v>
      </c>
      <c r="W10" s="68">
        <f>V10/V11</f>
        <v>0.41651812240047537</v>
      </c>
    </row>
    <row r="11" spans="1:24" x14ac:dyDescent="0.2">
      <c r="A11" s="23" t="s">
        <v>71</v>
      </c>
      <c r="B11" s="112">
        <v>3172</v>
      </c>
      <c r="C11" s="24">
        <f>B11/B17</f>
        <v>0.19753393946942335</v>
      </c>
      <c r="E11" s="3" t="s">
        <v>107</v>
      </c>
      <c r="F11" s="1">
        <f>F9+F10</f>
        <v>178</v>
      </c>
      <c r="G11" s="10">
        <f>G9+G10</f>
        <v>1</v>
      </c>
      <c r="I11" s="17" t="s">
        <v>142</v>
      </c>
      <c r="J11" s="112">
        <v>2422</v>
      </c>
      <c r="K11" s="10">
        <f>J11/J12</f>
        <v>0.2227331248850469</v>
      </c>
      <c r="L11" s="15"/>
      <c r="M11" s="22" t="s">
        <v>176</v>
      </c>
      <c r="N11" s="112">
        <v>4092</v>
      </c>
      <c r="O11" s="24">
        <f>N11/N13</f>
        <v>0.42705072010018785</v>
      </c>
      <c r="Q11" s="46" t="s">
        <v>498</v>
      </c>
      <c r="R11" s="112">
        <v>3812</v>
      </c>
      <c r="S11" s="24">
        <f>R11/R14</f>
        <v>0.38763473662802522</v>
      </c>
      <c r="U11" s="66" t="s">
        <v>69</v>
      </c>
      <c r="V11" s="67">
        <f>SUM(V9:V10)</f>
        <v>1683</v>
      </c>
      <c r="W11" s="68">
        <f>W9+W10</f>
        <v>1</v>
      </c>
    </row>
    <row r="12" spans="1:24" x14ac:dyDescent="0.2">
      <c r="A12" s="23" t="s">
        <v>72</v>
      </c>
      <c r="B12" s="112">
        <v>144</v>
      </c>
      <c r="C12" s="24">
        <f>B12/B17</f>
        <v>8.967492838460581E-3</v>
      </c>
      <c r="E12" s="13"/>
      <c r="F12" s="13"/>
      <c r="G12" s="14"/>
      <c r="I12" s="17" t="s">
        <v>69</v>
      </c>
      <c r="J12" s="1">
        <f>J9+J10+J11</f>
        <v>10874</v>
      </c>
      <c r="K12" s="10">
        <f>K9+K10+K11</f>
        <v>1</v>
      </c>
      <c r="L12" s="15"/>
      <c r="M12" s="22" t="s">
        <v>175</v>
      </c>
      <c r="N12" s="112">
        <v>5490</v>
      </c>
      <c r="O12" s="24">
        <f>N12/N13</f>
        <v>0.57294927989981215</v>
      </c>
      <c r="Q12" s="46" t="s">
        <v>499</v>
      </c>
      <c r="R12" s="112">
        <v>1388</v>
      </c>
      <c r="S12" s="24">
        <f>R12/R14</f>
        <v>0.14114297335773845</v>
      </c>
      <c r="U12" s="30"/>
      <c r="V12" s="15"/>
      <c r="W12" s="16"/>
    </row>
    <row r="13" spans="1:24" x14ac:dyDescent="0.2">
      <c r="A13" s="23" t="s">
        <v>73</v>
      </c>
      <c r="B13" s="112">
        <v>992</v>
      </c>
      <c r="C13" s="24">
        <f>B13/B17</f>
        <v>6.1776061776061778E-2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9582</v>
      </c>
      <c r="O13" s="24">
        <f>O11+O12</f>
        <v>1</v>
      </c>
      <c r="Q13" s="46" t="s">
        <v>500</v>
      </c>
      <c r="R13" s="112">
        <v>874</v>
      </c>
      <c r="S13" s="24">
        <f>R13/R14</f>
        <v>8.8875330486068743E-2</v>
      </c>
      <c r="U13" s="62" t="s">
        <v>382</v>
      </c>
      <c r="V13" s="63" t="s">
        <v>64</v>
      </c>
      <c r="W13" s="64" t="s">
        <v>77</v>
      </c>
    </row>
    <row r="14" spans="1:24" x14ac:dyDescent="0.2">
      <c r="A14" s="23" t="s">
        <v>74</v>
      </c>
      <c r="B14" s="112">
        <v>162</v>
      </c>
      <c r="C14" s="24">
        <f>B14/B17</f>
        <v>1.0088429443268153E-2</v>
      </c>
      <c r="E14" s="6" t="s">
        <v>111</v>
      </c>
      <c r="F14" s="112">
        <v>6294</v>
      </c>
      <c r="G14" s="27">
        <f>F14/F16</f>
        <v>0.57296313154301315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6" t="s">
        <v>69</v>
      </c>
      <c r="R14" s="23">
        <f>R10+R11+R12+R13</f>
        <v>9834</v>
      </c>
      <c r="S14" s="32">
        <f>S10+S11+S12+S13</f>
        <v>1</v>
      </c>
      <c r="T14" s="15"/>
      <c r="U14" s="66" t="s">
        <v>531</v>
      </c>
      <c r="V14" s="112">
        <v>683</v>
      </c>
      <c r="W14" s="68">
        <f>V14/V16</f>
        <v>0.43145925457991158</v>
      </c>
      <c r="X14" s="15"/>
    </row>
    <row r="15" spans="1:24" x14ac:dyDescent="0.2">
      <c r="A15" s="23" t="s">
        <v>75</v>
      </c>
      <c r="B15" s="112">
        <v>6310</v>
      </c>
      <c r="C15" s="24">
        <f>B15/B17</f>
        <v>0.39295055424087683</v>
      </c>
      <c r="E15" s="6" t="s">
        <v>112</v>
      </c>
      <c r="F15" s="112">
        <v>4691</v>
      </c>
      <c r="G15" s="27">
        <f>F15/F16</f>
        <v>0.4270368684569868</v>
      </c>
      <c r="I15" s="17" t="s">
        <v>144</v>
      </c>
      <c r="J15" s="112">
        <v>2590</v>
      </c>
      <c r="K15" s="10">
        <f>J15/J19</f>
        <v>0.25977933801404213</v>
      </c>
      <c r="L15" s="15"/>
      <c r="M15" s="22" t="s">
        <v>177</v>
      </c>
      <c r="N15" s="23" t="s">
        <v>64</v>
      </c>
      <c r="O15" s="24" t="s">
        <v>77</v>
      </c>
      <c r="Q15" s="43"/>
      <c r="R15" s="43"/>
      <c r="S15" s="44"/>
      <c r="U15" s="66" t="s">
        <v>532</v>
      </c>
      <c r="V15" s="112">
        <v>900</v>
      </c>
      <c r="W15" s="68">
        <f>V15/V16</f>
        <v>0.56854074542008848</v>
      </c>
    </row>
    <row r="16" spans="1:24" x14ac:dyDescent="0.2">
      <c r="A16" s="23" t="s">
        <v>76</v>
      </c>
      <c r="B16" s="112">
        <v>5131</v>
      </c>
      <c r="C16" s="24">
        <f>B16/B17</f>
        <v>0.31952920662598083</v>
      </c>
      <c r="E16" s="6" t="s">
        <v>107</v>
      </c>
      <c r="F16" s="7">
        <f>F14+F15</f>
        <v>10985</v>
      </c>
      <c r="G16" s="27">
        <f>G14+G15</f>
        <v>1</v>
      </c>
      <c r="I16" s="17" t="s">
        <v>145</v>
      </c>
      <c r="J16" s="112">
        <v>2211</v>
      </c>
      <c r="K16" s="10">
        <f>J16/J19</f>
        <v>0.221765295887663</v>
      </c>
      <c r="L16" s="15"/>
      <c r="M16" s="22" t="s">
        <v>178</v>
      </c>
      <c r="N16" s="112">
        <v>3947</v>
      </c>
      <c r="O16" s="24">
        <f>N16/N18</f>
        <v>0.41153164424981753</v>
      </c>
      <c r="Q16" s="38" t="s">
        <v>501</v>
      </c>
      <c r="R16" s="23" t="s">
        <v>64</v>
      </c>
      <c r="S16" s="24" t="s">
        <v>77</v>
      </c>
      <c r="U16" s="66" t="s">
        <v>69</v>
      </c>
      <c r="V16" s="67">
        <f>SUM(V14:V15)</f>
        <v>1583</v>
      </c>
      <c r="W16" s="68">
        <f>W14+W15</f>
        <v>1</v>
      </c>
    </row>
    <row r="17" spans="1:23" x14ac:dyDescent="0.2">
      <c r="A17" s="23" t="s">
        <v>69</v>
      </c>
      <c r="B17" s="23">
        <f>B10+B11+B12+B13+B14+B15+B16</f>
        <v>16058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2219</v>
      </c>
      <c r="K17" s="10">
        <f>J17/J19</f>
        <v>0.222567703109328</v>
      </c>
      <c r="L17" s="15"/>
      <c r="M17" s="22" t="s">
        <v>179</v>
      </c>
      <c r="N17" s="112">
        <v>5644</v>
      </c>
      <c r="O17" s="24">
        <f>N17/N18</f>
        <v>0.58846835575018241</v>
      </c>
      <c r="Q17" s="46" t="s">
        <v>502</v>
      </c>
      <c r="R17" s="112">
        <v>2135</v>
      </c>
      <c r="S17" s="24">
        <f>R17/R21</f>
        <v>0.22230320699708456</v>
      </c>
      <c r="U17" s="56"/>
      <c r="V17" s="56"/>
      <c r="W17" s="73"/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2950</v>
      </c>
      <c r="K18" s="127">
        <f>J18/J19</f>
        <v>0.2958876629889669</v>
      </c>
      <c r="L18" s="15"/>
      <c r="M18" s="22" t="s">
        <v>69</v>
      </c>
      <c r="N18" s="23">
        <f>N16+N17</f>
        <v>9591</v>
      </c>
      <c r="O18" s="24">
        <f>O16+O17</f>
        <v>1</v>
      </c>
      <c r="Q18" s="46" t="s">
        <v>503</v>
      </c>
      <c r="R18" s="112">
        <v>2214</v>
      </c>
      <c r="S18" s="24">
        <f>R18/R21</f>
        <v>0.23052894627238651</v>
      </c>
      <c r="U18" s="56"/>
      <c r="V18" s="56"/>
      <c r="W18" s="73"/>
    </row>
    <row r="19" spans="1:23" x14ac:dyDescent="0.2">
      <c r="A19" s="43"/>
      <c r="B19" s="43"/>
      <c r="C19" s="44"/>
      <c r="E19" s="17" t="s">
        <v>114</v>
      </c>
      <c r="F19" s="112">
        <v>990</v>
      </c>
      <c r="G19" s="10">
        <f>F19/F22</f>
        <v>8.6712796706665499E-2</v>
      </c>
      <c r="I19" s="17" t="s">
        <v>69</v>
      </c>
      <c r="J19" s="1">
        <f>J15+J16+J17+J18</f>
        <v>9970</v>
      </c>
      <c r="K19" s="10">
        <f>K15+K16+K17+K18</f>
        <v>1</v>
      </c>
      <c r="L19" s="15"/>
      <c r="M19" s="13"/>
      <c r="N19" s="13"/>
      <c r="O19" s="14"/>
      <c r="Q19" s="46" t="s">
        <v>504</v>
      </c>
      <c r="R19" s="112">
        <v>3210</v>
      </c>
      <c r="S19" s="24">
        <f>R19/R21</f>
        <v>0.33423573511037069</v>
      </c>
      <c r="U19" s="13"/>
      <c r="V19" s="13"/>
      <c r="W19" s="13"/>
    </row>
    <row r="20" spans="1:23" x14ac:dyDescent="0.2">
      <c r="A20" s="43"/>
      <c r="B20" s="43"/>
      <c r="C20" s="44"/>
      <c r="E20" s="17" t="s">
        <v>674</v>
      </c>
      <c r="F20" s="112">
        <v>2949</v>
      </c>
      <c r="G20" s="10">
        <f>F20/F22</f>
        <v>0.2582990277656127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6" t="s">
        <v>505</v>
      </c>
      <c r="R20" s="112">
        <v>2045</v>
      </c>
      <c r="S20" s="24">
        <f>R20/R21</f>
        <v>0.21293211162015827</v>
      </c>
      <c r="U20" s="13"/>
      <c r="V20" s="13"/>
      <c r="W20" s="13"/>
    </row>
    <row r="21" spans="1:23" x14ac:dyDescent="0.2">
      <c r="A21" s="43"/>
      <c r="B21" s="43"/>
      <c r="C21" s="44"/>
      <c r="E21" s="17" t="s">
        <v>115</v>
      </c>
      <c r="F21" s="112">
        <v>7478</v>
      </c>
      <c r="G21" s="10">
        <f>F21/F22</f>
        <v>0.65498817552772182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4764</v>
      </c>
      <c r="O21" s="24">
        <f>N21/N25</f>
        <v>0.49454998442852693</v>
      </c>
      <c r="Q21" s="46" t="s">
        <v>69</v>
      </c>
      <c r="R21" s="23">
        <f>R17+R18+R19+R20</f>
        <v>9604</v>
      </c>
      <c r="S21" s="24">
        <f>S17+S18+S19+S20</f>
        <v>1</v>
      </c>
      <c r="U21" s="13"/>
      <c r="V21" s="13"/>
      <c r="W21" s="13"/>
    </row>
    <row r="22" spans="1:23" x14ac:dyDescent="0.2">
      <c r="A22" s="43"/>
      <c r="B22" s="43"/>
      <c r="C22" s="44"/>
      <c r="E22" s="17" t="s">
        <v>107</v>
      </c>
      <c r="F22" s="1">
        <f>F19+F20+F21</f>
        <v>11417</v>
      </c>
      <c r="G22" s="10">
        <f>G19+G20+G21</f>
        <v>1</v>
      </c>
      <c r="I22" s="17" t="s">
        <v>148</v>
      </c>
      <c r="J22" s="112">
        <v>3118</v>
      </c>
      <c r="K22" s="10">
        <f>J22/J25</f>
        <v>0.31317798312575329</v>
      </c>
      <c r="L22" s="15"/>
      <c r="M22" s="22" t="s">
        <v>182</v>
      </c>
      <c r="N22" s="112">
        <v>2123</v>
      </c>
      <c r="O22" s="24">
        <f>N22/N25</f>
        <v>0.22038824872832971</v>
      </c>
      <c r="Q22" s="43"/>
      <c r="R22" s="43"/>
      <c r="S22" s="44"/>
      <c r="U22" s="13"/>
      <c r="V22" s="13"/>
      <c r="W22" s="13"/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1583</v>
      </c>
      <c r="K23" s="10">
        <f>J23/J25</f>
        <v>0.15899959823222179</v>
      </c>
      <c r="L23" s="15"/>
      <c r="M23" s="22" t="s">
        <v>183</v>
      </c>
      <c r="N23" s="112">
        <v>1553</v>
      </c>
      <c r="O23" s="24">
        <f>N23/N25</f>
        <v>0.16121665109519359</v>
      </c>
      <c r="Q23" s="13"/>
      <c r="R23" s="13"/>
      <c r="S23" s="13"/>
      <c r="U23" s="13"/>
      <c r="V23" s="13"/>
      <c r="W23" s="13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5255</v>
      </c>
      <c r="K24" s="10">
        <f>J24/J25</f>
        <v>0.52782241864202495</v>
      </c>
      <c r="L24" s="15"/>
      <c r="M24" s="22" t="s">
        <v>184</v>
      </c>
      <c r="N24" s="112">
        <v>1193</v>
      </c>
      <c r="O24" s="24">
        <f>N24/N25</f>
        <v>0.12384511574794975</v>
      </c>
      <c r="Q24" s="13"/>
      <c r="R24" s="13"/>
      <c r="S24" s="13"/>
      <c r="U24" s="13"/>
      <c r="V24" s="13"/>
      <c r="W24" s="13"/>
    </row>
    <row r="25" spans="1:23" x14ac:dyDescent="0.2">
      <c r="A25" s="43"/>
      <c r="B25" s="43"/>
      <c r="C25" s="44"/>
      <c r="E25" s="17" t="s">
        <v>117</v>
      </c>
      <c r="F25" s="112">
        <v>3601</v>
      </c>
      <c r="G25" s="10">
        <f>F25/F30</f>
        <v>0.33535108958837773</v>
      </c>
      <c r="I25" s="17" t="s">
        <v>69</v>
      </c>
      <c r="J25" s="1">
        <f>J22+J23+J24</f>
        <v>9956</v>
      </c>
      <c r="K25" s="10">
        <f>K22+K23+K24</f>
        <v>1</v>
      </c>
      <c r="L25" s="15"/>
      <c r="M25" s="22" t="s">
        <v>69</v>
      </c>
      <c r="N25" s="23">
        <f>N21+N22+N23+N24</f>
        <v>9633</v>
      </c>
      <c r="O25" s="24">
        <f>O21+O22+O23+O24</f>
        <v>1</v>
      </c>
      <c r="Q25" s="13"/>
      <c r="R25" s="13"/>
      <c r="S25" s="13"/>
      <c r="U25" s="13"/>
      <c r="V25" s="13"/>
      <c r="W25" s="13"/>
    </row>
    <row r="26" spans="1:23" x14ac:dyDescent="0.2">
      <c r="A26" s="13"/>
      <c r="B26" s="13"/>
      <c r="C26" s="14"/>
      <c r="E26" s="17" t="s">
        <v>118</v>
      </c>
      <c r="F26" s="112">
        <v>1668</v>
      </c>
      <c r="G26" s="10">
        <f>F26/F30</f>
        <v>0.15533618923449433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  <c r="U26" s="13"/>
      <c r="V26" s="13"/>
      <c r="W26" s="13"/>
    </row>
    <row r="27" spans="1:23" x14ac:dyDescent="0.2">
      <c r="A27" s="43"/>
      <c r="B27" s="43"/>
      <c r="C27" s="44"/>
      <c r="E27" s="17" t="s">
        <v>119</v>
      </c>
      <c r="F27" s="112">
        <v>979</v>
      </c>
      <c r="G27" s="10">
        <f>F27/F30</f>
        <v>9.11715403240827E-2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  <c r="U27" s="13"/>
      <c r="V27" s="13"/>
      <c r="W27" s="13"/>
    </row>
    <row r="28" spans="1:23" x14ac:dyDescent="0.2">
      <c r="A28" s="43"/>
      <c r="B28" s="43"/>
      <c r="C28" s="44"/>
      <c r="E28" s="17" t="s">
        <v>120</v>
      </c>
      <c r="F28" s="112">
        <v>661</v>
      </c>
      <c r="G28" s="10">
        <f>F28/F30</f>
        <v>6.1557086980815794E-2</v>
      </c>
      <c r="I28" s="17" t="s">
        <v>644</v>
      </c>
      <c r="J28" s="112">
        <v>2381</v>
      </c>
      <c r="K28" s="10">
        <f>J28/J33</f>
        <v>0.23745886107509723</v>
      </c>
      <c r="L28" s="15"/>
      <c r="M28" s="22" t="s">
        <v>186</v>
      </c>
      <c r="N28" s="112">
        <v>2633</v>
      </c>
      <c r="O28" s="24">
        <f>N28/N31</f>
        <v>0.27458546250912502</v>
      </c>
      <c r="Q28" s="13"/>
      <c r="R28" s="13"/>
      <c r="S28" s="13"/>
      <c r="U28" s="13"/>
      <c r="V28" s="13"/>
      <c r="W28" s="13"/>
    </row>
    <row r="29" spans="1:23" x14ac:dyDescent="0.2">
      <c r="A29" s="43"/>
      <c r="B29" s="43"/>
      <c r="C29" s="44"/>
      <c r="E29" s="17" t="s">
        <v>99</v>
      </c>
      <c r="F29" s="112">
        <v>3829</v>
      </c>
      <c r="G29" s="10">
        <f>F29/F30</f>
        <v>0.35658409387222945</v>
      </c>
      <c r="I29" s="17" t="s">
        <v>151</v>
      </c>
      <c r="J29" s="112">
        <v>4384</v>
      </c>
      <c r="K29" s="10">
        <f>J29/J33</f>
        <v>0.43721950733020842</v>
      </c>
      <c r="L29" s="15"/>
      <c r="M29" s="22" t="s">
        <v>682</v>
      </c>
      <c r="N29" s="112">
        <v>3691</v>
      </c>
      <c r="O29" s="24">
        <f>N29/N31</f>
        <v>0.3849202210866618</v>
      </c>
      <c r="Q29" s="13"/>
      <c r="R29" s="13"/>
      <c r="S29" s="13"/>
      <c r="U29" s="13"/>
      <c r="V29" s="13"/>
      <c r="W29" s="13"/>
    </row>
    <row r="30" spans="1:23" x14ac:dyDescent="0.2">
      <c r="A30" s="43"/>
      <c r="B30" s="43"/>
      <c r="C30" s="44"/>
      <c r="E30" s="17" t="s">
        <v>69</v>
      </c>
      <c r="F30" s="1">
        <f>F25+F26+F27+F28+F29</f>
        <v>10738</v>
      </c>
      <c r="G30" s="10">
        <f>G25+G26+G27+G28+G29</f>
        <v>0.99999999999999989</v>
      </c>
      <c r="I30" s="17" t="s">
        <v>152</v>
      </c>
      <c r="J30" s="112">
        <v>665</v>
      </c>
      <c r="K30" s="10">
        <f>J30/J33</f>
        <v>6.6320933479605063E-2</v>
      </c>
      <c r="L30" s="15"/>
      <c r="M30" s="22" t="s">
        <v>187</v>
      </c>
      <c r="N30" s="112">
        <v>3265</v>
      </c>
      <c r="O30" s="24">
        <f>N30/N31</f>
        <v>0.34049431640421318</v>
      </c>
      <c r="Q30" s="13"/>
      <c r="R30" s="13"/>
      <c r="S30" s="13"/>
      <c r="U30" s="13"/>
      <c r="V30" s="13"/>
      <c r="W30" s="13"/>
    </row>
    <row r="31" spans="1:23" x14ac:dyDescent="0.2">
      <c r="A31" s="43"/>
      <c r="B31" s="43"/>
      <c r="C31" s="44"/>
      <c r="E31" s="13"/>
      <c r="F31" s="13"/>
      <c r="G31" s="14"/>
      <c r="I31" s="17" t="s">
        <v>153</v>
      </c>
      <c r="J31" s="112">
        <v>935</v>
      </c>
      <c r="K31" s="10">
        <f>J31/J33</f>
        <v>9.3248229779595099E-2</v>
      </c>
      <c r="L31" s="15"/>
      <c r="M31" s="22" t="s">
        <v>69</v>
      </c>
      <c r="N31" s="23">
        <f>N28+N29+N30</f>
        <v>9589</v>
      </c>
      <c r="O31" s="24">
        <f>O28+O29+O30</f>
        <v>1</v>
      </c>
      <c r="Q31" s="13"/>
      <c r="R31" s="13"/>
      <c r="S31" s="13"/>
      <c r="U31" s="13"/>
      <c r="V31" s="13"/>
      <c r="W31" s="13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1662</v>
      </c>
      <c r="K32" s="10">
        <f>J32/J33</f>
        <v>0.16575246833549417</v>
      </c>
      <c r="L32" s="15"/>
      <c r="M32" s="13"/>
      <c r="N32" s="13"/>
      <c r="O32" s="14"/>
      <c r="Q32" s="13"/>
      <c r="R32" s="13"/>
      <c r="S32" s="13"/>
      <c r="U32" s="13"/>
      <c r="V32" s="13"/>
      <c r="W32" s="13"/>
    </row>
    <row r="33" spans="1:23" x14ac:dyDescent="0.2">
      <c r="A33" s="43"/>
      <c r="B33" s="43"/>
      <c r="C33" s="44"/>
      <c r="E33" s="6" t="s">
        <v>112</v>
      </c>
      <c r="F33" s="112">
        <v>7434</v>
      </c>
      <c r="G33" s="27">
        <f>F33/F35</f>
        <v>0.70759565962307258</v>
      </c>
      <c r="I33" s="17" t="s">
        <v>69</v>
      </c>
      <c r="J33" s="1">
        <f>J28+J29+J30+J31+J32</f>
        <v>10027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  <c r="U33" s="13"/>
      <c r="V33" s="13"/>
      <c r="W33" s="13"/>
    </row>
    <row r="34" spans="1:23" x14ac:dyDescent="0.2">
      <c r="A34" s="13"/>
      <c r="B34" s="13"/>
      <c r="C34" s="14"/>
      <c r="E34" s="6" t="s">
        <v>122</v>
      </c>
      <c r="F34" s="112">
        <v>3072</v>
      </c>
      <c r="G34" s="27">
        <f>F34/F35</f>
        <v>0.29240434037692747</v>
      </c>
      <c r="I34" s="13"/>
      <c r="J34" s="13"/>
      <c r="K34" s="14"/>
      <c r="L34" s="15"/>
      <c r="M34" s="22" t="s">
        <v>189</v>
      </c>
      <c r="N34" s="112">
        <v>3721</v>
      </c>
      <c r="O34" s="24">
        <f>N34/N38</f>
        <v>0.38812975904871178</v>
      </c>
      <c r="Q34" s="13"/>
      <c r="R34" s="13"/>
      <c r="S34" s="13"/>
      <c r="U34" s="13"/>
      <c r="V34" s="13"/>
      <c r="W34" s="13"/>
    </row>
    <row r="35" spans="1:23" x14ac:dyDescent="0.2">
      <c r="A35" s="13"/>
      <c r="B35" s="13"/>
      <c r="C35" s="14"/>
      <c r="E35" s="6" t="s">
        <v>107</v>
      </c>
      <c r="F35" s="7">
        <f>F33+F34</f>
        <v>10506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3351</v>
      </c>
      <c r="O35" s="24">
        <f>N35/N38</f>
        <v>0.3495358297694795</v>
      </c>
      <c r="Q35" s="13"/>
      <c r="R35" s="13"/>
      <c r="S35" s="13"/>
      <c r="U35" s="13"/>
      <c r="V35" s="13"/>
      <c r="W35" s="13"/>
    </row>
    <row r="36" spans="1:23" x14ac:dyDescent="0.2">
      <c r="A36" s="23" t="s">
        <v>212</v>
      </c>
      <c r="B36" s="23" t="s">
        <v>64</v>
      </c>
      <c r="C36" s="24" t="s">
        <v>77</v>
      </c>
      <c r="E36" s="13"/>
      <c r="F36" s="13"/>
      <c r="G36" s="14"/>
      <c r="I36" s="22" t="s">
        <v>156</v>
      </c>
      <c r="J36" s="112">
        <v>5074</v>
      </c>
      <c r="K36" s="24">
        <f>J36/J38</f>
        <v>0.50412319920516646</v>
      </c>
      <c r="L36" s="15"/>
      <c r="M36" s="22" t="s">
        <v>191</v>
      </c>
      <c r="N36" s="112">
        <v>1367</v>
      </c>
      <c r="O36" s="24">
        <f>N36/N38</f>
        <v>0.1425889224992177</v>
      </c>
      <c r="Q36" s="13"/>
      <c r="R36" s="13"/>
      <c r="S36" s="13"/>
      <c r="U36" s="13"/>
      <c r="V36" s="13"/>
      <c r="W36" s="13"/>
    </row>
    <row r="37" spans="1:23" x14ac:dyDescent="0.2">
      <c r="A37" s="25" t="s">
        <v>213</v>
      </c>
      <c r="B37" s="112">
        <v>12187</v>
      </c>
      <c r="C37" s="24">
        <f>B37/B39</f>
        <v>0.77181760607979732</v>
      </c>
      <c r="E37" s="4" t="s">
        <v>123</v>
      </c>
      <c r="F37" s="5" t="s">
        <v>64</v>
      </c>
      <c r="G37" s="26" t="s">
        <v>65</v>
      </c>
      <c r="I37" s="22" t="s">
        <v>582</v>
      </c>
      <c r="J37" s="112">
        <v>4991</v>
      </c>
      <c r="K37" s="24">
        <f>J37/J38</f>
        <v>0.49587680079483359</v>
      </c>
      <c r="L37" s="15"/>
      <c r="M37" s="22" t="s">
        <v>192</v>
      </c>
      <c r="N37" s="112">
        <v>1148</v>
      </c>
      <c r="O37" s="24">
        <f>N37/N38</f>
        <v>0.11974548868259101</v>
      </c>
      <c r="Q37" s="13"/>
      <c r="R37" s="13"/>
      <c r="S37" s="13"/>
      <c r="U37" s="13"/>
      <c r="V37" s="13"/>
      <c r="W37" s="13"/>
    </row>
    <row r="38" spans="1:23" x14ac:dyDescent="0.2">
      <c r="A38" s="25" t="s">
        <v>214</v>
      </c>
      <c r="B38" s="112">
        <v>3603</v>
      </c>
      <c r="C38" s="24">
        <f>B38/B39</f>
        <v>0.22818239392020265</v>
      </c>
      <c r="E38" s="6" t="s">
        <v>124</v>
      </c>
      <c r="F38" s="112">
        <v>49</v>
      </c>
      <c r="G38" s="27">
        <f>F38/F40</f>
        <v>0.32885906040268459</v>
      </c>
      <c r="I38" s="22" t="s">
        <v>69</v>
      </c>
      <c r="J38" s="23">
        <f>J36+J37</f>
        <v>10065</v>
      </c>
      <c r="K38" s="24">
        <f>K36+K37</f>
        <v>1</v>
      </c>
      <c r="L38" s="15"/>
      <c r="M38" s="22" t="s">
        <v>107</v>
      </c>
      <c r="N38" s="23">
        <f>N34+N35+N36+N37</f>
        <v>9587</v>
      </c>
      <c r="O38" s="24">
        <f>O34+O35+O36+O37</f>
        <v>1</v>
      </c>
      <c r="Q38" s="13"/>
      <c r="R38" s="13"/>
      <c r="S38" s="13"/>
      <c r="U38" s="13"/>
      <c r="V38" s="13"/>
      <c r="W38" s="13"/>
    </row>
    <row r="39" spans="1:23" x14ac:dyDescent="0.2">
      <c r="A39" s="25" t="s">
        <v>69</v>
      </c>
      <c r="B39" s="23">
        <f>B37+B38</f>
        <v>15790</v>
      </c>
      <c r="C39" s="24">
        <f>C37+C38</f>
        <v>1</v>
      </c>
      <c r="E39" s="6" t="s">
        <v>125</v>
      </c>
      <c r="F39" s="112">
        <v>100</v>
      </c>
      <c r="G39" s="27">
        <f>F39/F40</f>
        <v>0.67114093959731547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149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  <c r="U40" s="13"/>
      <c r="V40" s="13"/>
      <c r="W40" s="13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1304</v>
      </c>
      <c r="K41" s="24">
        <f>J41/J45</f>
        <v>0.13341518313894005</v>
      </c>
      <c r="L41" s="15"/>
      <c r="M41" s="22" t="s">
        <v>194</v>
      </c>
      <c r="N41" s="112">
        <v>2083</v>
      </c>
      <c r="O41" s="24">
        <f>N41/N45</f>
        <v>0.21910171452613864</v>
      </c>
      <c r="Q41" s="13"/>
      <c r="R41" s="13"/>
      <c r="S41" s="13"/>
      <c r="U41" s="13"/>
      <c r="V41" s="13"/>
      <c r="W41" s="13"/>
    </row>
    <row r="42" spans="1:23" x14ac:dyDescent="0.2">
      <c r="A42" s="1" t="s">
        <v>87</v>
      </c>
      <c r="B42" s="112">
        <v>8525</v>
      </c>
      <c r="C42" s="10">
        <f>B42/B44</f>
        <v>0.65071368597816959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2872</v>
      </c>
      <c r="K42" s="24">
        <f>J42/J45</f>
        <v>0.29384080212809494</v>
      </c>
      <c r="L42" s="15"/>
      <c r="M42" s="22" t="s">
        <v>195</v>
      </c>
      <c r="N42" s="112">
        <v>3406</v>
      </c>
      <c r="O42" s="24">
        <f>N42/N45</f>
        <v>0.35826233301777638</v>
      </c>
      <c r="Q42" s="13"/>
      <c r="R42" s="13"/>
      <c r="S42" s="13"/>
      <c r="U42" s="13"/>
      <c r="V42" s="13"/>
      <c r="W42" s="13"/>
    </row>
    <row r="43" spans="1:23" x14ac:dyDescent="0.2">
      <c r="A43" s="1" t="s">
        <v>88</v>
      </c>
      <c r="B43" s="112">
        <v>4576</v>
      </c>
      <c r="C43" s="10">
        <f>B43/B44</f>
        <v>0.34928631402183041</v>
      </c>
      <c r="E43" s="124" t="s">
        <v>127</v>
      </c>
      <c r="F43" s="125">
        <v>2168</v>
      </c>
      <c r="G43" s="127">
        <f>F43/F49</f>
        <v>0.21349089118660758</v>
      </c>
      <c r="I43" s="22" t="s">
        <v>159</v>
      </c>
      <c r="J43" s="112">
        <v>3207</v>
      </c>
      <c r="K43" s="24">
        <f>J43/J45</f>
        <v>0.32811540822590546</v>
      </c>
      <c r="L43" s="15"/>
      <c r="M43" s="22" t="s">
        <v>196</v>
      </c>
      <c r="N43" s="112">
        <v>2514</v>
      </c>
      <c r="O43" s="24">
        <f>N43/N45</f>
        <v>0.26443673082991481</v>
      </c>
      <c r="Q43" s="13"/>
      <c r="R43" s="13"/>
      <c r="S43" s="13"/>
      <c r="U43" s="13"/>
      <c r="V43" s="13"/>
      <c r="W43" s="13"/>
    </row>
    <row r="44" spans="1:23" x14ac:dyDescent="0.2">
      <c r="A44" s="1" t="s">
        <v>69</v>
      </c>
      <c r="B44" s="1">
        <f>B42+B43</f>
        <v>13101</v>
      </c>
      <c r="C44" s="10">
        <f>C42+C43</f>
        <v>1</v>
      </c>
      <c r="E44" s="17" t="s">
        <v>128</v>
      </c>
      <c r="F44" s="112">
        <v>1572</v>
      </c>
      <c r="G44" s="10">
        <f>F44/F49</f>
        <v>0.15480059084194978</v>
      </c>
      <c r="I44" s="22" t="s">
        <v>160</v>
      </c>
      <c r="J44" s="112">
        <v>2391</v>
      </c>
      <c r="K44" s="24">
        <f>J44/J45</f>
        <v>0.24462860650705956</v>
      </c>
      <c r="L44" s="15"/>
      <c r="M44" s="22" t="s">
        <v>197</v>
      </c>
      <c r="N44" s="112">
        <v>1504</v>
      </c>
      <c r="O44" s="24">
        <f>N44/N45</f>
        <v>0.1581992216261702</v>
      </c>
      <c r="Q44" s="13"/>
      <c r="R44" s="13"/>
      <c r="S44" s="13"/>
      <c r="U44" s="13"/>
      <c r="V44" s="13"/>
      <c r="W44" s="13"/>
    </row>
    <row r="45" spans="1:23" x14ac:dyDescent="0.2">
      <c r="A45" s="13"/>
      <c r="B45" s="13"/>
      <c r="C45" s="14"/>
      <c r="E45" s="17" t="s">
        <v>129</v>
      </c>
      <c r="F45" s="112">
        <v>2247</v>
      </c>
      <c r="G45" s="10">
        <f>F45/F49</f>
        <v>0.22127031019202364</v>
      </c>
      <c r="I45" s="22" t="s">
        <v>69</v>
      </c>
      <c r="J45" s="23">
        <f>J41+J42+J43+J44</f>
        <v>9774</v>
      </c>
      <c r="K45" s="24">
        <f>K41+K42+K43+K44</f>
        <v>1</v>
      </c>
      <c r="L45" s="15"/>
      <c r="M45" s="22" t="s">
        <v>69</v>
      </c>
      <c r="N45" s="23">
        <f>N41+N42+N43+N44</f>
        <v>9507</v>
      </c>
      <c r="O45" s="24">
        <f>O41+O42+O43+O44</f>
        <v>1</v>
      </c>
      <c r="Q45" s="13"/>
      <c r="R45" s="13"/>
      <c r="S45" s="13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2503</v>
      </c>
      <c r="G46" s="10">
        <f>F46/F49</f>
        <v>0.24647956671590349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  <c r="U46" s="13"/>
      <c r="V46" s="13"/>
      <c r="W46" s="13"/>
    </row>
    <row r="47" spans="1:23" x14ac:dyDescent="0.2">
      <c r="A47" s="1" t="s">
        <v>90</v>
      </c>
      <c r="B47" s="112">
        <v>3713</v>
      </c>
      <c r="C47" s="10">
        <f>B47/B49</f>
        <v>0.33211091234347051</v>
      </c>
      <c r="E47" s="17" t="s">
        <v>131</v>
      </c>
      <c r="F47" s="112">
        <v>1398</v>
      </c>
      <c r="G47" s="10">
        <f>F47/F49</f>
        <v>0.13766617429837519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  <c r="U47" s="13"/>
      <c r="V47" s="13"/>
      <c r="W47" s="13"/>
    </row>
    <row r="48" spans="1:23" x14ac:dyDescent="0.2">
      <c r="A48" s="1" t="s">
        <v>91</v>
      </c>
      <c r="B48" s="112">
        <v>7467</v>
      </c>
      <c r="C48" s="10">
        <f>B48/B49</f>
        <v>0.66788908765652955</v>
      </c>
      <c r="E48" s="17" t="s">
        <v>673</v>
      </c>
      <c r="F48" s="112">
        <v>267</v>
      </c>
      <c r="G48" s="10">
        <f>F48/F49</f>
        <v>2.6292466765140327E-2</v>
      </c>
      <c r="I48" s="22" t="s">
        <v>162</v>
      </c>
      <c r="J48" s="112">
        <v>3460</v>
      </c>
      <c r="K48" s="24">
        <f>J48/J51</f>
        <v>0.35692180730348672</v>
      </c>
      <c r="M48" s="22" t="s">
        <v>199</v>
      </c>
      <c r="N48" s="112">
        <v>3062</v>
      </c>
      <c r="O48" s="24">
        <f>N48/N51</f>
        <v>0.32292765239400972</v>
      </c>
      <c r="Q48" s="13"/>
      <c r="R48" s="13"/>
      <c r="S48" s="13"/>
      <c r="U48" s="13"/>
      <c r="V48" s="13"/>
      <c r="W48" s="13"/>
    </row>
    <row r="49" spans="1:23" x14ac:dyDescent="0.2">
      <c r="A49" s="1" t="s">
        <v>69</v>
      </c>
      <c r="B49" s="1">
        <f>B47+B48</f>
        <v>11180</v>
      </c>
      <c r="C49" s="10">
        <f>C47+C48</f>
        <v>1</v>
      </c>
      <c r="E49" s="17" t="s">
        <v>69</v>
      </c>
      <c r="F49" s="1">
        <f>F43+F44+F45+F46+F47+F48</f>
        <v>10155</v>
      </c>
      <c r="G49" s="10">
        <f>G43+G44+G45+G46+G47+G48</f>
        <v>0.99999999999999978</v>
      </c>
      <c r="I49" s="22" t="s">
        <v>163</v>
      </c>
      <c r="J49" s="112">
        <v>4411</v>
      </c>
      <c r="K49" s="24">
        <f>J49/J51</f>
        <v>0.45502372601609242</v>
      </c>
      <c r="M49" s="22" t="s">
        <v>200</v>
      </c>
      <c r="N49" s="112">
        <v>3364</v>
      </c>
      <c r="O49" s="24">
        <f>N49/N51</f>
        <v>0.35477747310693947</v>
      </c>
      <c r="Q49" s="13"/>
      <c r="R49" s="13"/>
      <c r="S49" s="13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1823</v>
      </c>
      <c r="K50" s="24">
        <f>J50/J51</f>
        <v>0.18805446668042089</v>
      </c>
      <c r="M50" s="22" t="s">
        <v>201</v>
      </c>
      <c r="N50" s="112">
        <v>3056</v>
      </c>
      <c r="O50" s="24">
        <f>N50/N51</f>
        <v>0.32229487449905081</v>
      </c>
      <c r="Q50" s="13"/>
      <c r="R50" s="13"/>
      <c r="S50" s="13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9694</v>
      </c>
      <c r="K51" s="24">
        <f>K48+K49+K50</f>
        <v>1</v>
      </c>
      <c r="M51" s="22" t="s">
        <v>69</v>
      </c>
      <c r="N51" s="23">
        <f>N48+N49+N50</f>
        <v>9482</v>
      </c>
      <c r="O51" s="24">
        <f>O48+O49+O50</f>
        <v>1</v>
      </c>
      <c r="Q51" s="13"/>
      <c r="R51" s="13"/>
      <c r="S51" s="13"/>
      <c r="U51" s="13"/>
      <c r="V51" s="13"/>
      <c r="W51" s="13"/>
    </row>
    <row r="52" spans="1:23" x14ac:dyDescent="0.2">
      <c r="A52" s="1" t="s">
        <v>92</v>
      </c>
      <c r="B52" s="112">
        <v>3732</v>
      </c>
      <c r="C52" s="10">
        <f>B52/B54</f>
        <v>0.30265185305328035</v>
      </c>
      <c r="E52" s="17" t="s">
        <v>133</v>
      </c>
      <c r="F52" s="112">
        <v>5068</v>
      </c>
      <c r="G52" s="10">
        <f>F52/F55</f>
        <v>0.49213439502816081</v>
      </c>
      <c r="I52" s="13"/>
      <c r="J52" s="13"/>
      <c r="K52" s="14"/>
      <c r="M52" s="13"/>
      <c r="N52" s="13"/>
      <c r="O52" s="14"/>
      <c r="Q52" s="13"/>
      <c r="R52" s="13"/>
      <c r="S52" s="13"/>
      <c r="U52" s="13"/>
      <c r="V52" s="13"/>
      <c r="W52" s="13"/>
    </row>
    <row r="53" spans="1:23" x14ac:dyDescent="0.2">
      <c r="A53" s="1" t="s">
        <v>93</v>
      </c>
      <c r="B53" s="112">
        <v>8599</v>
      </c>
      <c r="C53" s="10">
        <f>B53/B54</f>
        <v>0.69734814694671965</v>
      </c>
      <c r="E53" s="17" t="s">
        <v>134</v>
      </c>
      <c r="F53" s="112">
        <v>3310</v>
      </c>
      <c r="G53" s="10">
        <f>F53/F55</f>
        <v>0.32142163526898426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  <c r="U53" s="13"/>
      <c r="V53" s="13"/>
      <c r="W53" s="13"/>
    </row>
    <row r="54" spans="1:23" x14ac:dyDescent="0.2">
      <c r="A54" s="1" t="s">
        <v>69</v>
      </c>
      <c r="B54" s="1">
        <f>B52+B53</f>
        <v>12331</v>
      </c>
      <c r="C54" s="10">
        <f>C52+C53</f>
        <v>1</v>
      </c>
      <c r="E54" s="17" t="s">
        <v>135</v>
      </c>
      <c r="F54" s="112">
        <v>1920</v>
      </c>
      <c r="G54" s="10">
        <f>F54/F55</f>
        <v>0.18644396970285493</v>
      </c>
      <c r="I54" s="22" t="s">
        <v>166</v>
      </c>
      <c r="J54" s="112">
        <v>4377</v>
      </c>
      <c r="K54" s="24">
        <f>J54/J57</f>
        <v>0.4538573206138532</v>
      </c>
      <c r="M54" s="22" t="s">
        <v>203</v>
      </c>
      <c r="N54" s="112">
        <v>5565</v>
      </c>
      <c r="O54" s="24">
        <f>N54/N56</f>
        <v>0.58733509234828496</v>
      </c>
      <c r="Q54" s="13"/>
      <c r="R54" s="13"/>
      <c r="S54" s="13"/>
      <c r="U54" s="13"/>
      <c r="V54" s="13"/>
      <c r="W54" s="13"/>
    </row>
    <row r="55" spans="1:23" x14ac:dyDescent="0.2">
      <c r="A55" s="13"/>
      <c r="B55" s="13"/>
      <c r="C55" s="14"/>
      <c r="E55" s="17" t="s">
        <v>69</v>
      </c>
      <c r="F55" s="1">
        <f>F52+F53+F54</f>
        <v>10298</v>
      </c>
      <c r="G55" s="10">
        <f>G52+G53+G54</f>
        <v>1</v>
      </c>
      <c r="I55" s="22" t="s">
        <v>167</v>
      </c>
      <c r="J55" s="112">
        <v>3295</v>
      </c>
      <c r="K55" s="24">
        <f>J55/J57</f>
        <v>0.34166321028618829</v>
      </c>
      <c r="M55" s="22" t="s">
        <v>204</v>
      </c>
      <c r="N55" s="112">
        <v>3910</v>
      </c>
      <c r="O55" s="24">
        <f>N55/N56</f>
        <v>0.41266490765171504</v>
      </c>
      <c r="Q55" s="13"/>
      <c r="R55" s="13"/>
      <c r="S55" s="13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1972</v>
      </c>
      <c r="K56" s="24">
        <f>J56/J57</f>
        <v>0.20447946909995851</v>
      </c>
      <c r="M56" s="22" t="s">
        <v>69</v>
      </c>
      <c r="N56" s="23">
        <f>N54+N55</f>
        <v>9475</v>
      </c>
      <c r="O56" s="24">
        <f>O54+O55</f>
        <v>1</v>
      </c>
      <c r="Q56" s="13"/>
      <c r="R56" s="13"/>
      <c r="S56" s="13"/>
      <c r="U56" s="13"/>
      <c r="V56" s="13"/>
      <c r="W56" s="13"/>
    </row>
    <row r="57" spans="1:23" x14ac:dyDescent="0.2">
      <c r="A57" s="1" t="s">
        <v>97</v>
      </c>
      <c r="B57" s="112">
        <v>1583</v>
      </c>
      <c r="C57" s="10">
        <f>B57/B60</f>
        <v>0.13667760317734415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9644</v>
      </c>
      <c r="K57" s="24">
        <f>K54+K55+K56</f>
        <v>1</v>
      </c>
      <c r="M57" s="13"/>
      <c r="N57" s="13"/>
      <c r="O57" s="13"/>
      <c r="Q57" s="13"/>
      <c r="R57" s="13"/>
      <c r="S57" s="13"/>
      <c r="U57" s="13"/>
      <c r="V57" s="13"/>
      <c r="W57" s="13"/>
    </row>
    <row r="58" spans="1:23" x14ac:dyDescent="0.2">
      <c r="A58" s="1" t="s">
        <v>98</v>
      </c>
      <c r="B58" s="112">
        <v>4991</v>
      </c>
      <c r="C58" s="10">
        <f>B58/B60</f>
        <v>0.43092730098428594</v>
      </c>
      <c r="E58" s="17" t="s">
        <v>137</v>
      </c>
      <c r="F58" s="112">
        <v>5604</v>
      </c>
      <c r="G58" s="10">
        <f>F58/F60</f>
        <v>0.54434191355026706</v>
      </c>
      <c r="I58" s="13"/>
      <c r="J58" s="13"/>
      <c r="K58" s="14"/>
      <c r="M58" s="13"/>
      <c r="N58" s="13"/>
      <c r="O58" s="13"/>
      <c r="Q58" s="13"/>
      <c r="R58" s="13"/>
      <c r="S58" s="13"/>
      <c r="U58" s="13"/>
      <c r="V58" s="13"/>
      <c r="W58" s="13"/>
    </row>
    <row r="59" spans="1:23" x14ac:dyDescent="0.2">
      <c r="A59" s="1" t="s">
        <v>99</v>
      </c>
      <c r="B59" s="112">
        <v>5008</v>
      </c>
      <c r="C59" s="10">
        <f>B59/B60</f>
        <v>0.43239509583836988</v>
      </c>
      <c r="E59" s="29" t="s">
        <v>72</v>
      </c>
      <c r="F59" s="112">
        <v>4691</v>
      </c>
      <c r="G59" s="31">
        <f>F59/F60</f>
        <v>0.45565808644973288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  <c r="U59" s="13"/>
      <c r="V59" s="13"/>
      <c r="W59" s="13"/>
    </row>
    <row r="60" spans="1:23" x14ac:dyDescent="0.2">
      <c r="A60" s="1" t="s">
        <v>69</v>
      </c>
      <c r="B60" s="1">
        <f>B57+B58+B59</f>
        <v>11582</v>
      </c>
      <c r="C60" s="10">
        <f>C57+C58+C59</f>
        <v>1</v>
      </c>
      <c r="E60" s="22" t="s">
        <v>69</v>
      </c>
      <c r="F60" s="23">
        <f>F58+F59</f>
        <v>10295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  <c r="U60" s="13"/>
      <c r="V60" s="13"/>
      <c r="W60" s="13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  <c r="U62" s="13"/>
      <c r="V62" s="13"/>
      <c r="W62" s="13"/>
    </row>
    <row r="63" spans="1:23" x14ac:dyDescent="0.2">
      <c r="A63" s="1" t="s">
        <v>101</v>
      </c>
      <c r="B63" s="112">
        <v>9843</v>
      </c>
      <c r="C63" s="10">
        <f>B63/B65</f>
        <v>0.72524314765694076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  <c r="U63" s="13"/>
      <c r="V63" s="13"/>
      <c r="W63" s="13"/>
    </row>
    <row r="64" spans="1:23" x14ac:dyDescent="0.2">
      <c r="A64" s="1" t="s">
        <v>102</v>
      </c>
      <c r="B64" s="112">
        <v>3729</v>
      </c>
      <c r="C64" s="10">
        <f>B64/B65</f>
        <v>0.27475685234305924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  <c r="U64" s="13"/>
      <c r="V64" s="13"/>
      <c r="W64" s="13"/>
    </row>
    <row r="65" spans="1:23" x14ac:dyDescent="0.2">
      <c r="A65" s="3" t="s">
        <v>69</v>
      </c>
      <c r="B65" s="1">
        <f>B63+B64</f>
        <v>13572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  <c r="U65" s="13"/>
      <c r="V65" s="13"/>
      <c r="W65" s="13"/>
    </row>
    <row r="66" spans="1:23" s="13" customFormat="1" x14ac:dyDescent="0.2">
      <c r="C66" s="14"/>
      <c r="G66" s="14"/>
      <c r="I66" s="30"/>
      <c r="J66" s="15"/>
      <c r="K66" s="16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24AF-A347-A049-B0E7-2BA56BC747AD}">
  <sheetPr codeName="Sheet44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48.6640625" customWidth="1"/>
  </cols>
  <sheetData>
    <row r="1" spans="1:20" x14ac:dyDescent="0.2">
      <c r="A1" s="8" t="s">
        <v>217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T1" s="13"/>
    </row>
    <row r="2" spans="1:20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3"/>
      <c r="T2" s="13"/>
    </row>
    <row r="3" spans="1:20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344</v>
      </c>
      <c r="R3" s="23" t="s">
        <v>64</v>
      </c>
      <c r="S3" s="24" t="s">
        <v>77</v>
      </c>
      <c r="T3" s="13"/>
    </row>
    <row r="4" spans="1:20" x14ac:dyDescent="0.2">
      <c r="A4" s="1" t="s">
        <v>66</v>
      </c>
      <c r="B4" s="112">
        <v>653</v>
      </c>
      <c r="C4" s="10">
        <f>B4/B7</f>
        <v>0.98640483383685795</v>
      </c>
      <c r="E4" s="3" t="s">
        <v>104</v>
      </c>
      <c r="F4" s="112">
        <v>518</v>
      </c>
      <c r="G4" s="10">
        <f>F4/F6</f>
        <v>0.84779050736497541</v>
      </c>
      <c r="I4" s="17" t="s">
        <v>139</v>
      </c>
      <c r="J4" s="112">
        <v>102</v>
      </c>
      <c r="K4" s="10">
        <f>J4/J6</f>
        <v>0.20944558521560575</v>
      </c>
      <c r="M4" s="22" t="s">
        <v>170</v>
      </c>
      <c r="N4" s="112">
        <v>93</v>
      </c>
      <c r="O4" s="24">
        <f>N4/N8</f>
        <v>0.23846153846153847</v>
      </c>
      <c r="Q4" s="46" t="s">
        <v>345</v>
      </c>
      <c r="R4" s="112">
        <v>256</v>
      </c>
      <c r="S4" s="49">
        <f>R4/R6</f>
        <v>0.65979381443298968</v>
      </c>
      <c r="T4" s="13"/>
    </row>
    <row r="5" spans="1:20" x14ac:dyDescent="0.2">
      <c r="A5" s="1" t="s">
        <v>67</v>
      </c>
      <c r="B5" s="112">
        <v>4</v>
      </c>
      <c r="C5" s="10">
        <f>B5/B7</f>
        <v>6.0422960725075529E-3</v>
      </c>
      <c r="E5" s="3" t="s">
        <v>105</v>
      </c>
      <c r="F5" s="112">
        <v>93</v>
      </c>
      <c r="G5" s="10">
        <f>F5/F6</f>
        <v>0.15220949263502456</v>
      </c>
      <c r="I5" s="17" t="s">
        <v>88</v>
      </c>
      <c r="J5" s="112">
        <v>385</v>
      </c>
      <c r="K5" s="10">
        <f>J5/J6</f>
        <v>0.79055441478439425</v>
      </c>
      <c r="L5" s="15"/>
      <c r="M5" s="22" t="s">
        <v>171</v>
      </c>
      <c r="N5" s="112">
        <v>52</v>
      </c>
      <c r="O5" s="24">
        <f>N5/N8</f>
        <v>0.13333333333333333</v>
      </c>
      <c r="Q5" s="46" t="s">
        <v>346</v>
      </c>
      <c r="R5" s="112">
        <v>132</v>
      </c>
      <c r="S5" s="49">
        <f>R5/R6</f>
        <v>0.34020618556701032</v>
      </c>
      <c r="T5" s="13"/>
    </row>
    <row r="6" spans="1:20" x14ac:dyDescent="0.2">
      <c r="A6" s="2" t="s">
        <v>68</v>
      </c>
      <c r="B6" s="112">
        <v>5</v>
      </c>
      <c r="C6" s="11">
        <f>B6/B7</f>
        <v>7.5528700906344415E-3</v>
      </c>
      <c r="E6" s="3" t="s">
        <v>107</v>
      </c>
      <c r="F6" s="1">
        <f>F4+F5</f>
        <v>611</v>
      </c>
      <c r="G6" s="10">
        <f>G4+G5</f>
        <v>1</v>
      </c>
      <c r="I6" s="17" t="s">
        <v>69</v>
      </c>
      <c r="J6" s="1">
        <f>J4+J5</f>
        <v>487</v>
      </c>
      <c r="K6" s="10">
        <f>K4+K5</f>
        <v>1</v>
      </c>
      <c r="L6" s="15"/>
      <c r="M6" s="22" t="s">
        <v>172</v>
      </c>
      <c r="N6" s="112">
        <v>164</v>
      </c>
      <c r="O6" s="24">
        <f>N6/N8</f>
        <v>0.42051282051282052</v>
      </c>
      <c r="Q6" s="46" t="s">
        <v>69</v>
      </c>
      <c r="R6" s="47">
        <f>R4+R5</f>
        <v>388</v>
      </c>
      <c r="S6" s="49">
        <f>S4+S5</f>
        <v>1</v>
      </c>
      <c r="T6" s="13"/>
    </row>
    <row r="7" spans="1:20" x14ac:dyDescent="0.2">
      <c r="A7" s="3" t="s">
        <v>69</v>
      </c>
      <c r="B7" s="1">
        <f>B4+B5+B6</f>
        <v>662</v>
      </c>
      <c r="C7" s="10">
        <f>C4+C5+C6</f>
        <v>0.99999999999999989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81</v>
      </c>
      <c r="O7" s="24">
        <f>N7/N8</f>
        <v>0.2076923076923077</v>
      </c>
      <c r="Q7" s="13"/>
      <c r="R7" s="13"/>
      <c r="S7" s="14"/>
      <c r="T7" s="13"/>
    </row>
    <row r="8" spans="1:20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390</v>
      </c>
      <c r="O8" s="24">
        <f>O4+O5+O6+O7</f>
        <v>1</v>
      </c>
      <c r="Q8" s="13"/>
      <c r="R8" s="13"/>
      <c r="S8" s="13"/>
      <c r="T8" s="13"/>
    </row>
    <row r="9" spans="1:20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0</v>
      </c>
      <c r="G9" s="10">
        <f>F9/F11</f>
        <v>0</v>
      </c>
      <c r="I9" s="17" t="s">
        <v>671</v>
      </c>
      <c r="J9" s="112">
        <v>53</v>
      </c>
      <c r="K9" s="10">
        <f>J9/J12</f>
        <v>0.10515873015873016</v>
      </c>
      <c r="L9" s="15"/>
      <c r="M9" s="13"/>
      <c r="N9" s="13"/>
      <c r="O9" s="14"/>
      <c r="Q9" s="13"/>
      <c r="R9" s="13"/>
      <c r="S9" s="13"/>
      <c r="T9" s="13"/>
    </row>
    <row r="10" spans="1:20" x14ac:dyDescent="0.2">
      <c r="A10" s="23" t="s">
        <v>70</v>
      </c>
      <c r="B10" s="112">
        <v>7</v>
      </c>
      <c r="C10" s="24">
        <f>B10/B17</f>
        <v>1.0719754977029096E-2</v>
      </c>
      <c r="E10" s="3" t="s">
        <v>109</v>
      </c>
      <c r="F10" s="112">
        <v>4</v>
      </c>
      <c r="G10" s="10">
        <f>F10/F11</f>
        <v>1</v>
      </c>
      <c r="I10" s="17" t="s">
        <v>141</v>
      </c>
      <c r="J10" s="112">
        <v>103</v>
      </c>
      <c r="K10" s="10">
        <f>J10/J12</f>
        <v>0.20436507936507936</v>
      </c>
      <c r="L10" s="15"/>
      <c r="M10" s="22" t="s">
        <v>174</v>
      </c>
      <c r="N10" s="23" t="s">
        <v>64</v>
      </c>
      <c r="O10" s="24" t="s">
        <v>77</v>
      </c>
      <c r="Q10" s="13"/>
      <c r="R10" s="13"/>
      <c r="S10" s="13"/>
      <c r="T10" s="13"/>
    </row>
    <row r="11" spans="1:20" x14ac:dyDescent="0.2">
      <c r="A11" s="23" t="s">
        <v>71</v>
      </c>
      <c r="B11" s="112">
        <v>143</v>
      </c>
      <c r="C11" s="24">
        <f>B11/B17</f>
        <v>0.21898928024502298</v>
      </c>
      <c r="E11" s="3" t="s">
        <v>107</v>
      </c>
      <c r="F11" s="1">
        <f>F9+F10</f>
        <v>4</v>
      </c>
      <c r="G11" s="10">
        <f>G9+G10</f>
        <v>1</v>
      </c>
      <c r="I11" s="17" t="s">
        <v>142</v>
      </c>
      <c r="J11" s="112">
        <v>348</v>
      </c>
      <c r="K11" s="10">
        <f>J11/J12</f>
        <v>0.69047619047619047</v>
      </c>
      <c r="L11" s="15"/>
      <c r="M11" s="22" t="s">
        <v>176</v>
      </c>
      <c r="N11" s="112">
        <v>164</v>
      </c>
      <c r="O11" s="24">
        <f>N11/N13</f>
        <v>0.41518987341772151</v>
      </c>
      <c r="Q11" s="13"/>
      <c r="R11" s="13"/>
      <c r="S11" s="13"/>
      <c r="T11" s="13"/>
    </row>
    <row r="12" spans="1:20" x14ac:dyDescent="0.2">
      <c r="A12" s="23" t="s">
        <v>72</v>
      </c>
      <c r="B12" s="112">
        <v>0</v>
      </c>
      <c r="C12" s="24">
        <f>B12/B17</f>
        <v>0</v>
      </c>
      <c r="E12" s="13"/>
      <c r="F12" s="13"/>
      <c r="G12" s="14"/>
      <c r="I12" s="17" t="s">
        <v>69</v>
      </c>
      <c r="J12" s="1">
        <f>J9+J10+J11</f>
        <v>504</v>
      </c>
      <c r="K12" s="10">
        <f>K9+K10+K11</f>
        <v>1</v>
      </c>
      <c r="L12" s="15"/>
      <c r="M12" s="22" t="s">
        <v>175</v>
      </c>
      <c r="N12" s="112">
        <v>231</v>
      </c>
      <c r="O12" s="24">
        <f>N12/N13</f>
        <v>0.58481012658227849</v>
      </c>
      <c r="Q12" s="13"/>
      <c r="R12" s="13"/>
      <c r="S12" s="13"/>
      <c r="T12" s="13"/>
    </row>
    <row r="13" spans="1:20" x14ac:dyDescent="0.2">
      <c r="A13" s="23" t="s">
        <v>73</v>
      </c>
      <c r="B13" s="112">
        <v>43</v>
      </c>
      <c r="C13" s="24">
        <f>B13/B17</f>
        <v>6.5849923430321589E-2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395</v>
      </c>
      <c r="O13" s="24">
        <f>O11+O12</f>
        <v>1</v>
      </c>
      <c r="Q13" s="13"/>
      <c r="R13" s="13"/>
      <c r="S13" s="13"/>
      <c r="T13" s="13"/>
    </row>
    <row r="14" spans="1:20" x14ac:dyDescent="0.2">
      <c r="A14" s="23" t="s">
        <v>74</v>
      </c>
      <c r="B14" s="112">
        <v>7</v>
      </c>
      <c r="C14" s="24">
        <f>B14/B17</f>
        <v>1.0719754977029096E-2</v>
      </c>
      <c r="E14" s="6" t="s">
        <v>111</v>
      </c>
      <c r="F14" s="112">
        <v>274</v>
      </c>
      <c r="G14" s="27">
        <f>F14/F16</f>
        <v>0.57442348008385746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3"/>
      <c r="T14" s="13"/>
    </row>
    <row r="15" spans="1:20" x14ac:dyDescent="0.2">
      <c r="A15" s="23" t="s">
        <v>75</v>
      </c>
      <c r="B15" s="112">
        <v>199</v>
      </c>
      <c r="C15" s="24">
        <f>B15/B17</f>
        <v>0.30474732006125577</v>
      </c>
      <c r="E15" s="6" t="s">
        <v>112</v>
      </c>
      <c r="F15" s="112">
        <v>203</v>
      </c>
      <c r="G15" s="27">
        <f>F15/F16</f>
        <v>0.42557651991614254</v>
      </c>
      <c r="I15" s="17" t="s">
        <v>144</v>
      </c>
      <c r="J15" s="112">
        <v>131</v>
      </c>
      <c r="K15" s="10">
        <f>J15/J19</f>
        <v>0.32029339853300731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3"/>
      <c r="T15" s="13"/>
    </row>
    <row r="16" spans="1:20" x14ac:dyDescent="0.2">
      <c r="A16" s="23" t="s">
        <v>76</v>
      </c>
      <c r="B16" s="112">
        <v>254</v>
      </c>
      <c r="C16" s="24">
        <f>B16/B17</f>
        <v>0.3889739663093415</v>
      </c>
      <c r="E16" s="6" t="s">
        <v>107</v>
      </c>
      <c r="F16" s="7">
        <f>F14+F15</f>
        <v>477</v>
      </c>
      <c r="G16" s="27">
        <f>G14+G15</f>
        <v>1</v>
      </c>
      <c r="I16" s="17" t="s">
        <v>145</v>
      </c>
      <c r="J16" s="112">
        <v>78</v>
      </c>
      <c r="K16" s="10">
        <f>J16/J19</f>
        <v>0.19070904645476772</v>
      </c>
      <c r="L16" s="15"/>
      <c r="M16" s="22" t="s">
        <v>178</v>
      </c>
      <c r="N16" s="112">
        <v>163</v>
      </c>
      <c r="O16" s="24">
        <f>N16/N18</f>
        <v>0.42782152230971127</v>
      </c>
      <c r="Q16" s="13"/>
      <c r="R16" s="13"/>
      <c r="S16" s="13"/>
      <c r="T16" s="13"/>
    </row>
    <row r="17" spans="1:20" x14ac:dyDescent="0.2">
      <c r="A17" s="23" t="s">
        <v>69</v>
      </c>
      <c r="B17" s="23">
        <f>B10+B11+B12+B13+B14+B15+B16</f>
        <v>653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76</v>
      </c>
      <c r="K17" s="10">
        <f>J17/J19</f>
        <v>0.18581907090464547</v>
      </c>
      <c r="L17" s="15"/>
      <c r="M17" s="22" t="s">
        <v>179</v>
      </c>
      <c r="N17" s="112">
        <v>218</v>
      </c>
      <c r="O17" s="24">
        <f>N17/N18</f>
        <v>0.57217847769028873</v>
      </c>
      <c r="Q17" s="13"/>
      <c r="R17" s="13"/>
      <c r="S17" s="13"/>
      <c r="T17" s="13"/>
    </row>
    <row r="18" spans="1:20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124</v>
      </c>
      <c r="K18" s="127">
        <f>J18/J19</f>
        <v>0.30317848410757947</v>
      </c>
      <c r="L18" s="15"/>
      <c r="M18" s="22" t="s">
        <v>69</v>
      </c>
      <c r="N18" s="23">
        <f>N16+N17</f>
        <v>381</v>
      </c>
      <c r="O18" s="24">
        <f>O16+O17</f>
        <v>1</v>
      </c>
      <c r="Q18" s="13"/>
      <c r="R18" s="13"/>
      <c r="S18" s="13"/>
      <c r="T18" s="13"/>
    </row>
    <row r="19" spans="1:20" x14ac:dyDescent="0.2">
      <c r="A19" s="43"/>
      <c r="B19" s="43"/>
      <c r="C19" s="44"/>
      <c r="E19" s="17" t="s">
        <v>114</v>
      </c>
      <c r="F19" s="112">
        <v>35</v>
      </c>
      <c r="G19" s="10">
        <f>F19/F22</f>
        <v>7.2164948453608241E-2</v>
      </c>
      <c r="I19" s="17" t="s">
        <v>69</v>
      </c>
      <c r="J19" s="1">
        <f>J15+J16+J17+J18</f>
        <v>409</v>
      </c>
      <c r="K19" s="10">
        <f>K15+K16+K17+K18</f>
        <v>1</v>
      </c>
      <c r="L19" s="15"/>
      <c r="M19" s="13"/>
      <c r="N19" s="13"/>
      <c r="O19" s="14"/>
      <c r="Q19" s="13"/>
      <c r="R19" s="13"/>
      <c r="S19" s="13"/>
      <c r="T19" s="13"/>
    </row>
    <row r="20" spans="1:20" x14ac:dyDescent="0.2">
      <c r="A20" s="43"/>
      <c r="B20" s="43"/>
      <c r="C20" s="44"/>
      <c r="E20" s="17" t="s">
        <v>674</v>
      </c>
      <c r="F20" s="112">
        <v>128</v>
      </c>
      <c r="G20" s="10">
        <f>F20/F22</f>
        <v>0.26391752577319588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3"/>
      <c r="T20" s="13"/>
    </row>
    <row r="21" spans="1:20" x14ac:dyDescent="0.2">
      <c r="A21" s="43"/>
      <c r="B21" s="43"/>
      <c r="C21" s="44"/>
      <c r="E21" s="17" t="s">
        <v>115</v>
      </c>
      <c r="F21" s="112">
        <v>322</v>
      </c>
      <c r="G21" s="10">
        <f>F21/F22</f>
        <v>0.66391752577319585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154</v>
      </c>
      <c r="O21" s="24">
        <f>N21/N25</f>
        <v>0.40104166666666669</v>
      </c>
      <c r="Q21" s="13"/>
      <c r="R21" s="13"/>
      <c r="S21" s="13"/>
      <c r="T21" s="13"/>
    </row>
    <row r="22" spans="1:20" x14ac:dyDescent="0.2">
      <c r="A22" s="43"/>
      <c r="B22" s="43"/>
      <c r="C22" s="44"/>
      <c r="E22" s="17" t="s">
        <v>107</v>
      </c>
      <c r="F22" s="1">
        <f>F19+F20+F21</f>
        <v>485</v>
      </c>
      <c r="G22" s="10">
        <f>G19+G20+G21</f>
        <v>1</v>
      </c>
      <c r="I22" s="17" t="s">
        <v>148</v>
      </c>
      <c r="J22" s="112">
        <v>132</v>
      </c>
      <c r="K22" s="10">
        <f>J22/J25</f>
        <v>0.31961259079903148</v>
      </c>
      <c r="L22" s="15"/>
      <c r="M22" s="22" t="s">
        <v>182</v>
      </c>
      <c r="N22" s="112">
        <v>108</v>
      </c>
      <c r="O22" s="24">
        <f>N22/N25</f>
        <v>0.28125</v>
      </c>
      <c r="Q22" s="13"/>
      <c r="R22" s="13"/>
      <c r="S22" s="13"/>
      <c r="T22" s="13"/>
    </row>
    <row r="23" spans="1:20" x14ac:dyDescent="0.2">
      <c r="A23" s="43"/>
      <c r="B23" s="43"/>
      <c r="C23" s="44"/>
      <c r="E23" s="13"/>
      <c r="F23" s="13"/>
      <c r="G23" s="14"/>
      <c r="I23" s="17" t="s">
        <v>149</v>
      </c>
      <c r="J23" s="112">
        <v>68</v>
      </c>
      <c r="K23" s="10">
        <f>J23/J25</f>
        <v>0.16464891041162227</v>
      </c>
      <c r="L23" s="15"/>
      <c r="M23" s="22" t="s">
        <v>183</v>
      </c>
      <c r="N23" s="112">
        <v>75</v>
      </c>
      <c r="O23" s="24">
        <f>N23/N25</f>
        <v>0.1953125</v>
      </c>
      <c r="Q23" s="13"/>
      <c r="R23" s="13"/>
      <c r="S23" s="13"/>
      <c r="T23" s="13"/>
    </row>
    <row r="24" spans="1:20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213</v>
      </c>
      <c r="K24" s="10">
        <f>J24/J25</f>
        <v>0.5157384987893463</v>
      </c>
      <c r="L24" s="15"/>
      <c r="M24" s="22" t="s">
        <v>184</v>
      </c>
      <c r="N24" s="112">
        <v>47</v>
      </c>
      <c r="O24" s="24">
        <f>N24/N25</f>
        <v>0.12239583333333333</v>
      </c>
      <c r="Q24" s="13"/>
      <c r="R24" s="13"/>
      <c r="S24" s="13"/>
      <c r="T24" s="13"/>
    </row>
    <row r="25" spans="1:20" x14ac:dyDescent="0.2">
      <c r="A25" s="43"/>
      <c r="B25" s="43"/>
      <c r="C25" s="44"/>
      <c r="E25" s="17" t="s">
        <v>117</v>
      </c>
      <c r="F25" s="112">
        <v>242</v>
      </c>
      <c r="G25" s="10">
        <f>F25/F30</f>
        <v>0.5138004246284501</v>
      </c>
      <c r="I25" s="17" t="s">
        <v>69</v>
      </c>
      <c r="J25" s="1">
        <f>J22+J23+J24</f>
        <v>413</v>
      </c>
      <c r="K25" s="10">
        <f>K22+K23+K24</f>
        <v>1</v>
      </c>
      <c r="L25" s="15"/>
      <c r="M25" s="22" t="s">
        <v>69</v>
      </c>
      <c r="N25" s="23">
        <f>N21+N22+N23+N24</f>
        <v>384</v>
      </c>
      <c r="O25" s="24">
        <f>O21+O22+O23+O24</f>
        <v>1</v>
      </c>
      <c r="Q25" s="13"/>
      <c r="R25" s="13"/>
      <c r="S25" s="13"/>
      <c r="T25" s="13"/>
    </row>
    <row r="26" spans="1:20" x14ac:dyDescent="0.2">
      <c r="A26" s="13"/>
      <c r="B26" s="13"/>
      <c r="C26" s="14"/>
      <c r="E26" s="17" t="s">
        <v>118</v>
      </c>
      <c r="F26" s="112">
        <v>37</v>
      </c>
      <c r="G26" s="10">
        <f>F26/F30</f>
        <v>7.8556263269639062E-2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  <c r="T26" s="13"/>
    </row>
    <row r="27" spans="1:20" x14ac:dyDescent="0.2">
      <c r="A27" s="43"/>
      <c r="B27" s="43"/>
      <c r="C27" s="44"/>
      <c r="E27" s="17" t="s">
        <v>119</v>
      </c>
      <c r="F27" s="112">
        <v>54</v>
      </c>
      <c r="G27" s="10">
        <f>F27/F30</f>
        <v>0.11464968152866242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  <c r="T27" s="13"/>
    </row>
    <row r="28" spans="1:20" x14ac:dyDescent="0.2">
      <c r="A28" s="43"/>
      <c r="B28" s="43"/>
      <c r="C28" s="44"/>
      <c r="E28" s="17" t="s">
        <v>120</v>
      </c>
      <c r="F28" s="112">
        <v>25</v>
      </c>
      <c r="G28" s="10">
        <f>F28/F30</f>
        <v>5.3078556263269641E-2</v>
      </c>
      <c r="I28" s="17" t="s">
        <v>644</v>
      </c>
      <c r="J28" s="112">
        <v>90</v>
      </c>
      <c r="K28" s="10">
        <f>J28/J33</f>
        <v>0.21739130434782608</v>
      </c>
      <c r="L28" s="15"/>
      <c r="M28" s="22" t="s">
        <v>186</v>
      </c>
      <c r="N28" s="112">
        <v>115</v>
      </c>
      <c r="O28" s="24">
        <f>N28/N31</f>
        <v>0.29947916666666669</v>
      </c>
      <c r="Q28" s="13"/>
      <c r="R28" s="13"/>
      <c r="S28" s="13"/>
      <c r="T28" s="13"/>
    </row>
    <row r="29" spans="1:20" x14ac:dyDescent="0.2">
      <c r="A29" s="43"/>
      <c r="B29" s="43"/>
      <c r="C29" s="44"/>
      <c r="E29" s="17" t="s">
        <v>99</v>
      </c>
      <c r="F29" s="112">
        <v>113</v>
      </c>
      <c r="G29" s="10">
        <f>F29/F30</f>
        <v>0.23991507430997877</v>
      </c>
      <c r="I29" s="17" t="s">
        <v>151</v>
      </c>
      <c r="J29" s="112">
        <v>115</v>
      </c>
      <c r="K29" s="10">
        <f>J29/J33</f>
        <v>0.27777777777777779</v>
      </c>
      <c r="L29" s="15"/>
      <c r="M29" s="22" t="s">
        <v>682</v>
      </c>
      <c r="N29" s="112">
        <v>165</v>
      </c>
      <c r="O29" s="24">
        <f>N29/N31</f>
        <v>0.4296875</v>
      </c>
      <c r="Q29" s="13"/>
      <c r="R29" s="13"/>
      <c r="S29" s="13"/>
      <c r="T29" s="13"/>
    </row>
    <row r="30" spans="1:20" x14ac:dyDescent="0.2">
      <c r="A30" s="43"/>
      <c r="B30" s="43"/>
      <c r="C30" s="44"/>
      <c r="E30" s="17" t="s">
        <v>69</v>
      </c>
      <c r="F30" s="1">
        <f>F25+F26+F27+F28+F29</f>
        <v>471</v>
      </c>
      <c r="G30" s="10">
        <f>G25+G26+G27+G28+G29</f>
        <v>1</v>
      </c>
      <c r="I30" s="17" t="s">
        <v>152</v>
      </c>
      <c r="J30" s="112">
        <v>53</v>
      </c>
      <c r="K30" s="10">
        <f>J30/J33</f>
        <v>0.1280193236714976</v>
      </c>
      <c r="L30" s="15"/>
      <c r="M30" s="22" t="s">
        <v>187</v>
      </c>
      <c r="N30" s="112">
        <v>104</v>
      </c>
      <c r="O30" s="24">
        <f>N30/N31</f>
        <v>0.27083333333333331</v>
      </c>
      <c r="Q30" s="13"/>
      <c r="R30" s="13"/>
      <c r="S30" s="13"/>
      <c r="T30" s="13"/>
    </row>
    <row r="31" spans="1:20" x14ac:dyDescent="0.2">
      <c r="A31" s="43"/>
      <c r="B31" s="43"/>
      <c r="C31" s="44"/>
      <c r="E31" s="13"/>
      <c r="F31" s="13"/>
      <c r="G31" s="14"/>
      <c r="I31" s="17" t="s">
        <v>153</v>
      </c>
      <c r="J31" s="112">
        <v>82</v>
      </c>
      <c r="K31" s="10">
        <f>J31/J33</f>
        <v>0.19806763285024154</v>
      </c>
      <c r="L31" s="15"/>
      <c r="M31" s="22" t="s">
        <v>69</v>
      </c>
      <c r="N31" s="23">
        <f>N28+N29+N30</f>
        <v>384</v>
      </c>
      <c r="O31" s="24">
        <f>O28+O29+O30</f>
        <v>1</v>
      </c>
      <c r="Q31" s="13"/>
      <c r="R31" s="13"/>
      <c r="S31" s="13"/>
      <c r="T31" s="13"/>
    </row>
    <row r="32" spans="1:20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74</v>
      </c>
      <c r="K32" s="10">
        <f>J32/J33</f>
        <v>0.17874396135265699</v>
      </c>
      <c r="L32" s="15"/>
      <c r="M32" s="13"/>
      <c r="N32" s="13"/>
      <c r="O32" s="14"/>
      <c r="Q32" s="13"/>
      <c r="R32" s="13"/>
      <c r="S32" s="13"/>
      <c r="T32" s="13"/>
    </row>
    <row r="33" spans="1:20" x14ac:dyDescent="0.2">
      <c r="A33" s="43"/>
      <c r="B33" s="43"/>
      <c r="C33" s="44"/>
      <c r="E33" s="6" t="s">
        <v>112</v>
      </c>
      <c r="F33" s="112">
        <v>274</v>
      </c>
      <c r="G33" s="27">
        <f>F33/F35</f>
        <v>0.60087719298245612</v>
      </c>
      <c r="I33" s="17" t="s">
        <v>69</v>
      </c>
      <c r="J33" s="1">
        <f>J28+J29+J30+J31+J32</f>
        <v>414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  <c r="T33" s="13"/>
    </row>
    <row r="34" spans="1:20" x14ac:dyDescent="0.2">
      <c r="A34" s="13"/>
      <c r="B34" s="13"/>
      <c r="C34" s="14"/>
      <c r="E34" s="6" t="s">
        <v>122</v>
      </c>
      <c r="F34" s="112">
        <v>182</v>
      </c>
      <c r="G34" s="27">
        <f>F34/F35</f>
        <v>0.39912280701754388</v>
      </c>
      <c r="I34" s="13"/>
      <c r="J34" s="13"/>
      <c r="K34" s="14"/>
      <c r="L34" s="15"/>
      <c r="M34" s="22" t="s">
        <v>189</v>
      </c>
      <c r="N34" s="112">
        <v>126</v>
      </c>
      <c r="O34" s="24">
        <f>N34/N38</f>
        <v>0.33510638297872342</v>
      </c>
      <c r="Q34" s="13"/>
      <c r="R34" s="13"/>
      <c r="S34" s="13"/>
      <c r="T34" s="13"/>
    </row>
    <row r="35" spans="1:20" x14ac:dyDescent="0.2">
      <c r="A35" s="13"/>
      <c r="B35" s="13"/>
      <c r="C35" s="14"/>
      <c r="E35" s="6" t="s">
        <v>107</v>
      </c>
      <c r="F35" s="7">
        <f>F33+F34</f>
        <v>456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132</v>
      </c>
      <c r="O35" s="24">
        <f>N35/N38</f>
        <v>0.35106382978723405</v>
      </c>
      <c r="Q35" s="13"/>
      <c r="R35" s="13"/>
      <c r="S35" s="13"/>
      <c r="T35" s="13"/>
    </row>
    <row r="36" spans="1:20" x14ac:dyDescent="0.2">
      <c r="A36" s="43"/>
      <c r="B36" s="43"/>
      <c r="C36" s="44"/>
      <c r="E36" s="13"/>
      <c r="F36" s="13"/>
      <c r="G36" s="14"/>
      <c r="I36" s="22" t="s">
        <v>156</v>
      </c>
      <c r="J36" s="112">
        <v>195</v>
      </c>
      <c r="K36" s="24">
        <f>J36/J38</f>
        <v>0.49118387909319899</v>
      </c>
      <c r="L36" s="15"/>
      <c r="M36" s="22" t="s">
        <v>191</v>
      </c>
      <c r="N36" s="112">
        <v>49</v>
      </c>
      <c r="O36" s="24">
        <f>N36/N38</f>
        <v>0.13031914893617022</v>
      </c>
      <c r="Q36" s="13"/>
      <c r="R36" s="13"/>
      <c r="S36" s="13"/>
      <c r="T36" s="13"/>
    </row>
    <row r="37" spans="1:20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202</v>
      </c>
      <c r="K37" s="24">
        <f>J37/J38</f>
        <v>0.50881612090680106</v>
      </c>
      <c r="L37" s="15"/>
      <c r="M37" s="22" t="s">
        <v>192</v>
      </c>
      <c r="N37" s="112">
        <v>69</v>
      </c>
      <c r="O37" s="24">
        <f>N37/N38</f>
        <v>0.18351063829787234</v>
      </c>
      <c r="Q37" s="13"/>
      <c r="R37" s="13"/>
      <c r="S37" s="13"/>
      <c r="T37" s="13"/>
    </row>
    <row r="38" spans="1:20" x14ac:dyDescent="0.2">
      <c r="A38" s="43"/>
      <c r="B38" s="43"/>
      <c r="C38" s="44"/>
      <c r="E38" s="6" t="s">
        <v>124</v>
      </c>
      <c r="F38" s="112">
        <v>2</v>
      </c>
      <c r="G38" s="27">
        <f>F38/F40</f>
        <v>1</v>
      </c>
      <c r="I38" s="22" t="s">
        <v>69</v>
      </c>
      <c r="J38" s="23">
        <f>J36+J37</f>
        <v>397</v>
      </c>
      <c r="K38" s="24">
        <f>K36+K37</f>
        <v>1</v>
      </c>
      <c r="L38" s="15"/>
      <c r="M38" s="22" t="s">
        <v>107</v>
      </c>
      <c r="N38" s="23">
        <f>N34+N35+N36+N37</f>
        <v>376</v>
      </c>
      <c r="O38" s="24">
        <f>O34+O35+O36+O37</f>
        <v>1</v>
      </c>
      <c r="Q38" s="13"/>
      <c r="R38" s="13"/>
      <c r="S38" s="13"/>
      <c r="T38" s="13"/>
    </row>
    <row r="39" spans="1:20" x14ac:dyDescent="0.2">
      <c r="A39" s="43"/>
      <c r="B39" s="43"/>
      <c r="C39" s="44"/>
      <c r="E39" s="6" t="s">
        <v>125</v>
      </c>
      <c r="F39" s="112">
        <v>0</v>
      </c>
      <c r="G39" s="27">
        <f>F39/F40</f>
        <v>0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  <c r="T39" s="13"/>
    </row>
    <row r="40" spans="1:20" x14ac:dyDescent="0.2">
      <c r="A40" s="13"/>
      <c r="B40" s="13"/>
      <c r="C40" s="14"/>
      <c r="E40" s="6" t="s">
        <v>107</v>
      </c>
      <c r="F40" s="7">
        <f>F38+F39</f>
        <v>2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  <c r="T40" s="13"/>
    </row>
    <row r="41" spans="1:20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66</v>
      </c>
      <c r="K41" s="24">
        <f>J41/J45</f>
        <v>0.17054263565891473</v>
      </c>
      <c r="L41" s="15"/>
      <c r="M41" s="22" t="s">
        <v>194</v>
      </c>
      <c r="N41" s="112">
        <v>82</v>
      </c>
      <c r="O41" s="24">
        <f>N41/N45</f>
        <v>0.21693121693121692</v>
      </c>
      <c r="Q41" s="13"/>
      <c r="R41" s="13"/>
      <c r="S41" s="13"/>
      <c r="T41" s="13"/>
    </row>
    <row r="42" spans="1:20" x14ac:dyDescent="0.2">
      <c r="A42" s="1" t="s">
        <v>87</v>
      </c>
      <c r="B42" s="112">
        <v>242</v>
      </c>
      <c r="C42" s="10">
        <f>B42/B44</f>
        <v>0.42680776014109345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103</v>
      </c>
      <c r="K42" s="24">
        <f>J42/J45</f>
        <v>0.26614987080103358</v>
      </c>
      <c r="L42" s="15"/>
      <c r="M42" s="22" t="s">
        <v>195</v>
      </c>
      <c r="N42" s="112">
        <v>113</v>
      </c>
      <c r="O42" s="24">
        <f>N42/N45</f>
        <v>0.29894179894179895</v>
      </c>
      <c r="Q42" s="13"/>
      <c r="R42" s="13"/>
      <c r="S42" s="13"/>
      <c r="T42" s="13"/>
    </row>
    <row r="43" spans="1:20" x14ac:dyDescent="0.2">
      <c r="A43" s="1" t="s">
        <v>88</v>
      </c>
      <c r="B43" s="112">
        <v>325</v>
      </c>
      <c r="C43" s="10">
        <f>B43/B44</f>
        <v>0.57319223985890655</v>
      </c>
      <c r="E43" s="124" t="s">
        <v>127</v>
      </c>
      <c r="F43" s="125">
        <v>86</v>
      </c>
      <c r="G43" s="127">
        <f>F43/F49</f>
        <v>0.2113022113022113</v>
      </c>
      <c r="I43" s="22" t="s">
        <v>159</v>
      </c>
      <c r="J43" s="112">
        <v>128</v>
      </c>
      <c r="K43" s="24">
        <f>J43/J45</f>
        <v>0.33074935400516797</v>
      </c>
      <c r="L43" s="15"/>
      <c r="M43" s="22" t="s">
        <v>196</v>
      </c>
      <c r="N43" s="112">
        <v>101</v>
      </c>
      <c r="O43" s="24">
        <f>N43/N45</f>
        <v>0.26719576719576721</v>
      </c>
      <c r="Q43" s="13"/>
      <c r="R43" s="13"/>
      <c r="S43" s="13"/>
      <c r="T43" s="13"/>
    </row>
    <row r="44" spans="1:20" x14ac:dyDescent="0.2">
      <c r="A44" s="1" t="s">
        <v>69</v>
      </c>
      <c r="B44" s="1">
        <f>B42+B43</f>
        <v>567</v>
      </c>
      <c r="C44" s="10">
        <f>C42+C43</f>
        <v>1</v>
      </c>
      <c r="E44" s="17" t="s">
        <v>128</v>
      </c>
      <c r="F44" s="112">
        <v>55</v>
      </c>
      <c r="G44" s="10">
        <f>F44/F49</f>
        <v>0.13513513513513514</v>
      </c>
      <c r="I44" s="22" t="s">
        <v>160</v>
      </c>
      <c r="J44" s="112">
        <v>90</v>
      </c>
      <c r="K44" s="24">
        <f>J44/J45</f>
        <v>0.23255813953488372</v>
      </c>
      <c r="L44" s="15"/>
      <c r="M44" s="22" t="s">
        <v>197</v>
      </c>
      <c r="N44" s="112">
        <v>82</v>
      </c>
      <c r="O44" s="24">
        <f>N44/N45</f>
        <v>0.21693121693121692</v>
      </c>
      <c r="Q44" s="13"/>
      <c r="R44" s="13"/>
      <c r="S44" s="13"/>
      <c r="T44" s="13"/>
    </row>
    <row r="45" spans="1:20" x14ac:dyDescent="0.2">
      <c r="A45" s="13"/>
      <c r="B45" s="13"/>
      <c r="C45" s="14"/>
      <c r="E45" s="17" t="s">
        <v>129</v>
      </c>
      <c r="F45" s="112">
        <v>100</v>
      </c>
      <c r="G45" s="10">
        <f>F45/F49</f>
        <v>0.24570024570024571</v>
      </c>
      <c r="I45" s="22" t="s">
        <v>69</v>
      </c>
      <c r="J45" s="23">
        <f>J41+J42+J43+J44</f>
        <v>387</v>
      </c>
      <c r="K45" s="24">
        <f>K41+K42+K43+K44</f>
        <v>1</v>
      </c>
      <c r="L45" s="15"/>
      <c r="M45" s="22" t="s">
        <v>69</v>
      </c>
      <c r="N45" s="23">
        <f>N41+N42+N43+N44</f>
        <v>378</v>
      </c>
      <c r="O45" s="24">
        <f>O41+O42+O43+O44</f>
        <v>1</v>
      </c>
      <c r="Q45" s="13"/>
      <c r="R45" s="13"/>
      <c r="S45" s="13"/>
      <c r="T45" s="13"/>
    </row>
    <row r="46" spans="1:20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106</v>
      </c>
      <c r="G46" s="10">
        <f>F46/F49</f>
        <v>0.26044226044226043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  <c r="T46" s="13"/>
    </row>
    <row r="47" spans="1:20" x14ac:dyDescent="0.2">
      <c r="A47" s="1" t="s">
        <v>90</v>
      </c>
      <c r="B47" s="112">
        <v>183</v>
      </c>
      <c r="C47" s="10">
        <f>B47/B49</f>
        <v>0.40219780219780221</v>
      </c>
      <c r="E47" s="17" t="s">
        <v>131</v>
      </c>
      <c r="F47" s="112">
        <v>45</v>
      </c>
      <c r="G47" s="10">
        <f>F47/F49</f>
        <v>0.11056511056511056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  <c r="T47" s="13"/>
    </row>
    <row r="48" spans="1:20" x14ac:dyDescent="0.2">
      <c r="A48" s="1" t="s">
        <v>91</v>
      </c>
      <c r="B48" s="112">
        <v>272</v>
      </c>
      <c r="C48" s="10">
        <f>B48/B49</f>
        <v>0.59780219780219779</v>
      </c>
      <c r="E48" s="17" t="s">
        <v>673</v>
      </c>
      <c r="F48" s="112">
        <v>15</v>
      </c>
      <c r="G48" s="10">
        <f>F48/F49</f>
        <v>3.6855036855036855E-2</v>
      </c>
      <c r="I48" s="22" t="s">
        <v>162</v>
      </c>
      <c r="J48" s="112">
        <v>139</v>
      </c>
      <c r="K48" s="24">
        <f>J48/J51</f>
        <v>0.35549872122762149</v>
      </c>
      <c r="M48" s="22" t="s">
        <v>199</v>
      </c>
      <c r="N48" s="112">
        <v>119</v>
      </c>
      <c r="O48" s="24">
        <f>N48/N51</f>
        <v>0.30670103092783507</v>
      </c>
      <c r="Q48" s="13"/>
      <c r="R48" s="13"/>
      <c r="S48" s="13"/>
      <c r="T48" s="13"/>
    </row>
    <row r="49" spans="1:20" x14ac:dyDescent="0.2">
      <c r="A49" s="1" t="s">
        <v>69</v>
      </c>
      <c r="B49" s="1">
        <f>B47+B48</f>
        <v>455</v>
      </c>
      <c r="C49" s="10">
        <f>C47+C48</f>
        <v>1</v>
      </c>
      <c r="E49" s="17" t="s">
        <v>69</v>
      </c>
      <c r="F49" s="1">
        <f>F43+F44+F45+F46+F47+F48</f>
        <v>407</v>
      </c>
      <c r="G49" s="10">
        <f>G43+G44+G45+G46+G47+G48</f>
        <v>1</v>
      </c>
      <c r="I49" s="22" t="s">
        <v>163</v>
      </c>
      <c r="J49" s="112">
        <v>149</v>
      </c>
      <c r="K49" s="24">
        <f>J49/J51</f>
        <v>0.38107416879795397</v>
      </c>
      <c r="M49" s="22" t="s">
        <v>200</v>
      </c>
      <c r="N49" s="112">
        <v>177</v>
      </c>
      <c r="O49" s="24">
        <f>N49/N51</f>
        <v>0.45618556701030927</v>
      </c>
      <c r="Q49" s="13"/>
      <c r="R49" s="13"/>
      <c r="S49" s="13"/>
      <c r="T49" s="13"/>
    </row>
    <row r="50" spans="1:20" x14ac:dyDescent="0.2">
      <c r="A50" s="13"/>
      <c r="B50" s="13"/>
      <c r="C50" s="14"/>
      <c r="E50" s="13"/>
      <c r="F50" s="13"/>
      <c r="G50" s="14"/>
      <c r="I50" s="22" t="s">
        <v>164</v>
      </c>
      <c r="J50" s="112">
        <v>103</v>
      </c>
      <c r="K50" s="24">
        <f>J50/J51</f>
        <v>0.26342710997442453</v>
      </c>
      <c r="M50" s="22" t="s">
        <v>201</v>
      </c>
      <c r="N50" s="112">
        <v>92</v>
      </c>
      <c r="O50" s="24">
        <f>N50/N51</f>
        <v>0.23711340206185566</v>
      </c>
      <c r="Q50" s="13"/>
      <c r="R50" s="13"/>
      <c r="S50" s="13"/>
      <c r="T50" s="13"/>
    </row>
    <row r="51" spans="1:20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391</v>
      </c>
      <c r="K51" s="24">
        <f>K48+K49+K50</f>
        <v>1</v>
      </c>
      <c r="M51" s="22" t="s">
        <v>69</v>
      </c>
      <c r="N51" s="23">
        <f>N48+N49+N50</f>
        <v>388</v>
      </c>
      <c r="O51" s="24">
        <f>O48+O49+O50</f>
        <v>1</v>
      </c>
      <c r="Q51" s="13"/>
      <c r="R51" s="13"/>
      <c r="S51" s="13"/>
      <c r="T51" s="13"/>
    </row>
    <row r="52" spans="1:20" x14ac:dyDescent="0.2">
      <c r="A52" s="1" t="s">
        <v>92</v>
      </c>
      <c r="B52" s="112">
        <v>106</v>
      </c>
      <c r="C52" s="10">
        <f>B52/B54</f>
        <v>0.20423892100192678</v>
      </c>
      <c r="E52" s="17" t="s">
        <v>133</v>
      </c>
      <c r="F52" s="112">
        <v>208</v>
      </c>
      <c r="G52" s="10">
        <f>F52/F55</f>
        <v>0.48941176470588238</v>
      </c>
      <c r="I52" s="13"/>
      <c r="J52" s="13"/>
      <c r="K52" s="14"/>
      <c r="M52" s="13"/>
      <c r="N52" s="13"/>
      <c r="O52" s="14"/>
      <c r="Q52" s="13"/>
      <c r="R52" s="13"/>
      <c r="S52" s="13"/>
      <c r="T52" s="13"/>
    </row>
    <row r="53" spans="1:20" x14ac:dyDescent="0.2">
      <c r="A53" s="1" t="s">
        <v>93</v>
      </c>
      <c r="B53" s="112">
        <v>413</v>
      </c>
      <c r="C53" s="10">
        <f>B53/B54</f>
        <v>0.79576107899807325</v>
      </c>
      <c r="E53" s="17" t="s">
        <v>134</v>
      </c>
      <c r="F53" s="112">
        <v>115</v>
      </c>
      <c r="G53" s="10">
        <f>F53/F55</f>
        <v>0.27058823529411763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  <c r="T53" s="13"/>
    </row>
    <row r="54" spans="1:20" x14ac:dyDescent="0.2">
      <c r="A54" s="1" t="s">
        <v>69</v>
      </c>
      <c r="B54" s="1">
        <f>B52+B53</f>
        <v>519</v>
      </c>
      <c r="C54" s="10">
        <f>C52+C53</f>
        <v>1</v>
      </c>
      <c r="E54" s="17" t="s">
        <v>135</v>
      </c>
      <c r="F54" s="112">
        <v>102</v>
      </c>
      <c r="G54" s="10">
        <f>F54/F55</f>
        <v>0.24</v>
      </c>
      <c r="I54" s="22" t="s">
        <v>166</v>
      </c>
      <c r="J54" s="112">
        <v>189</v>
      </c>
      <c r="K54" s="24">
        <f>J54/J57</f>
        <v>0.50132625994694957</v>
      </c>
      <c r="M54" s="22" t="s">
        <v>203</v>
      </c>
      <c r="N54" s="112">
        <v>195</v>
      </c>
      <c r="O54" s="24">
        <f>N54/N56</f>
        <v>0.5</v>
      </c>
      <c r="Q54" s="13"/>
      <c r="R54" s="13"/>
      <c r="S54" s="13"/>
      <c r="T54" s="13"/>
    </row>
    <row r="55" spans="1:20" x14ac:dyDescent="0.2">
      <c r="A55" s="13"/>
      <c r="B55" s="13"/>
      <c r="C55" s="14"/>
      <c r="E55" s="17" t="s">
        <v>69</v>
      </c>
      <c r="F55" s="1">
        <f>F52+F53+F54</f>
        <v>425</v>
      </c>
      <c r="G55" s="10">
        <f>G52+G53+G54</f>
        <v>1</v>
      </c>
      <c r="I55" s="22" t="s">
        <v>167</v>
      </c>
      <c r="J55" s="112">
        <v>113</v>
      </c>
      <c r="K55" s="24">
        <f>J55/J57</f>
        <v>0.29973474801061006</v>
      </c>
      <c r="M55" s="22" t="s">
        <v>204</v>
      </c>
      <c r="N55" s="112">
        <v>195</v>
      </c>
      <c r="O55" s="24">
        <f>N55/N56</f>
        <v>0.5</v>
      </c>
      <c r="Q55" s="13"/>
      <c r="R55" s="13"/>
      <c r="S55" s="13"/>
      <c r="T55" s="13"/>
    </row>
    <row r="56" spans="1:20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75</v>
      </c>
      <c r="K56" s="24">
        <f>J56/J57</f>
        <v>0.19893899204244031</v>
      </c>
      <c r="M56" s="22" t="s">
        <v>69</v>
      </c>
      <c r="N56" s="23">
        <f>N54+N55</f>
        <v>390</v>
      </c>
      <c r="O56" s="24">
        <f>O54+O55</f>
        <v>1</v>
      </c>
      <c r="Q56" s="13"/>
      <c r="R56" s="13"/>
      <c r="S56" s="13"/>
      <c r="T56" s="13"/>
    </row>
    <row r="57" spans="1:20" x14ac:dyDescent="0.2">
      <c r="A57" s="1" t="s">
        <v>97</v>
      </c>
      <c r="B57" s="112">
        <v>86</v>
      </c>
      <c r="C57" s="10">
        <f>B57/B60</f>
        <v>0.17551020408163265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377</v>
      </c>
      <c r="K57" s="24">
        <f>K54+K55+K56</f>
        <v>1</v>
      </c>
      <c r="M57" s="13"/>
      <c r="N57" s="13"/>
      <c r="O57" s="13"/>
      <c r="Q57" s="13"/>
      <c r="R57" s="13"/>
      <c r="S57" s="13"/>
      <c r="T57" s="13"/>
    </row>
    <row r="58" spans="1:20" x14ac:dyDescent="0.2">
      <c r="A58" s="1" t="s">
        <v>98</v>
      </c>
      <c r="B58" s="112">
        <v>244</v>
      </c>
      <c r="C58" s="10">
        <f>B58/B60</f>
        <v>0.49795918367346936</v>
      </c>
      <c r="E58" s="17" t="s">
        <v>137</v>
      </c>
      <c r="F58" s="112">
        <v>230</v>
      </c>
      <c r="G58" s="10">
        <f>F58/F60</f>
        <v>0.53364269141531318</v>
      </c>
      <c r="I58" s="13"/>
      <c r="J58" s="13"/>
      <c r="K58" s="14"/>
      <c r="M58" s="13"/>
      <c r="N58" s="13"/>
      <c r="O58" s="13"/>
      <c r="Q58" s="13"/>
      <c r="R58" s="13"/>
      <c r="S58" s="13"/>
      <c r="T58" s="13"/>
    </row>
    <row r="59" spans="1:20" x14ac:dyDescent="0.2">
      <c r="A59" s="1" t="s">
        <v>99</v>
      </c>
      <c r="B59" s="112">
        <v>160</v>
      </c>
      <c r="C59" s="10">
        <f>B59/B60</f>
        <v>0.32653061224489793</v>
      </c>
      <c r="E59" s="29" t="s">
        <v>72</v>
      </c>
      <c r="F59" s="112">
        <v>201</v>
      </c>
      <c r="G59" s="31">
        <f>F59/F60</f>
        <v>0.46635730858468677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  <c r="T59" s="13"/>
    </row>
    <row r="60" spans="1:20" x14ac:dyDescent="0.2">
      <c r="A60" s="1" t="s">
        <v>69</v>
      </c>
      <c r="B60" s="1">
        <f>B57+B58+B59</f>
        <v>490</v>
      </c>
      <c r="C60" s="10">
        <f>C57+C58+C59</f>
        <v>1</v>
      </c>
      <c r="E60" s="22" t="s">
        <v>69</v>
      </c>
      <c r="F60" s="23">
        <f>F58+F59</f>
        <v>431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  <c r="T60" s="13"/>
    </row>
    <row r="61" spans="1:20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  <c r="T61" s="13"/>
    </row>
    <row r="62" spans="1:20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  <c r="T62" s="13"/>
    </row>
    <row r="63" spans="1:20" x14ac:dyDescent="0.2">
      <c r="A63" s="1" t="s">
        <v>101</v>
      </c>
      <c r="B63" s="112">
        <v>479</v>
      </c>
      <c r="C63" s="10">
        <f>B63/B65</f>
        <v>0.78912685337726529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  <c r="T63" s="13"/>
    </row>
    <row r="64" spans="1:20" x14ac:dyDescent="0.2">
      <c r="A64" s="1" t="s">
        <v>102</v>
      </c>
      <c r="B64" s="112">
        <v>128</v>
      </c>
      <c r="C64" s="10">
        <f>B64/B65</f>
        <v>0.21087314662273476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  <c r="T64" s="13"/>
    </row>
    <row r="65" spans="1:20" x14ac:dyDescent="0.2">
      <c r="A65" s="3" t="s">
        <v>69</v>
      </c>
      <c r="B65" s="1">
        <f>B63+B64</f>
        <v>607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  <c r="T65" s="13"/>
    </row>
    <row r="66" spans="1:20" s="13" customFormat="1" x14ac:dyDescent="0.2">
      <c r="C66" s="14"/>
      <c r="G66" s="14"/>
      <c r="I66" s="30"/>
      <c r="J66" s="15"/>
      <c r="K66" s="16"/>
    </row>
    <row r="67" spans="1:20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20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20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20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20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20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20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20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20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20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20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20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20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20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67F8-C125-C047-AD1F-88D11D035829}">
  <sheetPr codeName="Sheet45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78.5" style="13" customWidth="1"/>
  </cols>
  <sheetData>
    <row r="1" spans="1:19" x14ac:dyDescent="0.2">
      <c r="A1" s="8" t="s">
        <v>41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</row>
    <row r="3" spans="1:19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305</v>
      </c>
      <c r="R3" s="23" t="s">
        <v>64</v>
      </c>
      <c r="S3" s="24" t="s">
        <v>77</v>
      </c>
    </row>
    <row r="4" spans="1:19" x14ac:dyDescent="0.2">
      <c r="A4" s="1" t="s">
        <v>66</v>
      </c>
      <c r="B4" s="112">
        <v>514</v>
      </c>
      <c r="C4" s="10">
        <f>B4/B7</f>
        <v>0.98467432950191569</v>
      </c>
      <c r="E4" s="3" t="s">
        <v>104</v>
      </c>
      <c r="F4" s="112">
        <v>370</v>
      </c>
      <c r="G4" s="10">
        <f>F4/F6</f>
        <v>0.77894736842105261</v>
      </c>
      <c r="I4" s="17" t="s">
        <v>139</v>
      </c>
      <c r="J4" s="112">
        <v>136</v>
      </c>
      <c r="K4" s="10">
        <f>J4/J6</f>
        <v>0.33746898263027297</v>
      </c>
      <c r="M4" s="22" t="s">
        <v>170</v>
      </c>
      <c r="N4" s="112">
        <v>102</v>
      </c>
      <c r="O4" s="24">
        <f>N4/N8</f>
        <v>0.29059829059829062</v>
      </c>
      <c r="Q4" s="23" t="s">
        <v>306</v>
      </c>
      <c r="R4" s="112">
        <v>73</v>
      </c>
      <c r="S4" s="24">
        <f>R4/R7</f>
        <v>0.18961038961038962</v>
      </c>
    </row>
    <row r="5" spans="1:19" x14ac:dyDescent="0.2">
      <c r="A5" s="1" t="s">
        <v>67</v>
      </c>
      <c r="B5" s="112">
        <v>3</v>
      </c>
      <c r="C5" s="10">
        <f>B5/B7</f>
        <v>5.7471264367816091E-3</v>
      </c>
      <c r="E5" s="3" t="s">
        <v>105</v>
      </c>
      <c r="F5" s="112">
        <v>105</v>
      </c>
      <c r="G5" s="10">
        <f>F5/F6</f>
        <v>0.22105263157894736</v>
      </c>
      <c r="I5" s="17" t="s">
        <v>88</v>
      </c>
      <c r="J5" s="112">
        <v>267</v>
      </c>
      <c r="K5" s="10">
        <f>J5/J6</f>
        <v>0.66253101736972708</v>
      </c>
      <c r="L5" s="15"/>
      <c r="M5" s="22" t="s">
        <v>171</v>
      </c>
      <c r="N5" s="112">
        <v>46</v>
      </c>
      <c r="O5" s="24">
        <f>N5/N8</f>
        <v>0.13105413105413105</v>
      </c>
      <c r="Q5" s="23" t="s">
        <v>307</v>
      </c>
      <c r="R5" s="112">
        <v>20</v>
      </c>
      <c r="S5" s="24">
        <f>R5/R7</f>
        <v>5.1948051948051951E-2</v>
      </c>
    </row>
    <row r="6" spans="1:19" x14ac:dyDescent="0.2">
      <c r="A6" s="2" t="s">
        <v>68</v>
      </c>
      <c r="B6" s="112">
        <v>5</v>
      </c>
      <c r="C6" s="11">
        <f>B6/B7</f>
        <v>9.5785440613026813E-3</v>
      </c>
      <c r="E6" s="3" t="s">
        <v>107</v>
      </c>
      <c r="F6" s="1">
        <f>F4+F5</f>
        <v>475</v>
      </c>
      <c r="G6" s="10">
        <f>G4+G5</f>
        <v>1</v>
      </c>
      <c r="I6" s="17" t="s">
        <v>69</v>
      </c>
      <c r="J6" s="1">
        <f>J4+J5</f>
        <v>403</v>
      </c>
      <c r="K6" s="10">
        <f>K4+K5</f>
        <v>1</v>
      </c>
      <c r="L6" s="15"/>
      <c r="M6" s="22" t="s">
        <v>172</v>
      </c>
      <c r="N6" s="112">
        <v>117</v>
      </c>
      <c r="O6" s="24">
        <f>N6/N8</f>
        <v>0.33333333333333331</v>
      </c>
      <c r="Q6" s="23" t="s">
        <v>308</v>
      </c>
      <c r="R6" s="112">
        <v>292</v>
      </c>
      <c r="S6" s="24">
        <f>R6/R7</f>
        <v>0.75844155844155847</v>
      </c>
    </row>
    <row r="7" spans="1:19" x14ac:dyDescent="0.2">
      <c r="A7" s="3" t="s">
        <v>69</v>
      </c>
      <c r="B7" s="1">
        <f>B4+B5+B6</f>
        <v>522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86</v>
      </c>
      <c r="O7" s="24">
        <f>N7/N8</f>
        <v>0.24501424501424501</v>
      </c>
      <c r="Q7" s="23" t="s">
        <v>69</v>
      </c>
      <c r="R7" s="23">
        <f>R4+R5+R6</f>
        <v>385</v>
      </c>
      <c r="S7" s="24">
        <f>S4+S5+S6</f>
        <v>1</v>
      </c>
    </row>
    <row r="8" spans="1:19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351</v>
      </c>
      <c r="O8" s="24">
        <f>O4+O5+O6+O7</f>
        <v>1</v>
      </c>
      <c r="Q8" s="13"/>
      <c r="R8" s="13"/>
      <c r="S8" s="14"/>
    </row>
    <row r="9" spans="1:19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2</v>
      </c>
      <c r="G9" s="10">
        <f>F9/F11</f>
        <v>0.5</v>
      </c>
      <c r="I9" s="17" t="s">
        <v>671</v>
      </c>
      <c r="J9" s="112">
        <v>82</v>
      </c>
      <c r="K9" s="10">
        <f>J9/J12</f>
        <v>0.20654911838790932</v>
      </c>
      <c r="L9" s="15"/>
      <c r="M9" s="13"/>
      <c r="N9" s="13"/>
      <c r="O9" s="14"/>
      <c r="Q9" s="23" t="s">
        <v>309</v>
      </c>
      <c r="R9" s="23" t="s">
        <v>64</v>
      </c>
      <c r="S9" s="24" t="s">
        <v>77</v>
      </c>
    </row>
    <row r="10" spans="1:19" x14ac:dyDescent="0.2">
      <c r="A10" s="23" t="s">
        <v>70</v>
      </c>
      <c r="B10" s="112">
        <v>4</v>
      </c>
      <c r="C10" s="24">
        <f>B10/B17</f>
        <v>7.7369439071566732E-3</v>
      </c>
      <c r="E10" s="3" t="s">
        <v>109</v>
      </c>
      <c r="F10" s="112">
        <v>2</v>
      </c>
      <c r="G10" s="10">
        <f>F10/F11</f>
        <v>0.5</v>
      </c>
      <c r="I10" s="17" t="s">
        <v>141</v>
      </c>
      <c r="J10" s="112">
        <v>110</v>
      </c>
      <c r="K10" s="10">
        <f>J10/J12</f>
        <v>0.2770780856423174</v>
      </c>
      <c r="L10" s="15"/>
      <c r="M10" s="22" t="s">
        <v>174</v>
      </c>
      <c r="N10" s="23" t="s">
        <v>64</v>
      </c>
      <c r="O10" s="24" t="s">
        <v>77</v>
      </c>
      <c r="Q10" s="23" t="s">
        <v>310</v>
      </c>
      <c r="R10" s="112">
        <v>117</v>
      </c>
      <c r="S10" s="24">
        <f>R10/R14</f>
        <v>0.33620689655172414</v>
      </c>
    </row>
    <row r="11" spans="1:19" x14ac:dyDescent="0.2">
      <c r="A11" s="23" t="s">
        <v>71</v>
      </c>
      <c r="B11" s="112">
        <v>95</v>
      </c>
      <c r="C11" s="24">
        <f>B11/B17</f>
        <v>0.18375241779497098</v>
      </c>
      <c r="E11" s="3" t="s">
        <v>107</v>
      </c>
      <c r="F11" s="1">
        <f>F9+F10</f>
        <v>4</v>
      </c>
      <c r="G11" s="10">
        <f>G9+G10</f>
        <v>1</v>
      </c>
      <c r="I11" s="17" t="s">
        <v>142</v>
      </c>
      <c r="J11" s="112">
        <v>205</v>
      </c>
      <c r="K11" s="10">
        <f>J11/J12</f>
        <v>0.51637279596977326</v>
      </c>
      <c r="L11" s="15"/>
      <c r="M11" s="22" t="s">
        <v>176</v>
      </c>
      <c r="N11" s="112">
        <v>122</v>
      </c>
      <c r="O11" s="24">
        <f>N11/N13</f>
        <v>0.34659090909090912</v>
      </c>
      <c r="Q11" s="23" t="s">
        <v>311</v>
      </c>
      <c r="R11" s="112">
        <v>64</v>
      </c>
      <c r="S11" s="24">
        <f>R11/R14</f>
        <v>0.18390804597701149</v>
      </c>
    </row>
    <row r="12" spans="1:19" x14ac:dyDescent="0.2">
      <c r="A12" s="23" t="s">
        <v>72</v>
      </c>
      <c r="B12" s="112">
        <v>3</v>
      </c>
      <c r="C12" s="24">
        <f>B12/B17</f>
        <v>5.8027079303675051E-3</v>
      </c>
      <c r="E12" s="13"/>
      <c r="F12" s="13"/>
      <c r="G12" s="14"/>
      <c r="I12" s="17" t="s">
        <v>69</v>
      </c>
      <c r="J12" s="1">
        <f>J9+J10+J11</f>
        <v>397</v>
      </c>
      <c r="K12" s="10">
        <f>K9+K10+K11</f>
        <v>1</v>
      </c>
      <c r="L12" s="15"/>
      <c r="M12" s="22" t="s">
        <v>175</v>
      </c>
      <c r="N12" s="112">
        <v>230</v>
      </c>
      <c r="O12" s="24">
        <f>N12/N13</f>
        <v>0.65340909090909094</v>
      </c>
      <c r="Q12" s="23" t="s">
        <v>670</v>
      </c>
      <c r="R12" s="112">
        <v>138</v>
      </c>
      <c r="S12" s="24">
        <f>R12/R14</f>
        <v>0.39655172413793105</v>
      </c>
    </row>
    <row r="13" spans="1:19" x14ac:dyDescent="0.2">
      <c r="A13" s="23" t="s">
        <v>73</v>
      </c>
      <c r="B13" s="112">
        <v>43</v>
      </c>
      <c r="C13" s="24">
        <f>B13/B17</f>
        <v>8.3172147001934232E-2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352</v>
      </c>
      <c r="O13" s="24">
        <f>O11+O12</f>
        <v>1</v>
      </c>
      <c r="Q13" s="23" t="s">
        <v>312</v>
      </c>
      <c r="R13" s="112">
        <v>29</v>
      </c>
      <c r="S13" s="24">
        <f>R13/R14</f>
        <v>8.3333333333333329E-2</v>
      </c>
    </row>
    <row r="14" spans="1:19" x14ac:dyDescent="0.2">
      <c r="A14" s="23" t="s">
        <v>74</v>
      </c>
      <c r="B14" s="112">
        <v>5</v>
      </c>
      <c r="C14" s="24">
        <f>B14/B17</f>
        <v>9.6711798839458421E-3</v>
      </c>
      <c r="E14" s="6" t="s">
        <v>111</v>
      </c>
      <c r="F14" s="112">
        <v>272</v>
      </c>
      <c r="G14" s="27">
        <f>F14/F16</f>
        <v>0.6634146341463415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23" t="s">
        <v>69</v>
      </c>
      <c r="R14" s="23">
        <f>R10+R11+R12+R13</f>
        <v>348</v>
      </c>
      <c r="S14" s="24">
        <f>S10+S11+S12+S13</f>
        <v>1</v>
      </c>
    </row>
    <row r="15" spans="1:19" x14ac:dyDescent="0.2">
      <c r="A15" s="23" t="s">
        <v>75</v>
      </c>
      <c r="B15" s="112">
        <v>162</v>
      </c>
      <c r="C15" s="24">
        <f>B15/B17</f>
        <v>0.31334622823984526</v>
      </c>
      <c r="E15" s="6" t="s">
        <v>112</v>
      </c>
      <c r="F15" s="112">
        <v>138</v>
      </c>
      <c r="G15" s="27">
        <f>F15/F16</f>
        <v>0.33658536585365856</v>
      </c>
      <c r="I15" s="17" t="s">
        <v>144</v>
      </c>
      <c r="J15" s="112">
        <v>103</v>
      </c>
      <c r="K15" s="10">
        <f>J15/J19</f>
        <v>0.28611111111111109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4"/>
    </row>
    <row r="16" spans="1:19" x14ac:dyDescent="0.2">
      <c r="A16" s="23" t="s">
        <v>76</v>
      </c>
      <c r="B16" s="112">
        <v>205</v>
      </c>
      <c r="C16" s="24">
        <f>B16/B17</f>
        <v>0.39651837524177952</v>
      </c>
      <c r="E16" s="6" t="s">
        <v>107</v>
      </c>
      <c r="F16" s="7">
        <f>F14+F15</f>
        <v>410</v>
      </c>
      <c r="G16" s="27">
        <f>G14+G15</f>
        <v>1</v>
      </c>
      <c r="I16" s="17" t="s">
        <v>145</v>
      </c>
      <c r="J16" s="112">
        <v>66</v>
      </c>
      <c r="K16" s="10">
        <f>J16/J19</f>
        <v>0.18333333333333332</v>
      </c>
      <c r="L16" s="15"/>
      <c r="M16" s="22" t="s">
        <v>178</v>
      </c>
      <c r="N16" s="112">
        <v>135</v>
      </c>
      <c r="O16" s="24">
        <f>N16/N18</f>
        <v>0.38793103448275862</v>
      </c>
      <c r="Q16" s="23" t="s">
        <v>313</v>
      </c>
      <c r="R16" s="23" t="s">
        <v>64</v>
      </c>
      <c r="S16" s="24" t="s">
        <v>77</v>
      </c>
    </row>
    <row r="17" spans="1:19" x14ac:dyDescent="0.2">
      <c r="A17" s="23" t="s">
        <v>69</v>
      </c>
      <c r="B17" s="23">
        <f>B10+B11+B12+B13+B14+B15+B16</f>
        <v>517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82</v>
      </c>
      <c r="K17" s="10">
        <f>J17/J19</f>
        <v>0.22777777777777777</v>
      </c>
      <c r="L17" s="15"/>
      <c r="M17" s="22" t="s">
        <v>179</v>
      </c>
      <c r="N17" s="112">
        <v>213</v>
      </c>
      <c r="O17" s="24">
        <f>N17/N18</f>
        <v>0.61206896551724133</v>
      </c>
      <c r="Q17" s="23" t="s">
        <v>314</v>
      </c>
      <c r="R17" s="112">
        <v>81</v>
      </c>
      <c r="S17" s="24">
        <f>R17/R20</f>
        <v>0.22010869565217392</v>
      </c>
    </row>
    <row r="18" spans="1:19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109</v>
      </c>
      <c r="K18" s="127">
        <f>J18/J19</f>
        <v>0.30277777777777776</v>
      </c>
      <c r="L18" s="15"/>
      <c r="M18" s="22" t="s">
        <v>69</v>
      </c>
      <c r="N18" s="23">
        <f>N16+N17</f>
        <v>348</v>
      </c>
      <c r="O18" s="24">
        <f>O16+O17</f>
        <v>1</v>
      </c>
      <c r="Q18" s="23" t="s">
        <v>315</v>
      </c>
      <c r="R18" s="112">
        <v>56</v>
      </c>
      <c r="S18" s="24">
        <f>R18/R20</f>
        <v>0.15217391304347827</v>
      </c>
    </row>
    <row r="19" spans="1:19" x14ac:dyDescent="0.2">
      <c r="A19" s="43"/>
      <c r="B19" s="43"/>
      <c r="C19" s="44"/>
      <c r="E19" s="17" t="s">
        <v>114</v>
      </c>
      <c r="F19" s="112">
        <v>42</v>
      </c>
      <c r="G19" s="10">
        <f>F19/F22</f>
        <v>0.10194174757281553</v>
      </c>
      <c r="I19" s="17" t="s">
        <v>69</v>
      </c>
      <c r="J19" s="1">
        <f>J15+J16+J17+J18</f>
        <v>360</v>
      </c>
      <c r="K19" s="10">
        <f>K15+K16+K17+K18</f>
        <v>1</v>
      </c>
      <c r="L19" s="15"/>
      <c r="M19" s="13"/>
      <c r="N19" s="13"/>
      <c r="O19" s="14"/>
      <c r="Q19" s="23" t="s">
        <v>316</v>
      </c>
      <c r="R19" s="112">
        <v>231</v>
      </c>
      <c r="S19" s="24">
        <f>R19/R20</f>
        <v>0.62771739130434778</v>
      </c>
    </row>
    <row r="20" spans="1:19" x14ac:dyDescent="0.2">
      <c r="A20" s="43"/>
      <c r="B20" s="43"/>
      <c r="C20" s="44"/>
      <c r="E20" s="17" t="s">
        <v>674</v>
      </c>
      <c r="F20" s="112">
        <v>133</v>
      </c>
      <c r="G20" s="10">
        <f>F20/F22</f>
        <v>0.32281553398058255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23" t="s">
        <v>69</v>
      </c>
      <c r="R20" s="23">
        <f>R17+R18+R19</f>
        <v>368</v>
      </c>
      <c r="S20" s="24">
        <f>S17+S18+S19</f>
        <v>1</v>
      </c>
    </row>
    <row r="21" spans="1:19" x14ac:dyDescent="0.2">
      <c r="A21" s="43"/>
      <c r="B21" s="43"/>
      <c r="C21" s="44"/>
      <c r="E21" s="17" t="s">
        <v>115</v>
      </c>
      <c r="F21" s="112">
        <v>237</v>
      </c>
      <c r="G21" s="10">
        <f>F21/F22</f>
        <v>0.57524271844660191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136</v>
      </c>
      <c r="O21" s="24">
        <f>N21/N25</f>
        <v>0.39193083573487031</v>
      </c>
      <c r="Q21" s="13"/>
      <c r="R21" s="13"/>
      <c r="S21" s="14"/>
    </row>
    <row r="22" spans="1:19" x14ac:dyDescent="0.2">
      <c r="A22" s="43"/>
      <c r="B22" s="43"/>
      <c r="C22" s="44"/>
      <c r="E22" s="17" t="s">
        <v>107</v>
      </c>
      <c r="F22" s="1">
        <f>F19+F20+F21</f>
        <v>412</v>
      </c>
      <c r="G22" s="10">
        <f>G19+G20+G21</f>
        <v>1</v>
      </c>
      <c r="I22" s="17" t="s">
        <v>148</v>
      </c>
      <c r="J22" s="112">
        <v>144</v>
      </c>
      <c r="K22" s="10">
        <f>J22/J25</f>
        <v>0.39560439560439559</v>
      </c>
      <c r="L22" s="15"/>
      <c r="M22" s="22" t="s">
        <v>182</v>
      </c>
      <c r="N22" s="112">
        <v>100</v>
      </c>
      <c r="O22" s="24">
        <f>N22/N25</f>
        <v>0.28818443804034583</v>
      </c>
      <c r="Q22" s="13"/>
      <c r="R22" s="13"/>
      <c r="S22" s="14"/>
    </row>
    <row r="23" spans="1:19" x14ac:dyDescent="0.2">
      <c r="A23" s="43"/>
      <c r="B23" s="43"/>
      <c r="C23" s="44"/>
      <c r="E23" s="13"/>
      <c r="F23" s="13"/>
      <c r="G23" s="14"/>
      <c r="I23" s="17" t="s">
        <v>149</v>
      </c>
      <c r="J23" s="112">
        <v>60</v>
      </c>
      <c r="K23" s="10">
        <f>J23/J25</f>
        <v>0.16483516483516483</v>
      </c>
      <c r="L23" s="15"/>
      <c r="M23" s="22" t="s">
        <v>183</v>
      </c>
      <c r="N23" s="112">
        <v>78</v>
      </c>
      <c r="O23" s="24">
        <f>N23/N25</f>
        <v>0.22478386167146974</v>
      </c>
      <c r="Q23" s="13"/>
      <c r="R23" s="13"/>
      <c r="S23" s="14"/>
    </row>
    <row r="24" spans="1:19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160</v>
      </c>
      <c r="K24" s="10">
        <f>J24/J25</f>
        <v>0.43956043956043955</v>
      </c>
      <c r="L24" s="15"/>
      <c r="M24" s="22" t="s">
        <v>184</v>
      </c>
      <c r="N24" s="112">
        <v>33</v>
      </c>
      <c r="O24" s="24">
        <f>N24/N25</f>
        <v>9.5100864553314124E-2</v>
      </c>
      <c r="Q24" s="13"/>
      <c r="R24" s="13"/>
      <c r="S24" s="14"/>
    </row>
    <row r="25" spans="1:19" x14ac:dyDescent="0.2">
      <c r="A25" s="43"/>
      <c r="B25" s="43"/>
      <c r="C25" s="44"/>
      <c r="E25" s="17" t="s">
        <v>117</v>
      </c>
      <c r="F25" s="112">
        <v>179</v>
      </c>
      <c r="G25" s="10">
        <f>F25/F30</f>
        <v>0.45431472081218272</v>
      </c>
      <c r="I25" s="17" t="s">
        <v>69</v>
      </c>
      <c r="J25" s="1">
        <f>J22+J23+J24</f>
        <v>364</v>
      </c>
      <c r="K25" s="10">
        <f>K22+K23+K24</f>
        <v>1</v>
      </c>
      <c r="L25" s="15"/>
      <c r="M25" s="22" t="s">
        <v>69</v>
      </c>
      <c r="N25" s="23">
        <f>N21+N22+N23+N24</f>
        <v>347</v>
      </c>
      <c r="O25" s="24">
        <f>O21+O22+O23+O24</f>
        <v>0.99999999999999989</v>
      </c>
      <c r="Q25" s="13"/>
      <c r="R25" s="13"/>
      <c r="S25" s="14"/>
    </row>
    <row r="26" spans="1:19" x14ac:dyDescent="0.2">
      <c r="A26" s="13"/>
      <c r="B26" s="13"/>
      <c r="C26" s="14"/>
      <c r="E26" s="17" t="s">
        <v>118</v>
      </c>
      <c r="F26" s="112">
        <v>53</v>
      </c>
      <c r="G26" s="10">
        <f>F26/F30</f>
        <v>0.13451776649746192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</row>
    <row r="27" spans="1:19" x14ac:dyDescent="0.2">
      <c r="A27" s="43"/>
      <c r="B27" s="43"/>
      <c r="C27" s="44"/>
      <c r="E27" s="17" t="s">
        <v>119</v>
      </c>
      <c r="F27" s="112">
        <v>24</v>
      </c>
      <c r="G27" s="10">
        <f>F27/F30</f>
        <v>6.0913705583756347E-2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</row>
    <row r="28" spans="1:19" x14ac:dyDescent="0.2">
      <c r="A28" s="43"/>
      <c r="B28" s="43"/>
      <c r="C28" s="44"/>
      <c r="E28" s="17" t="s">
        <v>120</v>
      </c>
      <c r="F28" s="112">
        <v>15</v>
      </c>
      <c r="G28" s="10">
        <f>F28/F30</f>
        <v>3.8071065989847719E-2</v>
      </c>
      <c r="I28" s="17" t="s">
        <v>644</v>
      </c>
      <c r="J28" s="112">
        <v>89</v>
      </c>
      <c r="K28" s="10">
        <f>J28/J33</f>
        <v>0.25</v>
      </c>
      <c r="L28" s="15"/>
      <c r="M28" s="22" t="s">
        <v>186</v>
      </c>
      <c r="N28" s="112">
        <v>105</v>
      </c>
      <c r="O28" s="24">
        <f>N28/N31</f>
        <v>0.29745042492917845</v>
      </c>
      <c r="Q28" s="13"/>
      <c r="R28" s="13"/>
      <c r="S28" s="14"/>
    </row>
    <row r="29" spans="1:19" x14ac:dyDescent="0.2">
      <c r="A29" s="43"/>
      <c r="B29" s="43"/>
      <c r="C29" s="44"/>
      <c r="E29" s="17" t="s">
        <v>99</v>
      </c>
      <c r="F29" s="112">
        <v>123</v>
      </c>
      <c r="G29" s="10">
        <f>F29/F30</f>
        <v>0.31218274111675126</v>
      </c>
      <c r="I29" s="17" t="s">
        <v>151</v>
      </c>
      <c r="J29" s="112">
        <v>108</v>
      </c>
      <c r="K29" s="10">
        <f>J29/J33</f>
        <v>0.30337078651685395</v>
      </c>
      <c r="L29" s="15"/>
      <c r="M29" s="22" t="s">
        <v>682</v>
      </c>
      <c r="N29" s="112">
        <v>154</v>
      </c>
      <c r="O29" s="24">
        <f>N29/N31</f>
        <v>0.43626062322946174</v>
      </c>
      <c r="Q29" s="13"/>
      <c r="R29" s="13"/>
      <c r="S29" s="14"/>
    </row>
    <row r="30" spans="1:19" x14ac:dyDescent="0.2">
      <c r="A30" s="43"/>
      <c r="B30" s="43"/>
      <c r="C30" s="44"/>
      <c r="E30" s="17" t="s">
        <v>69</v>
      </c>
      <c r="F30" s="1">
        <f>F25+F26+F27+F28+F29</f>
        <v>394</v>
      </c>
      <c r="G30" s="10">
        <f>G25+G26+G27+G28+G29</f>
        <v>1</v>
      </c>
      <c r="I30" s="17" t="s">
        <v>152</v>
      </c>
      <c r="J30" s="112">
        <v>47</v>
      </c>
      <c r="K30" s="10">
        <f>J30/J33</f>
        <v>0.13202247191011235</v>
      </c>
      <c r="L30" s="15"/>
      <c r="M30" s="22" t="s">
        <v>187</v>
      </c>
      <c r="N30" s="112">
        <v>94</v>
      </c>
      <c r="O30" s="24">
        <f>N30/N31</f>
        <v>0.26628895184135976</v>
      </c>
      <c r="Q30" s="13"/>
      <c r="R30" s="13"/>
      <c r="S30" s="14"/>
    </row>
    <row r="31" spans="1:19" x14ac:dyDescent="0.2">
      <c r="A31" s="43"/>
      <c r="B31" s="43"/>
      <c r="C31" s="44"/>
      <c r="E31" s="13"/>
      <c r="F31" s="13"/>
      <c r="G31" s="14"/>
      <c r="I31" s="17" t="s">
        <v>153</v>
      </c>
      <c r="J31" s="112">
        <v>62</v>
      </c>
      <c r="K31" s="10">
        <f>J31/J33</f>
        <v>0.17415730337078653</v>
      </c>
      <c r="L31" s="15"/>
      <c r="M31" s="22" t="s">
        <v>69</v>
      </c>
      <c r="N31" s="23">
        <f>N28+N29+N30</f>
        <v>353</v>
      </c>
      <c r="O31" s="24">
        <f>O28+O29+O30</f>
        <v>1</v>
      </c>
      <c r="Q31" s="13"/>
      <c r="R31" s="13"/>
      <c r="S31" s="14"/>
    </row>
    <row r="32" spans="1:19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50</v>
      </c>
      <c r="K32" s="10">
        <f>J32/J33</f>
        <v>0.1404494382022472</v>
      </c>
      <c r="L32" s="15"/>
      <c r="M32" s="13"/>
      <c r="N32" s="13"/>
      <c r="O32" s="14"/>
      <c r="Q32" s="13"/>
      <c r="R32" s="13"/>
      <c r="S32" s="14"/>
    </row>
    <row r="33" spans="1:19" x14ac:dyDescent="0.2">
      <c r="A33" s="43"/>
      <c r="B33" s="43"/>
      <c r="C33" s="44"/>
      <c r="E33" s="6" t="s">
        <v>112</v>
      </c>
      <c r="F33" s="112">
        <v>264</v>
      </c>
      <c r="G33" s="27">
        <f>F33/F35</f>
        <v>0.68217054263565891</v>
      </c>
      <c r="I33" s="17" t="s">
        <v>69</v>
      </c>
      <c r="J33" s="1">
        <f>J28+J29+J30+J31+J32</f>
        <v>356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</row>
    <row r="34" spans="1:19" x14ac:dyDescent="0.2">
      <c r="A34" s="13"/>
      <c r="B34" s="13"/>
      <c r="C34" s="14"/>
      <c r="E34" s="6" t="s">
        <v>122</v>
      </c>
      <c r="F34" s="112">
        <v>123</v>
      </c>
      <c r="G34" s="27">
        <f>F34/F35</f>
        <v>0.31782945736434109</v>
      </c>
      <c r="I34" s="13"/>
      <c r="J34" s="13"/>
      <c r="K34" s="14"/>
      <c r="L34" s="15"/>
      <c r="M34" s="22" t="s">
        <v>189</v>
      </c>
      <c r="N34" s="112">
        <v>130</v>
      </c>
      <c r="O34" s="24">
        <f>N34/N38</f>
        <v>0.37681159420289856</v>
      </c>
      <c r="Q34" s="13"/>
      <c r="R34" s="13"/>
      <c r="S34" s="14"/>
    </row>
    <row r="35" spans="1:19" x14ac:dyDescent="0.2">
      <c r="A35" s="13"/>
      <c r="B35" s="13"/>
      <c r="C35" s="14"/>
      <c r="E35" s="6" t="s">
        <v>107</v>
      </c>
      <c r="F35" s="7">
        <f>F33+F34</f>
        <v>387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128</v>
      </c>
      <c r="O35" s="24">
        <f>N35/N38</f>
        <v>0.37101449275362319</v>
      </c>
      <c r="Q35" s="13"/>
      <c r="R35" s="13"/>
      <c r="S35" s="14"/>
    </row>
    <row r="36" spans="1:19" x14ac:dyDescent="0.2">
      <c r="A36" s="43"/>
      <c r="B36" s="43"/>
      <c r="C36" s="44"/>
      <c r="E36" s="13"/>
      <c r="F36" s="13"/>
      <c r="G36" s="14"/>
      <c r="I36" s="22" t="s">
        <v>156</v>
      </c>
      <c r="J36" s="112">
        <v>206</v>
      </c>
      <c r="K36" s="24">
        <f>J36/J38</f>
        <v>0.58192090395480223</v>
      </c>
      <c r="L36" s="15"/>
      <c r="M36" s="22" t="s">
        <v>191</v>
      </c>
      <c r="N36" s="112">
        <v>44</v>
      </c>
      <c r="O36" s="24">
        <f>N36/N38</f>
        <v>0.12753623188405797</v>
      </c>
      <c r="Q36" s="13"/>
      <c r="R36" s="13"/>
      <c r="S36" s="14"/>
    </row>
    <row r="37" spans="1:19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148</v>
      </c>
      <c r="K37" s="24">
        <f>J37/J38</f>
        <v>0.41807909604519772</v>
      </c>
      <c r="L37" s="15"/>
      <c r="M37" s="22" t="s">
        <v>192</v>
      </c>
      <c r="N37" s="112">
        <v>43</v>
      </c>
      <c r="O37" s="24">
        <f>N37/N38</f>
        <v>0.1246376811594203</v>
      </c>
      <c r="Q37" s="13"/>
      <c r="R37" s="13"/>
      <c r="S37" s="14"/>
    </row>
    <row r="38" spans="1:19" x14ac:dyDescent="0.2">
      <c r="A38" s="43"/>
      <c r="B38" s="43"/>
      <c r="C38" s="44"/>
      <c r="E38" s="6" t="s">
        <v>124</v>
      </c>
      <c r="F38" s="112">
        <v>0</v>
      </c>
      <c r="G38" s="27">
        <f>F38/F40</f>
        <v>0</v>
      </c>
      <c r="I38" s="22" t="s">
        <v>69</v>
      </c>
      <c r="J38" s="23">
        <f>J36+J37</f>
        <v>354</v>
      </c>
      <c r="K38" s="24">
        <f>K36+K37</f>
        <v>1</v>
      </c>
      <c r="L38" s="15"/>
      <c r="M38" s="22" t="s">
        <v>107</v>
      </c>
      <c r="N38" s="23">
        <f>N34+N35+N36+N37</f>
        <v>345</v>
      </c>
      <c r="O38" s="24">
        <f>O34+O35+O36+O37</f>
        <v>1</v>
      </c>
      <c r="Q38" s="13"/>
      <c r="R38" s="13"/>
      <c r="S38" s="14"/>
    </row>
    <row r="39" spans="1:19" x14ac:dyDescent="0.2">
      <c r="A39" s="43"/>
      <c r="B39" s="43"/>
      <c r="C39" s="44"/>
      <c r="E39" s="6" t="s">
        <v>125</v>
      </c>
      <c r="F39" s="112">
        <v>1</v>
      </c>
      <c r="G39" s="27">
        <f>F39/F40</f>
        <v>1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</row>
    <row r="40" spans="1:19" x14ac:dyDescent="0.2">
      <c r="A40" s="13"/>
      <c r="B40" s="13"/>
      <c r="C40" s="14"/>
      <c r="E40" s="6" t="s">
        <v>107</v>
      </c>
      <c r="F40" s="7">
        <f>F38+F39</f>
        <v>1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57</v>
      </c>
      <c r="K41" s="24">
        <f>J41/J45</f>
        <v>0.15921787709497207</v>
      </c>
      <c r="L41" s="15"/>
      <c r="M41" s="22" t="s">
        <v>194</v>
      </c>
      <c r="N41" s="112">
        <v>86</v>
      </c>
      <c r="O41" s="24">
        <f>N41/N45</f>
        <v>0.24927536231884059</v>
      </c>
      <c r="Q41" s="13"/>
      <c r="R41" s="13"/>
      <c r="S41" s="14"/>
    </row>
    <row r="42" spans="1:19" x14ac:dyDescent="0.2">
      <c r="A42" s="1" t="s">
        <v>87</v>
      </c>
      <c r="B42" s="112">
        <v>242</v>
      </c>
      <c r="C42" s="10">
        <f>B42/B44</f>
        <v>0.55377574370709381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79</v>
      </c>
      <c r="K42" s="24">
        <f>J42/J45</f>
        <v>0.2206703910614525</v>
      </c>
      <c r="L42" s="15"/>
      <c r="M42" s="22" t="s">
        <v>195</v>
      </c>
      <c r="N42" s="112">
        <v>109</v>
      </c>
      <c r="O42" s="24">
        <f>N42/N45</f>
        <v>0.31594202898550727</v>
      </c>
      <c r="Q42" s="13"/>
      <c r="R42" s="13"/>
      <c r="S42" s="14"/>
    </row>
    <row r="43" spans="1:19" x14ac:dyDescent="0.2">
      <c r="A43" s="1" t="s">
        <v>88</v>
      </c>
      <c r="B43" s="112">
        <v>195</v>
      </c>
      <c r="C43" s="10">
        <f>B43/B44</f>
        <v>0.44622425629290619</v>
      </c>
      <c r="E43" s="124" t="s">
        <v>127</v>
      </c>
      <c r="F43" s="125">
        <v>89</v>
      </c>
      <c r="G43" s="127">
        <f>F43/F49</f>
        <v>0.24383561643835616</v>
      </c>
      <c r="I43" s="22" t="s">
        <v>159</v>
      </c>
      <c r="J43" s="112">
        <v>152</v>
      </c>
      <c r="K43" s="24">
        <f>J43/J45</f>
        <v>0.42458100558659218</v>
      </c>
      <c r="L43" s="15"/>
      <c r="M43" s="22" t="s">
        <v>196</v>
      </c>
      <c r="N43" s="112">
        <v>69</v>
      </c>
      <c r="O43" s="24">
        <f>N43/N45</f>
        <v>0.2</v>
      </c>
      <c r="Q43" s="13"/>
      <c r="R43" s="13"/>
      <c r="S43" s="14"/>
    </row>
    <row r="44" spans="1:19" x14ac:dyDescent="0.2">
      <c r="A44" s="1" t="s">
        <v>69</v>
      </c>
      <c r="B44" s="1">
        <f>B42+B43</f>
        <v>437</v>
      </c>
      <c r="C44" s="10">
        <f>C42+C43</f>
        <v>1</v>
      </c>
      <c r="E44" s="17" t="s">
        <v>128</v>
      </c>
      <c r="F44" s="112">
        <v>46</v>
      </c>
      <c r="G44" s="10">
        <f>F44/F49</f>
        <v>0.12602739726027398</v>
      </c>
      <c r="I44" s="22" t="s">
        <v>160</v>
      </c>
      <c r="J44" s="112">
        <v>70</v>
      </c>
      <c r="K44" s="24">
        <f>J44/J45</f>
        <v>0.19553072625698323</v>
      </c>
      <c r="L44" s="15"/>
      <c r="M44" s="22" t="s">
        <v>197</v>
      </c>
      <c r="N44" s="112">
        <v>81</v>
      </c>
      <c r="O44" s="24">
        <f>N44/N45</f>
        <v>0.23478260869565218</v>
      </c>
      <c r="Q44" s="13"/>
      <c r="R44" s="13"/>
      <c r="S44" s="14"/>
    </row>
    <row r="45" spans="1:19" x14ac:dyDescent="0.2">
      <c r="A45" s="13"/>
      <c r="B45" s="13"/>
      <c r="C45" s="14"/>
      <c r="E45" s="17" t="s">
        <v>129</v>
      </c>
      <c r="F45" s="112">
        <v>71</v>
      </c>
      <c r="G45" s="10">
        <f>F45/F49</f>
        <v>0.19452054794520549</v>
      </c>
      <c r="I45" s="22" t="s">
        <v>69</v>
      </c>
      <c r="J45" s="23">
        <f>J41+J42+J43+J44</f>
        <v>358</v>
      </c>
      <c r="K45" s="24">
        <f>K41+K42+K43+K44</f>
        <v>1</v>
      </c>
      <c r="L45" s="15"/>
      <c r="M45" s="22" t="s">
        <v>69</v>
      </c>
      <c r="N45" s="23">
        <f>N41+N42+N43+N44</f>
        <v>345</v>
      </c>
      <c r="O45" s="24">
        <f>O41+O42+O43+O44</f>
        <v>1</v>
      </c>
      <c r="Q45" s="13"/>
      <c r="R45" s="13"/>
      <c r="S45" s="14"/>
    </row>
    <row r="46" spans="1:19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93</v>
      </c>
      <c r="G46" s="10">
        <f>F46/F49</f>
        <v>0.25479452054794521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</row>
    <row r="47" spans="1:19" x14ac:dyDescent="0.2">
      <c r="A47" s="1" t="s">
        <v>90</v>
      </c>
      <c r="B47" s="112">
        <v>130</v>
      </c>
      <c r="C47" s="10">
        <f>B47/B49</f>
        <v>0.33766233766233766</v>
      </c>
      <c r="E47" s="17" t="s">
        <v>131</v>
      </c>
      <c r="F47" s="112">
        <v>59</v>
      </c>
      <c r="G47" s="10">
        <f>F47/F49</f>
        <v>0.16164383561643836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</row>
    <row r="48" spans="1:19" x14ac:dyDescent="0.2">
      <c r="A48" s="1" t="s">
        <v>91</v>
      </c>
      <c r="B48" s="112">
        <v>255</v>
      </c>
      <c r="C48" s="10">
        <f>B48/B49</f>
        <v>0.66233766233766234</v>
      </c>
      <c r="E48" s="17" t="s">
        <v>673</v>
      </c>
      <c r="F48" s="112">
        <v>7</v>
      </c>
      <c r="G48" s="10">
        <f>F48/F49</f>
        <v>1.9178082191780823E-2</v>
      </c>
      <c r="I48" s="22" t="s">
        <v>162</v>
      </c>
      <c r="J48" s="112">
        <v>152</v>
      </c>
      <c r="K48" s="24">
        <f>J48/J51</f>
        <v>0.42696629213483145</v>
      </c>
      <c r="M48" s="22" t="s">
        <v>199</v>
      </c>
      <c r="N48" s="112">
        <v>126</v>
      </c>
      <c r="O48" s="24">
        <f>N48/N51</f>
        <v>0.36206896551724138</v>
      </c>
      <c r="Q48" s="13"/>
      <c r="R48" s="13"/>
      <c r="S48" s="14"/>
    </row>
    <row r="49" spans="1:19" x14ac:dyDescent="0.2">
      <c r="A49" s="1" t="s">
        <v>69</v>
      </c>
      <c r="B49" s="1">
        <f>B47+B48</f>
        <v>385</v>
      </c>
      <c r="C49" s="10">
        <f>C47+C48</f>
        <v>1</v>
      </c>
      <c r="E49" s="17" t="s">
        <v>69</v>
      </c>
      <c r="F49" s="1">
        <f>F43+F44+F45+F46+F47+F48</f>
        <v>365</v>
      </c>
      <c r="G49" s="10">
        <f>G43+G44+G45+G46+G47+G48</f>
        <v>1</v>
      </c>
      <c r="I49" s="22" t="s">
        <v>163</v>
      </c>
      <c r="J49" s="112">
        <v>127</v>
      </c>
      <c r="K49" s="24">
        <f>J49/J51</f>
        <v>0.35674157303370785</v>
      </c>
      <c r="M49" s="22" t="s">
        <v>200</v>
      </c>
      <c r="N49" s="112">
        <v>132</v>
      </c>
      <c r="O49" s="24">
        <f>N49/N51</f>
        <v>0.37931034482758619</v>
      </c>
      <c r="Q49" s="13"/>
      <c r="R49" s="13"/>
      <c r="S49" s="14"/>
    </row>
    <row r="50" spans="1:19" x14ac:dyDescent="0.2">
      <c r="A50" s="13"/>
      <c r="B50" s="13"/>
      <c r="C50" s="14"/>
      <c r="E50" s="13"/>
      <c r="F50" s="13"/>
      <c r="G50" s="14"/>
      <c r="I50" s="22" t="s">
        <v>164</v>
      </c>
      <c r="J50" s="112">
        <v>77</v>
      </c>
      <c r="K50" s="24">
        <f>J50/J51</f>
        <v>0.21629213483146068</v>
      </c>
      <c r="M50" s="22" t="s">
        <v>201</v>
      </c>
      <c r="N50" s="112">
        <v>90</v>
      </c>
      <c r="O50" s="24">
        <f>N50/N51</f>
        <v>0.25862068965517243</v>
      </c>
      <c r="Q50" s="13"/>
      <c r="R50" s="13"/>
      <c r="S50" s="14"/>
    </row>
    <row r="51" spans="1:19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356</v>
      </c>
      <c r="K51" s="24">
        <f>K48+K49+K50</f>
        <v>1</v>
      </c>
      <c r="M51" s="22" t="s">
        <v>69</v>
      </c>
      <c r="N51" s="23">
        <f>N48+N49+N50</f>
        <v>348</v>
      </c>
      <c r="O51" s="24">
        <f>O48+O49+O50</f>
        <v>1</v>
      </c>
      <c r="Q51" s="13"/>
      <c r="R51" s="13"/>
      <c r="S51" s="14"/>
    </row>
    <row r="52" spans="1:19" x14ac:dyDescent="0.2">
      <c r="A52" s="1" t="s">
        <v>92</v>
      </c>
      <c r="B52" s="112">
        <v>111</v>
      </c>
      <c r="C52" s="10">
        <f>B52/B54</f>
        <v>0.25995316159250587</v>
      </c>
      <c r="E52" s="17" t="s">
        <v>133</v>
      </c>
      <c r="F52" s="112">
        <v>167</v>
      </c>
      <c r="G52" s="10">
        <f>F52/F55</f>
        <v>0.44063324538258575</v>
      </c>
      <c r="I52" s="13"/>
      <c r="J52" s="13"/>
      <c r="K52" s="14"/>
      <c r="M52" s="13"/>
      <c r="N52" s="13"/>
      <c r="O52" s="14"/>
      <c r="Q52" s="13"/>
      <c r="R52" s="13"/>
      <c r="S52" s="14"/>
    </row>
    <row r="53" spans="1:19" x14ac:dyDescent="0.2">
      <c r="A53" s="1" t="s">
        <v>93</v>
      </c>
      <c r="B53" s="112">
        <v>316</v>
      </c>
      <c r="C53" s="10">
        <f>B53/B54</f>
        <v>0.74004683840749419</v>
      </c>
      <c r="E53" s="17" t="s">
        <v>134</v>
      </c>
      <c r="F53" s="112">
        <v>114</v>
      </c>
      <c r="G53" s="10">
        <f>F53/F55</f>
        <v>0.30079155672823221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</row>
    <row r="54" spans="1:19" x14ac:dyDescent="0.2">
      <c r="A54" s="1" t="s">
        <v>69</v>
      </c>
      <c r="B54" s="1">
        <f>B52+B53</f>
        <v>427</v>
      </c>
      <c r="C54" s="10">
        <f>C52+C53</f>
        <v>1</v>
      </c>
      <c r="E54" s="17" t="s">
        <v>135</v>
      </c>
      <c r="F54" s="112">
        <v>98</v>
      </c>
      <c r="G54" s="10">
        <f>F54/F55</f>
        <v>0.25857519788918204</v>
      </c>
      <c r="I54" s="22" t="s">
        <v>166</v>
      </c>
      <c r="J54" s="112">
        <v>186</v>
      </c>
      <c r="K54" s="24">
        <f>J54/J57</f>
        <v>0.52100840336134457</v>
      </c>
      <c r="M54" s="22" t="s">
        <v>203</v>
      </c>
      <c r="N54" s="112">
        <v>190</v>
      </c>
      <c r="O54" s="24">
        <f>N54/N56</f>
        <v>0.53672316384180796</v>
      </c>
      <c r="Q54" s="13"/>
      <c r="R54" s="13"/>
      <c r="S54" s="14"/>
    </row>
    <row r="55" spans="1:19" x14ac:dyDescent="0.2">
      <c r="A55" s="13"/>
      <c r="B55" s="13"/>
      <c r="C55" s="14"/>
      <c r="E55" s="17" t="s">
        <v>69</v>
      </c>
      <c r="F55" s="1">
        <f>F52+F53+F54</f>
        <v>379</v>
      </c>
      <c r="G55" s="10">
        <f>G52+G53+G54</f>
        <v>1</v>
      </c>
      <c r="I55" s="22" t="s">
        <v>167</v>
      </c>
      <c r="J55" s="112">
        <v>101</v>
      </c>
      <c r="K55" s="24">
        <f>J55/J57</f>
        <v>0.28291316526610644</v>
      </c>
      <c r="M55" s="22" t="s">
        <v>204</v>
      </c>
      <c r="N55" s="112">
        <v>164</v>
      </c>
      <c r="O55" s="24">
        <f>N55/N56</f>
        <v>0.4632768361581921</v>
      </c>
      <c r="Q55" s="13"/>
      <c r="R55" s="13"/>
      <c r="S55" s="14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70</v>
      </c>
      <c r="K56" s="24">
        <f>J56/J57</f>
        <v>0.19607843137254902</v>
      </c>
      <c r="M56" s="22" t="s">
        <v>69</v>
      </c>
      <c r="N56" s="23">
        <f>N54+N55</f>
        <v>354</v>
      </c>
      <c r="O56" s="24">
        <f>O54+O55</f>
        <v>1</v>
      </c>
      <c r="Q56" s="13"/>
      <c r="R56" s="13"/>
      <c r="S56" s="14"/>
    </row>
    <row r="57" spans="1:19" x14ac:dyDescent="0.2">
      <c r="A57" s="1" t="s">
        <v>97</v>
      </c>
      <c r="B57" s="112">
        <v>60</v>
      </c>
      <c r="C57" s="10">
        <f>B57/B60</f>
        <v>0.14563106796116504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357</v>
      </c>
      <c r="K57" s="24">
        <f>K54+K55+K56</f>
        <v>1</v>
      </c>
      <c r="M57" s="13"/>
      <c r="N57" s="13"/>
      <c r="O57" s="13"/>
      <c r="Q57" s="13"/>
      <c r="R57" s="13"/>
      <c r="S57" s="14"/>
    </row>
    <row r="58" spans="1:19" x14ac:dyDescent="0.2">
      <c r="A58" s="1" t="s">
        <v>98</v>
      </c>
      <c r="B58" s="112">
        <v>190</v>
      </c>
      <c r="C58" s="10">
        <f>B58/B60</f>
        <v>0.46116504854368934</v>
      </c>
      <c r="E58" s="17" t="s">
        <v>137</v>
      </c>
      <c r="F58" s="112">
        <v>220</v>
      </c>
      <c r="G58" s="10">
        <f>F58/F60</f>
        <v>0.57894736842105265</v>
      </c>
      <c r="I58" s="13"/>
      <c r="J58" s="13"/>
      <c r="K58" s="14"/>
      <c r="M58" s="13"/>
      <c r="N58" s="13"/>
      <c r="O58" s="13"/>
      <c r="Q58" s="13"/>
      <c r="R58" s="13"/>
      <c r="S58" s="14"/>
    </row>
    <row r="59" spans="1:19" x14ac:dyDescent="0.2">
      <c r="A59" s="1" t="s">
        <v>99</v>
      </c>
      <c r="B59" s="112">
        <v>162</v>
      </c>
      <c r="C59" s="10">
        <f>B59/B60</f>
        <v>0.39320388349514562</v>
      </c>
      <c r="E59" s="29" t="s">
        <v>72</v>
      </c>
      <c r="F59" s="112">
        <v>160</v>
      </c>
      <c r="G59" s="31">
        <f>F59/F60</f>
        <v>0.42105263157894735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</row>
    <row r="60" spans="1:19" x14ac:dyDescent="0.2">
      <c r="A60" s="1" t="s">
        <v>69</v>
      </c>
      <c r="B60" s="1">
        <f>B57+B58+B59</f>
        <v>412</v>
      </c>
      <c r="C60" s="10">
        <f>C57+C58+C59</f>
        <v>1</v>
      </c>
      <c r="E60" s="22" t="s">
        <v>69</v>
      </c>
      <c r="F60" s="23">
        <f>F58+F59</f>
        <v>380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</row>
    <row r="61" spans="1:19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</row>
    <row r="62" spans="1:19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</row>
    <row r="63" spans="1:19" x14ac:dyDescent="0.2">
      <c r="A63" s="1" t="s">
        <v>101</v>
      </c>
      <c r="B63" s="112">
        <v>372</v>
      </c>
      <c r="C63" s="10">
        <f>B63/B65</f>
        <v>0.76701030927835057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</row>
    <row r="64" spans="1:19" x14ac:dyDescent="0.2">
      <c r="A64" s="1" t="s">
        <v>102</v>
      </c>
      <c r="B64" s="112">
        <v>113</v>
      </c>
      <c r="C64" s="10">
        <f>B64/B65</f>
        <v>0.23298969072164949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</row>
    <row r="65" spans="1:19" x14ac:dyDescent="0.2">
      <c r="A65" s="3" t="s">
        <v>69</v>
      </c>
      <c r="B65" s="1">
        <f>B63+B64</f>
        <v>485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</row>
    <row r="66" spans="1:19" s="13" customFormat="1" x14ac:dyDescent="0.2">
      <c r="C66" s="14"/>
      <c r="G66" s="14"/>
      <c r="I66" s="30"/>
      <c r="J66" s="15"/>
      <c r="K66" s="16"/>
      <c r="S66" s="14"/>
    </row>
    <row r="67" spans="1:19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</row>
    <row r="68" spans="1:19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</row>
    <row r="69" spans="1:19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</row>
    <row r="70" spans="1:19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</row>
    <row r="71" spans="1:19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</row>
    <row r="72" spans="1:19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</row>
    <row r="73" spans="1:19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</row>
    <row r="74" spans="1:19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</row>
    <row r="75" spans="1:19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</row>
    <row r="76" spans="1:19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</row>
    <row r="77" spans="1:19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</row>
    <row r="78" spans="1:19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</row>
    <row r="79" spans="1:19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</row>
    <row r="80" spans="1:19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</row>
    <row r="81" spans="3:19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</row>
    <row r="82" spans="3:19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</row>
    <row r="83" spans="3:19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</row>
    <row r="84" spans="3:19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</row>
    <row r="85" spans="3:19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</row>
    <row r="86" spans="3:19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</row>
    <row r="87" spans="3:19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</row>
    <row r="88" spans="3:19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</row>
    <row r="89" spans="3:19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</row>
    <row r="90" spans="3:19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</row>
    <row r="91" spans="3:19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</row>
    <row r="92" spans="3:19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</row>
    <row r="93" spans="3:19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</row>
    <row r="94" spans="3:19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</row>
    <row r="95" spans="3:19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</row>
    <row r="96" spans="3:19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</row>
    <row r="97" spans="3:19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</row>
    <row r="98" spans="3:19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</row>
    <row r="99" spans="3:19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</row>
    <row r="100" spans="3:19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/>
      <c r="R100"/>
      <c r="S100" s="9"/>
    </row>
    <row r="101" spans="3:19" x14ac:dyDescent="0.2">
      <c r="D101" s="15"/>
      <c r="E101" s="21"/>
      <c r="F101" s="20"/>
      <c r="G101" s="28"/>
      <c r="H101" s="15"/>
      <c r="I101" s="21"/>
      <c r="J101" s="20"/>
      <c r="K101" s="28"/>
    </row>
    <row r="102" spans="3:19" x14ac:dyDescent="0.2">
      <c r="D102" s="15"/>
      <c r="E102" s="21"/>
      <c r="F102" s="20"/>
      <c r="G102" s="28"/>
      <c r="H102" s="15"/>
      <c r="I102" s="21"/>
      <c r="J102" s="20"/>
      <c r="K102" s="28"/>
    </row>
    <row r="103" spans="3:19" x14ac:dyDescent="0.2">
      <c r="D103" s="15"/>
      <c r="E103" s="21"/>
      <c r="F103" s="20"/>
      <c r="G103" s="28"/>
      <c r="H103" s="15"/>
      <c r="I103" s="20"/>
      <c r="J103" s="20"/>
      <c r="K103" s="28"/>
    </row>
    <row r="104" spans="3:19" x14ac:dyDescent="0.2">
      <c r="D104" s="15"/>
      <c r="E104" s="21"/>
      <c r="F104" s="20"/>
      <c r="G104" s="28"/>
      <c r="H104" s="15"/>
      <c r="I104" s="21"/>
      <c r="J104" s="20"/>
      <c r="K104" s="28"/>
    </row>
    <row r="105" spans="3:19" x14ac:dyDescent="0.2">
      <c r="D105" s="15"/>
      <c r="E105" s="20"/>
      <c r="F105" s="20"/>
      <c r="G105" s="28"/>
      <c r="H105" s="15"/>
      <c r="I105" s="21"/>
      <c r="J105" s="20"/>
      <c r="K105" s="28"/>
    </row>
    <row r="106" spans="3:19" x14ac:dyDescent="0.2">
      <c r="D106" s="15"/>
      <c r="E106" s="21"/>
      <c r="F106" s="20"/>
      <c r="G106" s="28"/>
      <c r="H106" s="15"/>
      <c r="I106" s="21"/>
      <c r="J106" s="20"/>
      <c r="K106" s="28"/>
    </row>
    <row r="107" spans="3:19" x14ac:dyDescent="0.2">
      <c r="D107" s="15"/>
      <c r="E107" s="21"/>
      <c r="F107" s="20"/>
      <c r="G107" s="28"/>
      <c r="H107" s="15"/>
      <c r="I107" s="21"/>
      <c r="J107" s="20"/>
      <c r="K107" s="28"/>
    </row>
    <row r="108" spans="3:19" x14ac:dyDescent="0.2">
      <c r="D108" s="15"/>
      <c r="E108" s="21"/>
      <c r="F108" s="20"/>
      <c r="G108" s="28"/>
      <c r="H108" s="15"/>
      <c r="I108" s="20"/>
      <c r="J108" s="20"/>
      <c r="K108" s="28"/>
    </row>
    <row r="109" spans="3:19" x14ac:dyDescent="0.2">
      <c r="D109" s="15"/>
      <c r="E109" s="21"/>
      <c r="F109" s="20"/>
      <c r="G109" s="28"/>
      <c r="H109" s="15"/>
    </row>
    <row r="110" spans="3:19" x14ac:dyDescent="0.2">
      <c r="D110" s="15"/>
      <c r="E110" s="21"/>
      <c r="F110" s="20"/>
      <c r="G110" s="28"/>
      <c r="H110" s="15"/>
    </row>
    <row r="111" spans="3:19" x14ac:dyDescent="0.2">
      <c r="D111" s="15"/>
      <c r="E111" s="20"/>
      <c r="F111" s="20"/>
      <c r="G111" s="28"/>
      <c r="H111" s="15"/>
    </row>
    <row r="112" spans="3:19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AC22-503C-224D-A960-1E2196CD8535}">
  <sheetPr codeName="Sheet46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0.83203125" style="13"/>
    <col min="21" max="21" width="25.83203125" customWidth="1"/>
    <col min="22" max="23" width="15.83203125" customWidth="1"/>
    <col min="24" max="24" width="96.6640625" style="13" customWidth="1"/>
  </cols>
  <sheetData>
    <row r="1" spans="1:24" x14ac:dyDescent="0.2">
      <c r="A1" s="8" t="s">
        <v>42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U1" s="13"/>
      <c r="V1" s="13"/>
      <c r="W1" s="1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U2" s="13"/>
      <c r="V2" s="13"/>
      <c r="W2" s="1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492</v>
      </c>
      <c r="R3" s="23" t="s">
        <v>64</v>
      </c>
      <c r="S3" s="24" t="s">
        <v>94</v>
      </c>
      <c r="U3" s="62" t="s">
        <v>533</v>
      </c>
      <c r="V3" s="63" t="s">
        <v>64</v>
      </c>
      <c r="W3" s="64" t="s">
        <v>77</v>
      </c>
    </row>
    <row r="4" spans="1:24" x14ac:dyDescent="0.2">
      <c r="A4" s="1" t="s">
        <v>66</v>
      </c>
      <c r="B4" s="112">
        <v>46823</v>
      </c>
      <c r="C4" s="10">
        <f>B4/B7</f>
        <v>0.92495357749595042</v>
      </c>
      <c r="E4" s="3" t="s">
        <v>104</v>
      </c>
      <c r="F4" s="112">
        <v>31552</v>
      </c>
      <c r="G4" s="10">
        <f>F4/F6</f>
        <v>0.77327647476901207</v>
      </c>
      <c r="I4" s="17" t="s">
        <v>139</v>
      </c>
      <c r="J4" s="112">
        <v>12082</v>
      </c>
      <c r="K4" s="10">
        <f>J4/J6</f>
        <v>0.37433387036807536</v>
      </c>
      <c r="M4" s="22" t="s">
        <v>170</v>
      </c>
      <c r="N4" s="112">
        <v>7779</v>
      </c>
      <c r="O4" s="24">
        <f>N4/N8</f>
        <v>0.26816740209597351</v>
      </c>
      <c r="Q4" s="46" t="s">
        <v>493</v>
      </c>
      <c r="R4" s="112">
        <v>14214</v>
      </c>
      <c r="S4" s="24">
        <f>R4/R7</f>
        <v>0.49272046589018303</v>
      </c>
      <c r="U4" s="66" t="s">
        <v>534</v>
      </c>
      <c r="V4" s="112">
        <v>2330</v>
      </c>
      <c r="W4" s="68">
        <f>V4/V6</f>
        <v>0.59469116896375707</v>
      </c>
    </row>
    <row r="5" spans="1:24" x14ac:dyDescent="0.2">
      <c r="A5" s="1" t="s">
        <v>67</v>
      </c>
      <c r="B5" s="112">
        <v>1817</v>
      </c>
      <c r="C5" s="10">
        <f>B5/B7</f>
        <v>3.5893485046027421E-2</v>
      </c>
      <c r="E5" s="3" t="s">
        <v>105</v>
      </c>
      <c r="F5" s="112">
        <v>9251</v>
      </c>
      <c r="G5" s="10">
        <f>F5/F6</f>
        <v>0.2267235252309879</v>
      </c>
      <c r="I5" s="17" t="s">
        <v>88</v>
      </c>
      <c r="J5" s="112">
        <v>20194</v>
      </c>
      <c r="K5" s="10">
        <f>J5/J6</f>
        <v>0.62566612963192469</v>
      </c>
      <c r="L5" s="15"/>
      <c r="M5" s="22" t="s">
        <v>171</v>
      </c>
      <c r="N5" s="112">
        <v>5707</v>
      </c>
      <c r="O5" s="24">
        <f>N5/N8</f>
        <v>0.19673883066740211</v>
      </c>
      <c r="Q5" s="46" t="s">
        <v>494</v>
      </c>
      <c r="R5" s="112">
        <v>11692</v>
      </c>
      <c r="S5" s="24">
        <f>R5/R7</f>
        <v>0.40529672767609537</v>
      </c>
      <c r="U5" s="66" t="s">
        <v>535</v>
      </c>
      <c r="V5" s="112">
        <v>1588</v>
      </c>
      <c r="W5" s="68">
        <f>V5/V6</f>
        <v>0.40530883103624299</v>
      </c>
    </row>
    <row r="6" spans="1:24" x14ac:dyDescent="0.2">
      <c r="A6" s="2" t="s">
        <v>68</v>
      </c>
      <c r="B6" s="112">
        <v>1982</v>
      </c>
      <c r="C6" s="11">
        <f>B6/B7</f>
        <v>3.9152937458022202E-2</v>
      </c>
      <c r="E6" s="3" t="s">
        <v>107</v>
      </c>
      <c r="F6" s="1">
        <f>F4+F5</f>
        <v>40803</v>
      </c>
      <c r="G6" s="10">
        <f>G4+G5</f>
        <v>1</v>
      </c>
      <c r="I6" s="17" t="s">
        <v>69</v>
      </c>
      <c r="J6" s="1">
        <f>J4+J5</f>
        <v>32276</v>
      </c>
      <c r="K6" s="10">
        <f>K4+K5</f>
        <v>1</v>
      </c>
      <c r="L6" s="15"/>
      <c r="M6" s="22" t="s">
        <v>172</v>
      </c>
      <c r="N6" s="112">
        <v>9840</v>
      </c>
      <c r="O6" s="24">
        <f>N6/N8</f>
        <v>0.33921676778819637</v>
      </c>
      <c r="Q6" s="46" t="s">
        <v>495</v>
      </c>
      <c r="R6" s="112">
        <v>2942</v>
      </c>
      <c r="S6" s="24">
        <f>R6/R7</f>
        <v>0.10198280643372158</v>
      </c>
      <c r="U6" s="66" t="s">
        <v>69</v>
      </c>
      <c r="V6" s="67">
        <f>SUM(V4:V5)</f>
        <v>3918</v>
      </c>
      <c r="W6" s="68">
        <f>W4+W5</f>
        <v>1</v>
      </c>
    </row>
    <row r="7" spans="1:24" x14ac:dyDescent="0.2">
      <c r="A7" s="3" t="s">
        <v>69</v>
      </c>
      <c r="B7" s="1">
        <f>B4+B5+B6</f>
        <v>50622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5682</v>
      </c>
      <c r="O7" s="24">
        <f>N7/N8</f>
        <v>0.19587699944842801</v>
      </c>
      <c r="Q7" s="46" t="s">
        <v>69</v>
      </c>
      <c r="R7" s="23">
        <f>R4+R5+R6</f>
        <v>28848</v>
      </c>
      <c r="S7" s="24">
        <f>S4+S5+S6</f>
        <v>1</v>
      </c>
      <c r="U7" s="13"/>
      <c r="V7" s="13"/>
      <c r="W7" s="1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29008</v>
      </c>
      <c r="O8" s="24">
        <f>O4+O5+O6+O7</f>
        <v>1</v>
      </c>
      <c r="Q8" s="43"/>
      <c r="R8" s="43"/>
      <c r="S8" s="44"/>
      <c r="U8" s="38" t="s">
        <v>220</v>
      </c>
      <c r="V8" s="23" t="s">
        <v>64</v>
      </c>
      <c r="W8" s="24" t="s">
        <v>94</v>
      </c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332</v>
      </c>
      <c r="G9" s="10">
        <f>F9/F11</f>
        <v>0.32936507936507936</v>
      </c>
      <c r="I9" s="17" t="s">
        <v>671</v>
      </c>
      <c r="J9" s="112">
        <v>8654</v>
      </c>
      <c r="K9" s="10">
        <f>J9/J12</f>
        <v>0.2836354101799351</v>
      </c>
      <c r="L9" s="15"/>
      <c r="M9" s="13"/>
      <c r="N9" s="13"/>
      <c r="O9" s="14"/>
      <c r="Q9" s="38" t="s">
        <v>496</v>
      </c>
      <c r="R9" s="23" t="s">
        <v>64</v>
      </c>
      <c r="S9" s="24" t="s">
        <v>77</v>
      </c>
      <c r="U9" s="46" t="s">
        <v>536</v>
      </c>
      <c r="V9" s="112">
        <v>3566</v>
      </c>
      <c r="W9" s="24">
        <f>V9/V12</f>
        <v>0.39950705803271341</v>
      </c>
    </row>
    <row r="10" spans="1:24" x14ac:dyDescent="0.2">
      <c r="A10" s="23" t="s">
        <v>70</v>
      </c>
      <c r="B10" s="112">
        <v>547</v>
      </c>
      <c r="C10" s="24">
        <f>B10/B17</f>
        <v>1.0886222063008736E-2</v>
      </c>
      <c r="E10" s="3" t="s">
        <v>109</v>
      </c>
      <c r="F10" s="112">
        <v>676</v>
      </c>
      <c r="G10" s="10">
        <f>F10/F11</f>
        <v>0.67063492063492058</v>
      </c>
      <c r="I10" s="17" t="s">
        <v>141</v>
      </c>
      <c r="J10" s="112">
        <v>14274</v>
      </c>
      <c r="K10" s="10">
        <f>J10/J12</f>
        <v>0.4678312739667661</v>
      </c>
      <c r="L10" s="15"/>
      <c r="M10" s="22" t="s">
        <v>174</v>
      </c>
      <c r="N10" s="23" t="s">
        <v>64</v>
      </c>
      <c r="O10" s="24" t="s">
        <v>77</v>
      </c>
      <c r="Q10" s="46" t="s">
        <v>497</v>
      </c>
      <c r="R10" s="112">
        <v>15402</v>
      </c>
      <c r="S10" s="24">
        <f>R10/R14</f>
        <v>0.51135458167330672</v>
      </c>
      <c r="U10" s="46" t="s">
        <v>537</v>
      </c>
      <c r="V10" s="112">
        <v>3745</v>
      </c>
      <c r="W10" s="24">
        <f>V10/V12</f>
        <v>0.4195608335200538</v>
      </c>
    </row>
    <row r="11" spans="1:24" x14ac:dyDescent="0.2">
      <c r="A11" s="23" t="s">
        <v>71</v>
      </c>
      <c r="B11" s="112">
        <v>9550</v>
      </c>
      <c r="C11" s="24">
        <f>B11/B17</f>
        <v>0.19006109817501543</v>
      </c>
      <c r="E11" s="3" t="s">
        <v>107</v>
      </c>
      <c r="F11" s="1">
        <f>F9+F10</f>
        <v>1008</v>
      </c>
      <c r="G11" s="10">
        <f>G9+G10</f>
        <v>1</v>
      </c>
      <c r="I11" s="17" t="s">
        <v>142</v>
      </c>
      <c r="J11" s="112">
        <v>7583</v>
      </c>
      <c r="K11" s="10">
        <f>J11/J12</f>
        <v>0.2485333158532988</v>
      </c>
      <c r="L11" s="15"/>
      <c r="M11" s="22" t="s">
        <v>176</v>
      </c>
      <c r="N11" s="112">
        <v>13719</v>
      </c>
      <c r="O11" s="24">
        <f>N11/N13</f>
        <v>0.48174029075075497</v>
      </c>
      <c r="Q11" s="46" t="s">
        <v>498</v>
      </c>
      <c r="R11" s="112">
        <v>7488</v>
      </c>
      <c r="S11" s="24">
        <f>R11/R14</f>
        <v>0.24860557768924302</v>
      </c>
      <c r="U11" s="46" t="s">
        <v>538</v>
      </c>
      <c r="V11" s="112">
        <v>1615</v>
      </c>
      <c r="W11" s="24">
        <f>V11/V12</f>
        <v>0.18093210844723281</v>
      </c>
    </row>
    <row r="12" spans="1:24" x14ac:dyDescent="0.2">
      <c r="A12" s="23" t="s">
        <v>72</v>
      </c>
      <c r="B12" s="112">
        <v>648</v>
      </c>
      <c r="C12" s="24">
        <f>B12/B17</f>
        <v>1.2896292315959162E-2</v>
      </c>
      <c r="E12" s="13"/>
      <c r="F12" s="13"/>
      <c r="G12" s="14"/>
      <c r="I12" s="17" t="s">
        <v>69</v>
      </c>
      <c r="J12" s="1">
        <f>J9+J10+J11</f>
        <v>30511</v>
      </c>
      <c r="K12" s="10">
        <f>K9+K10+K11</f>
        <v>1</v>
      </c>
      <c r="L12" s="15"/>
      <c r="M12" s="22" t="s">
        <v>175</v>
      </c>
      <c r="N12" s="112">
        <v>14759</v>
      </c>
      <c r="O12" s="24">
        <f>N12/N13</f>
        <v>0.51825970924924503</v>
      </c>
      <c r="Q12" s="46" t="s">
        <v>499</v>
      </c>
      <c r="R12" s="112">
        <v>4103</v>
      </c>
      <c r="S12" s="24">
        <f>R12/R14</f>
        <v>0.13622177954847278</v>
      </c>
      <c r="U12" s="38" t="s">
        <v>69</v>
      </c>
      <c r="V12" s="23">
        <f>V9+V10+V11</f>
        <v>8926</v>
      </c>
      <c r="W12" s="24">
        <f>W9+W10+W11</f>
        <v>1</v>
      </c>
    </row>
    <row r="13" spans="1:24" x14ac:dyDescent="0.2">
      <c r="A13" s="23" t="s">
        <v>73</v>
      </c>
      <c r="B13" s="112">
        <v>2391</v>
      </c>
      <c r="C13" s="24">
        <f>B13/B17</f>
        <v>4.7584930443608571E-2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28478</v>
      </c>
      <c r="O13" s="24">
        <f>O11+O12</f>
        <v>1</v>
      </c>
      <c r="Q13" s="46" t="s">
        <v>500</v>
      </c>
      <c r="R13" s="112">
        <v>3127</v>
      </c>
      <c r="S13" s="24">
        <f>R13/R14</f>
        <v>0.10381806108897743</v>
      </c>
      <c r="U13" s="30"/>
      <c r="V13" s="15"/>
      <c r="W13" s="16"/>
    </row>
    <row r="14" spans="1:24" x14ac:dyDescent="0.2">
      <c r="A14" s="23" t="s">
        <v>74</v>
      </c>
      <c r="B14" s="112">
        <v>852</v>
      </c>
      <c r="C14" s="24">
        <f>B14/B17</f>
        <v>1.6956236193205566E-2</v>
      </c>
      <c r="E14" s="6" t="s">
        <v>111</v>
      </c>
      <c r="F14" s="112">
        <v>18910</v>
      </c>
      <c r="G14" s="27">
        <f>F14/F16</f>
        <v>0.57821673189823874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6" t="s">
        <v>69</v>
      </c>
      <c r="R14" s="23">
        <f>R10+R11+R12+R13</f>
        <v>30120</v>
      </c>
      <c r="S14" s="32">
        <f>S10+S11+S12+S13</f>
        <v>1</v>
      </c>
      <c r="T14" s="15"/>
      <c r="U14" s="62" t="s">
        <v>227</v>
      </c>
      <c r="V14" s="63" t="s">
        <v>64</v>
      </c>
      <c r="W14" s="64" t="s">
        <v>77</v>
      </c>
      <c r="X14" s="15"/>
    </row>
    <row r="15" spans="1:24" x14ac:dyDescent="0.2">
      <c r="A15" s="23" t="s">
        <v>75</v>
      </c>
      <c r="B15" s="112">
        <v>23724</v>
      </c>
      <c r="C15" s="24">
        <f>B15/B17</f>
        <v>0.47214759090094932</v>
      </c>
      <c r="E15" s="6" t="s">
        <v>112</v>
      </c>
      <c r="F15" s="112">
        <v>13794</v>
      </c>
      <c r="G15" s="27">
        <f>F15/F16</f>
        <v>0.42178326810176126</v>
      </c>
      <c r="I15" s="17" t="s">
        <v>144</v>
      </c>
      <c r="J15" s="112">
        <v>7731</v>
      </c>
      <c r="K15" s="10">
        <f>J15/J19</f>
        <v>0.25892558108379665</v>
      </c>
      <c r="L15" s="15"/>
      <c r="M15" s="22" t="s">
        <v>177</v>
      </c>
      <c r="N15" s="23" t="s">
        <v>64</v>
      </c>
      <c r="O15" s="24" t="s">
        <v>77</v>
      </c>
      <c r="Q15" s="43"/>
      <c r="R15" s="43"/>
      <c r="S15" s="44"/>
      <c r="T15" s="15"/>
      <c r="U15" s="66" t="s">
        <v>539</v>
      </c>
      <c r="V15" s="112">
        <v>6232</v>
      </c>
      <c r="W15" s="68">
        <f>V15/V17</f>
        <v>0.69818507730226309</v>
      </c>
    </row>
    <row r="16" spans="1:24" x14ac:dyDescent="0.2">
      <c r="A16" s="23" t="s">
        <v>76</v>
      </c>
      <c r="B16" s="112">
        <v>12535</v>
      </c>
      <c r="C16" s="24">
        <f>B16/B17</f>
        <v>0.24946762990825322</v>
      </c>
      <c r="E16" s="6" t="s">
        <v>107</v>
      </c>
      <c r="F16" s="7">
        <f>F14+F15</f>
        <v>32704</v>
      </c>
      <c r="G16" s="27">
        <f>G14+G15</f>
        <v>1</v>
      </c>
      <c r="I16" s="17" t="s">
        <v>145</v>
      </c>
      <c r="J16" s="112">
        <v>5674</v>
      </c>
      <c r="K16" s="10">
        <f>J16/J19</f>
        <v>0.19003282202424812</v>
      </c>
      <c r="L16" s="15"/>
      <c r="M16" s="22" t="s">
        <v>178</v>
      </c>
      <c r="N16" s="112">
        <v>10717</v>
      </c>
      <c r="O16" s="24">
        <f>N16/N18</f>
        <v>0.37624631371998313</v>
      </c>
      <c r="Q16" s="38" t="s">
        <v>501</v>
      </c>
      <c r="R16" s="23" t="s">
        <v>64</v>
      </c>
      <c r="S16" s="32" t="s">
        <v>77</v>
      </c>
      <c r="T16" s="15"/>
      <c r="U16" s="66" t="s">
        <v>540</v>
      </c>
      <c r="V16" s="112">
        <v>2694</v>
      </c>
      <c r="W16" s="68">
        <f>V16/V17</f>
        <v>0.30181492269773696</v>
      </c>
    </row>
    <row r="17" spans="1:23" x14ac:dyDescent="0.2">
      <c r="A17" s="23" t="s">
        <v>69</v>
      </c>
      <c r="B17" s="23">
        <f>B10+B11+B12+B13+B14+B15+B16</f>
        <v>50247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8033</v>
      </c>
      <c r="K17" s="10">
        <f>J17/J19</f>
        <v>0.26904012325005022</v>
      </c>
      <c r="L17" s="15"/>
      <c r="M17" s="22" t="s">
        <v>179</v>
      </c>
      <c r="N17" s="112">
        <v>17767</v>
      </c>
      <c r="O17" s="24">
        <f>N17/N18</f>
        <v>0.62375368628001682</v>
      </c>
      <c r="Q17" s="46" t="s">
        <v>502</v>
      </c>
      <c r="R17" s="112">
        <v>6783</v>
      </c>
      <c r="S17" s="32">
        <f>R17/R21</f>
        <v>0.23282875090104005</v>
      </c>
      <c r="T17" s="15"/>
      <c r="U17" s="66" t="s">
        <v>69</v>
      </c>
      <c r="V17" s="67">
        <f>SUM(V15:V16)</f>
        <v>8926</v>
      </c>
      <c r="W17" s="68">
        <f>W15+W16</f>
        <v>1</v>
      </c>
    </row>
    <row r="18" spans="1:23" x14ac:dyDescent="0.2">
      <c r="A18" s="43"/>
      <c r="B18" s="43"/>
      <c r="C18" s="4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8420</v>
      </c>
      <c r="K18" s="127">
        <f>J18/J19</f>
        <v>0.28200147364190503</v>
      </c>
      <c r="L18" s="15"/>
      <c r="M18" s="22" t="s">
        <v>69</v>
      </c>
      <c r="N18" s="23">
        <f>N16+N17</f>
        <v>28484</v>
      </c>
      <c r="O18" s="24">
        <f>O16+O17</f>
        <v>1</v>
      </c>
      <c r="Q18" s="46" t="s">
        <v>503</v>
      </c>
      <c r="R18" s="112">
        <v>8821</v>
      </c>
      <c r="S18" s="32">
        <f>R18/R21</f>
        <v>0.30278378471149553</v>
      </c>
      <c r="T18" s="15"/>
      <c r="U18" s="56"/>
      <c r="V18" s="56"/>
      <c r="W18" s="73"/>
    </row>
    <row r="19" spans="1:23" x14ac:dyDescent="0.2">
      <c r="A19" s="43"/>
      <c r="B19" s="43"/>
      <c r="C19" s="44"/>
      <c r="E19" s="17" t="s">
        <v>114</v>
      </c>
      <c r="F19" s="112">
        <v>3316</v>
      </c>
      <c r="G19" s="10">
        <f>F19/F22</f>
        <v>9.8769844815774582E-2</v>
      </c>
      <c r="I19" s="17" t="s">
        <v>69</v>
      </c>
      <c r="J19" s="1">
        <f>J15+J16+J17+J18</f>
        <v>29858</v>
      </c>
      <c r="K19" s="10">
        <f>K15+K16+K17+K18</f>
        <v>1</v>
      </c>
      <c r="L19" s="15"/>
      <c r="M19" s="13"/>
      <c r="N19" s="13"/>
      <c r="O19" s="14"/>
      <c r="Q19" s="46" t="s">
        <v>504</v>
      </c>
      <c r="R19" s="112">
        <v>7532</v>
      </c>
      <c r="S19" s="32">
        <f>R19/R21</f>
        <v>0.25853842721312603</v>
      </c>
      <c r="T19" s="15"/>
      <c r="U19" s="62" t="s">
        <v>541</v>
      </c>
      <c r="V19" s="63" t="s">
        <v>64</v>
      </c>
      <c r="W19" s="64" t="s">
        <v>77</v>
      </c>
    </row>
    <row r="20" spans="1:23" x14ac:dyDescent="0.2">
      <c r="A20" s="43"/>
      <c r="B20" s="43"/>
      <c r="C20" s="44"/>
      <c r="E20" s="17" t="s">
        <v>674</v>
      </c>
      <c r="F20" s="112">
        <v>9567</v>
      </c>
      <c r="G20" s="10">
        <f>F20/F22</f>
        <v>0.28496112947904567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6" t="s">
        <v>505</v>
      </c>
      <c r="R20" s="112">
        <v>5997</v>
      </c>
      <c r="S20" s="32">
        <f>R20/R21</f>
        <v>0.20584903717433839</v>
      </c>
      <c r="T20" s="15"/>
      <c r="U20" s="66" t="s">
        <v>542</v>
      </c>
      <c r="V20" s="112">
        <v>19711</v>
      </c>
      <c r="W20" s="68">
        <f>V20/V22</f>
        <v>0.47835266708731738</v>
      </c>
    </row>
    <row r="21" spans="1:23" x14ac:dyDescent="0.2">
      <c r="A21" s="43"/>
      <c r="B21" s="43"/>
      <c r="C21" s="44"/>
      <c r="E21" s="17" t="s">
        <v>115</v>
      </c>
      <c r="F21" s="112">
        <v>20690</v>
      </c>
      <c r="G21" s="10">
        <f>F21/F22</f>
        <v>0.61626902570517972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13362</v>
      </c>
      <c r="O21" s="24">
        <f>N21/N25</f>
        <v>0.46244895133937841</v>
      </c>
      <c r="Q21" s="46" t="s">
        <v>69</v>
      </c>
      <c r="R21" s="23">
        <f>R17+R18+R19+R20</f>
        <v>29133</v>
      </c>
      <c r="S21" s="24">
        <f>S17+S18+S19+S20</f>
        <v>1</v>
      </c>
      <c r="U21" s="66" t="s">
        <v>543</v>
      </c>
      <c r="V21" s="112">
        <v>21495</v>
      </c>
      <c r="W21" s="68">
        <f>V21/V22</f>
        <v>0.52164733291268262</v>
      </c>
    </row>
    <row r="22" spans="1:23" x14ac:dyDescent="0.2">
      <c r="A22" s="43"/>
      <c r="B22" s="43"/>
      <c r="C22" s="44"/>
      <c r="E22" s="17" t="s">
        <v>107</v>
      </c>
      <c r="F22" s="1">
        <f>F19+F20+F21</f>
        <v>33573</v>
      </c>
      <c r="G22" s="10">
        <f>G19+G20+G21</f>
        <v>1</v>
      </c>
      <c r="I22" s="17" t="s">
        <v>148</v>
      </c>
      <c r="J22" s="112">
        <v>10447</v>
      </c>
      <c r="K22" s="10">
        <f>J22/J25</f>
        <v>0.35035884365148567</v>
      </c>
      <c r="L22" s="15"/>
      <c r="M22" s="22" t="s">
        <v>182</v>
      </c>
      <c r="N22" s="112">
        <v>7182</v>
      </c>
      <c r="O22" s="24">
        <f>N22/N25</f>
        <v>0.24856371565030802</v>
      </c>
      <c r="Q22" s="43"/>
      <c r="R22" s="43"/>
      <c r="S22" s="44"/>
      <c r="U22" s="66" t="s">
        <v>69</v>
      </c>
      <c r="V22" s="67">
        <f>SUM(V20:V21)</f>
        <v>41206</v>
      </c>
      <c r="W22" s="68">
        <f>W20+W21</f>
        <v>1</v>
      </c>
    </row>
    <row r="23" spans="1:23" x14ac:dyDescent="0.2">
      <c r="A23" s="43"/>
      <c r="B23" s="43"/>
      <c r="C23" s="44"/>
      <c r="E23" s="13"/>
      <c r="F23" s="13"/>
      <c r="G23" s="14"/>
      <c r="I23" s="17" t="s">
        <v>149</v>
      </c>
      <c r="J23" s="112">
        <v>5946</v>
      </c>
      <c r="K23" s="10">
        <f>J23/J25</f>
        <v>0.19940975249849086</v>
      </c>
      <c r="L23" s="15"/>
      <c r="M23" s="22" t="s">
        <v>183</v>
      </c>
      <c r="N23" s="112">
        <v>4386</v>
      </c>
      <c r="O23" s="24">
        <f>N23/N25</f>
        <v>0.15179622066865092</v>
      </c>
      <c r="Q23" s="13"/>
      <c r="R23" s="13"/>
      <c r="S23" s="13"/>
      <c r="U23" s="13"/>
      <c r="V23" s="13"/>
      <c r="W23" s="13"/>
    </row>
    <row r="24" spans="1:23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13425</v>
      </c>
      <c r="K24" s="10">
        <f>J24/J25</f>
        <v>0.45023140385002347</v>
      </c>
      <c r="L24" s="15"/>
      <c r="M24" s="22" t="s">
        <v>184</v>
      </c>
      <c r="N24" s="112">
        <v>3964</v>
      </c>
      <c r="O24" s="24">
        <f>N24/N25</f>
        <v>0.13719111234166262</v>
      </c>
      <c r="Q24" s="13"/>
      <c r="R24" s="13"/>
      <c r="S24" s="13"/>
      <c r="U24" s="13"/>
      <c r="V24" s="13"/>
      <c r="W24" s="13"/>
    </row>
    <row r="25" spans="1:23" x14ac:dyDescent="0.2">
      <c r="A25" s="43"/>
      <c r="B25" s="43"/>
      <c r="C25" s="44"/>
      <c r="E25" s="17" t="s">
        <v>117</v>
      </c>
      <c r="F25" s="112">
        <v>10607</v>
      </c>
      <c r="G25" s="10">
        <f>F25/F30</f>
        <v>0.33138590352411895</v>
      </c>
      <c r="I25" s="17" t="s">
        <v>69</v>
      </c>
      <c r="J25" s="1">
        <f>J22+J23+J24</f>
        <v>29818</v>
      </c>
      <c r="K25" s="10">
        <f>K22+K23+K24</f>
        <v>1</v>
      </c>
      <c r="L25" s="15"/>
      <c r="M25" s="22" t="s">
        <v>69</v>
      </c>
      <c r="N25" s="23">
        <f>N21+N22+N23+N24</f>
        <v>28894</v>
      </c>
      <c r="O25" s="24">
        <f>O21+O22+O23+O24</f>
        <v>1</v>
      </c>
      <c r="Q25" s="13"/>
      <c r="R25" s="13"/>
      <c r="S25" s="13"/>
      <c r="U25" s="13"/>
      <c r="V25" s="13"/>
      <c r="W25" s="13"/>
    </row>
    <row r="26" spans="1:23" x14ac:dyDescent="0.2">
      <c r="A26" s="13"/>
      <c r="B26" s="13"/>
      <c r="C26" s="14"/>
      <c r="E26" s="17" t="s">
        <v>118</v>
      </c>
      <c r="F26" s="112">
        <v>5840</v>
      </c>
      <c r="G26" s="10">
        <f>F26/F30</f>
        <v>0.18245438640339914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  <c r="U26" s="13"/>
      <c r="V26" s="13"/>
      <c r="W26" s="13"/>
    </row>
    <row r="27" spans="1:23" x14ac:dyDescent="0.2">
      <c r="A27" s="43"/>
      <c r="B27" s="43"/>
      <c r="C27" s="44"/>
      <c r="E27" s="17" t="s">
        <v>119</v>
      </c>
      <c r="F27" s="112">
        <v>2570</v>
      </c>
      <c r="G27" s="10">
        <f>F27/F30</f>
        <v>8.0292426893276675E-2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  <c r="U27" s="13"/>
      <c r="V27" s="13"/>
      <c r="W27" s="13"/>
    </row>
    <row r="28" spans="1:23" x14ac:dyDescent="0.2">
      <c r="A28" s="43"/>
      <c r="B28" s="43"/>
      <c r="C28" s="44"/>
      <c r="E28" s="17" t="s">
        <v>120</v>
      </c>
      <c r="F28" s="112">
        <v>1813</v>
      </c>
      <c r="G28" s="10">
        <f>F28/F30</f>
        <v>5.6642089477630594E-2</v>
      </c>
      <c r="I28" s="17" t="s">
        <v>644</v>
      </c>
      <c r="J28" s="112">
        <v>7949</v>
      </c>
      <c r="K28" s="10">
        <f>J28/J33</f>
        <v>0.26747198761734919</v>
      </c>
      <c r="L28" s="15"/>
      <c r="M28" s="22" t="s">
        <v>186</v>
      </c>
      <c r="N28" s="112">
        <v>7827</v>
      </c>
      <c r="O28" s="24">
        <f>N28/N31</f>
        <v>0.26626071574363858</v>
      </c>
      <c r="Q28" s="13"/>
      <c r="R28" s="13"/>
      <c r="S28" s="13"/>
      <c r="U28" s="13"/>
      <c r="V28" s="13"/>
      <c r="W28" s="13"/>
    </row>
    <row r="29" spans="1:23" x14ac:dyDescent="0.2">
      <c r="A29" s="43"/>
      <c r="B29" s="43"/>
      <c r="C29" s="44"/>
      <c r="E29" s="17" t="s">
        <v>99</v>
      </c>
      <c r="F29" s="112">
        <v>11178</v>
      </c>
      <c r="G29" s="10">
        <f>F29/F30</f>
        <v>0.34922519370157462</v>
      </c>
      <c r="I29" s="17" t="s">
        <v>151</v>
      </c>
      <c r="J29" s="112">
        <v>10510</v>
      </c>
      <c r="K29" s="10">
        <f>J29/J33</f>
        <v>0.35364581580806892</v>
      </c>
      <c r="L29" s="15"/>
      <c r="M29" s="22" t="s">
        <v>682</v>
      </c>
      <c r="N29" s="112">
        <v>11415</v>
      </c>
      <c r="O29" s="24">
        <f>N29/N31</f>
        <v>0.38831813852224795</v>
      </c>
      <c r="Q29" s="13"/>
      <c r="R29" s="13"/>
      <c r="S29" s="13"/>
      <c r="U29" s="13"/>
      <c r="V29" s="13"/>
      <c r="W29" s="13"/>
    </row>
    <row r="30" spans="1:23" x14ac:dyDescent="0.2">
      <c r="A30" s="43"/>
      <c r="B30" s="43"/>
      <c r="C30" s="44"/>
      <c r="E30" s="17" t="s">
        <v>69</v>
      </c>
      <c r="F30" s="1">
        <f>F25+F26+F27+F28+F29</f>
        <v>32008</v>
      </c>
      <c r="G30" s="10">
        <f>G25+G26+G27+G28+G29</f>
        <v>1</v>
      </c>
      <c r="I30" s="17" t="s">
        <v>152</v>
      </c>
      <c r="J30" s="112">
        <v>3056</v>
      </c>
      <c r="K30" s="10">
        <f>J30/J33</f>
        <v>0.10282983949661832</v>
      </c>
      <c r="L30" s="15"/>
      <c r="M30" s="22" t="s">
        <v>187</v>
      </c>
      <c r="N30" s="112">
        <v>10154</v>
      </c>
      <c r="O30" s="24">
        <f>N30/N31</f>
        <v>0.34542114573411348</v>
      </c>
      <c r="Q30" s="13"/>
      <c r="R30" s="13"/>
      <c r="S30" s="13"/>
      <c r="U30" s="13"/>
      <c r="V30" s="13"/>
      <c r="W30" s="13"/>
    </row>
    <row r="31" spans="1:23" x14ac:dyDescent="0.2">
      <c r="A31" s="43"/>
      <c r="B31" s="43"/>
      <c r="C31" s="44"/>
      <c r="E31" s="13"/>
      <c r="F31" s="13"/>
      <c r="G31" s="14"/>
      <c r="I31" s="17" t="s">
        <v>153</v>
      </c>
      <c r="J31" s="112">
        <v>3445</v>
      </c>
      <c r="K31" s="10">
        <f>J31/J33</f>
        <v>0.11591910898751641</v>
      </c>
      <c r="L31" s="15"/>
      <c r="M31" s="22" t="s">
        <v>69</v>
      </c>
      <c r="N31" s="23">
        <f>N28+N29+N30</f>
        <v>29396</v>
      </c>
      <c r="O31" s="24">
        <f>O28+O29+O30</f>
        <v>1</v>
      </c>
      <c r="Q31" s="13"/>
      <c r="R31" s="13"/>
      <c r="S31" s="13"/>
      <c r="U31" s="13"/>
      <c r="V31" s="13"/>
      <c r="W31" s="13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4759</v>
      </c>
      <c r="K32" s="10">
        <f>J32/J33</f>
        <v>0.16013324809044718</v>
      </c>
      <c r="L32" s="15"/>
      <c r="M32" s="13"/>
      <c r="N32" s="13"/>
      <c r="O32" s="14"/>
      <c r="Q32" s="13"/>
      <c r="R32" s="13"/>
      <c r="S32" s="13"/>
      <c r="U32" s="13"/>
      <c r="V32" s="13"/>
      <c r="W32" s="13"/>
    </row>
    <row r="33" spans="1:23" x14ac:dyDescent="0.2">
      <c r="A33" s="43"/>
      <c r="B33" s="43"/>
      <c r="C33" s="44"/>
      <c r="E33" s="6" t="s">
        <v>112</v>
      </c>
      <c r="F33" s="112">
        <v>22228</v>
      </c>
      <c r="G33" s="27">
        <f>F33/F35</f>
        <v>0.70645817442156111</v>
      </c>
      <c r="I33" s="17" t="s">
        <v>69</v>
      </c>
      <c r="J33" s="1">
        <f>J28+J29+J30+J31+J32</f>
        <v>29719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  <c r="U33" s="13"/>
      <c r="V33" s="13"/>
      <c r="W33" s="13"/>
    </row>
    <row r="34" spans="1:23" x14ac:dyDescent="0.2">
      <c r="A34" s="13"/>
      <c r="B34" s="13"/>
      <c r="C34" s="14"/>
      <c r="E34" s="6" t="s">
        <v>122</v>
      </c>
      <c r="F34" s="112">
        <v>9236</v>
      </c>
      <c r="G34" s="27">
        <f>F34/F35</f>
        <v>0.29354182557843883</v>
      </c>
      <c r="I34" s="13"/>
      <c r="J34" s="13"/>
      <c r="K34" s="14"/>
      <c r="L34" s="15"/>
      <c r="M34" s="22" t="s">
        <v>189</v>
      </c>
      <c r="N34" s="112">
        <v>9586</v>
      </c>
      <c r="O34" s="24">
        <f>N34/N38</f>
        <v>0.329472417941227</v>
      </c>
      <c r="Q34" s="13"/>
      <c r="R34" s="13"/>
      <c r="S34" s="13"/>
      <c r="U34" s="13"/>
      <c r="V34" s="13"/>
      <c r="W34" s="13"/>
    </row>
    <row r="35" spans="1:23" x14ac:dyDescent="0.2">
      <c r="A35" s="13"/>
      <c r="B35" s="13"/>
      <c r="C35" s="14"/>
      <c r="E35" s="6" t="s">
        <v>107</v>
      </c>
      <c r="F35" s="7">
        <f>F33+F34</f>
        <v>31464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12073</v>
      </c>
      <c r="O35" s="24">
        <f>N35/N38</f>
        <v>0.41495102251245919</v>
      </c>
      <c r="Q35" s="13"/>
      <c r="R35" s="13"/>
      <c r="S35" s="13"/>
      <c r="U35" s="13"/>
      <c r="V35" s="13"/>
      <c r="W35" s="13"/>
    </row>
    <row r="36" spans="1:23" x14ac:dyDescent="0.2">
      <c r="A36" s="23" t="s">
        <v>212</v>
      </c>
      <c r="B36" s="23" t="s">
        <v>64</v>
      </c>
      <c r="C36" s="24" t="s">
        <v>77</v>
      </c>
      <c r="E36" s="13"/>
      <c r="F36" s="13"/>
      <c r="G36" s="14"/>
      <c r="I36" s="22" t="s">
        <v>156</v>
      </c>
      <c r="J36" s="112">
        <v>15603</v>
      </c>
      <c r="K36" s="24">
        <f>J36/J38</f>
        <v>0.52004799520047995</v>
      </c>
      <c r="L36" s="15"/>
      <c r="M36" s="22" t="s">
        <v>191</v>
      </c>
      <c r="N36" s="112">
        <v>4076</v>
      </c>
      <c r="O36" s="24">
        <f>N36/N38</f>
        <v>0.14009279945007733</v>
      </c>
      <c r="Q36" s="13"/>
      <c r="R36" s="13"/>
      <c r="S36" s="13"/>
      <c r="U36" s="13"/>
      <c r="V36" s="13"/>
      <c r="W36" s="13"/>
    </row>
    <row r="37" spans="1:23" x14ac:dyDescent="0.2">
      <c r="A37" s="25" t="s">
        <v>213</v>
      </c>
      <c r="B37" s="112">
        <v>39383</v>
      </c>
      <c r="C37" s="24">
        <f>B37/B39</f>
        <v>0.79141128951228823</v>
      </c>
      <c r="E37" s="4" t="s">
        <v>123</v>
      </c>
      <c r="F37" s="5" t="s">
        <v>64</v>
      </c>
      <c r="G37" s="26" t="s">
        <v>65</v>
      </c>
      <c r="I37" s="22" t="s">
        <v>582</v>
      </c>
      <c r="J37" s="112">
        <v>14400</v>
      </c>
      <c r="K37" s="24">
        <f>J37/J38</f>
        <v>0.47995200479952005</v>
      </c>
      <c r="L37" s="15"/>
      <c r="M37" s="22" t="s">
        <v>192</v>
      </c>
      <c r="N37" s="112">
        <v>3360</v>
      </c>
      <c r="O37" s="24">
        <f>N37/N38</f>
        <v>0.11548376009623647</v>
      </c>
      <c r="Q37" s="13"/>
      <c r="R37" s="13"/>
      <c r="S37" s="13"/>
      <c r="U37" s="13"/>
      <c r="V37" s="13"/>
      <c r="W37" s="13"/>
    </row>
    <row r="38" spans="1:23" x14ac:dyDescent="0.2">
      <c r="A38" s="25" t="s">
        <v>214</v>
      </c>
      <c r="B38" s="112">
        <v>10380</v>
      </c>
      <c r="C38" s="24">
        <f>B38/B39</f>
        <v>0.20858871048771174</v>
      </c>
      <c r="E38" s="6" t="s">
        <v>124</v>
      </c>
      <c r="F38" s="112">
        <v>424</v>
      </c>
      <c r="G38" s="27">
        <f>F38/F40</f>
        <v>0.38510445049954589</v>
      </c>
      <c r="I38" s="22" t="s">
        <v>69</v>
      </c>
      <c r="J38" s="23">
        <f>J36+J37</f>
        <v>30003</v>
      </c>
      <c r="K38" s="24">
        <f>K36+K37</f>
        <v>1</v>
      </c>
      <c r="L38" s="15"/>
      <c r="M38" s="22" t="s">
        <v>107</v>
      </c>
      <c r="N38" s="23">
        <f>N34+N35+N36+N37</f>
        <v>29095</v>
      </c>
      <c r="O38" s="24">
        <f>O34+O35+O36+O37</f>
        <v>1</v>
      </c>
      <c r="Q38" s="13"/>
      <c r="R38" s="13"/>
      <c r="S38" s="13"/>
      <c r="U38" s="13"/>
      <c r="V38" s="13"/>
      <c r="W38" s="13"/>
    </row>
    <row r="39" spans="1:23" x14ac:dyDescent="0.2">
      <c r="A39" s="25" t="s">
        <v>69</v>
      </c>
      <c r="B39" s="23">
        <f>B37+B38</f>
        <v>49763</v>
      </c>
      <c r="C39" s="24">
        <f>C37+C38</f>
        <v>1</v>
      </c>
      <c r="E39" s="6" t="s">
        <v>125</v>
      </c>
      <c r="F39" s="112">
        <v>677</v>
      </c>
      <c r="G39" s="27">
        <f>F39/F40</f>
        <v>0.61489554950045411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1101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  <c r="U40" s="13"/>
      <c r="V40" s="13"/>
      <c r="W40" s="13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3917</v>
      </c>
      <c r="K41" s="24">
        <f>J41/J45</f>
        <v>0.13417140508323627</v>
      </c>
      <c r="L41" s="15"/>
      <c r="M41" s="22" t="s">
        <v>194</v>
      </c>
      <c r="N41" s="112">
        <v>7007</v>
      </c>
      <c r="O41" s="24">
        <f>N41/N45</f>
        <v>0.24678617969217764</v>
      </c>
      <c r="Q41" s="13"/>
      <c r="R41" s="13"/>
      <c r="S41" s="13"/>
      <c r="U41" s="13"/>
      <c r="V41" s="13"/>
      <c r="W41" s="13"/>
    </row>
    <row r="42" spans="1:23" x14ac:dyDescent="0.2">
      <c r="A42" s="1" t="s">
        <v>87</v>
      </c>
      <c r="B42" s="112">
        <v>25482</v>
      </c>
      <c r="C42" s="10">
        <f>B42/B44</f>
        <v>0.63441716874968879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8205</v>
      </c>
      <c r="K42" s="24">
        <f>J42/J45</f>
        <v>0.28105090087004181</v>
      </c>
      <c r="L42" s="15"/>
      <c r="M42" s="22" t="s">
        <v>195</v>
      </c>
      <c r="N42" s="112">
        <v>9229</v>
      </c>
      <c r="O42" s="24">
        <f>N42/N45</f>
        <v>0.32504490543443809</v>
      </c>
      <c r="Q42" s="13"/>
      <c r="R42" s="13"/>
      <c r="S42" s="13"/>
      <c r="U42" s="13"/>
      <c r="V42" s="13"/>
      <c r="W42" s="13"/>
    </row>
    <row r="43" spans="1:23" x14ac:dyDescent="0.2">
      <c r="A43" s="1" t="s">
        <v>88</v>
      </c>
      <c r="B43" s="112">
        <v>14684</v>
      </c>
      <c r="C43" s="10">
        <f>B43/B44</f>
        <v>0.36558283125031121</v>
      </c>
      <c r="E43" s="124" t="s">
        <v>127</v>
      </c>
      <c r="F43" s="125">
        <v>7833</v>
      </c>
      <c r="G43" s="127">
        <f>F43/F49</f>
        <v>0.2571316022716082</v>
      </c>
      <c r="I43" s="22" t="s">
        <v>159</v>
      </c>
      <c r="J43" s="112">
        <v>11069</v>
      </c>
      <c r="K43" s="24">
        <f>J43/J45</f>
        <v>0.37915325066794547</v>
      </c>
      <c r="L43" s="15"/>
      <c r="M43" s="22" t="s">
        <v>196</v>
      </c>
      <c r="N43" s="112">
        <v>6753</v>
      </c>
      <c r="O43" s="24">
        <f>N43/N45</f>
        <v>0.23784031275314338</v>
      </c>
      <c r="Q43" s="13"/>
      <c r="R43" s="13"/>
      <c r="S43" s="13"/>
      <c r="U43" s="13"/>
      <c r="V43" s="13"/>
      <c r="W43" s="13"/>
    </row>
    <row r="44" spans="1:23" x14ac:dyDescent="0.2">
      <c r="A44" s="1" t="s">
        <v>69</v>
      </c>
      <c r="B44" s="1">
        <f>B42+B43</f>
        <v>40166</v>
      </c>
      <c r="C44" s="10">
        <f>C42+C43</f>
        <v>1</v>
      </c>
      <c r="E44" s="17" t="s">
        <v>128</v>
      </c>
      <c r="F44" s="112">
        <v>4476</v>
      </c>
      <c r="G44" s="10">
        <f>F44/F49</f>
        <v>0.14693234415520467</v>
      </c>
      <c r="I44" s="22" t="s">
        <v>160</v>
      </c>
      <c r="J44" s="112">
        <v>6003</v>
      </c>
      <c r="K44" s="24">
        <f>J44/J45</f>
        <v>0.20562444337877647</v>
      </c>
      <c r="L44" s="15"/>
      <c r="M44" s="22" t="s">
        <v>197</v>
      </c>
      <c r="N44" s="112">
        <v>5404</v>
      </c>
      <c r="O44" s="24">
        <f>N44/N45</f>
        <v>0.19032860212024091</v>
      </c>
      <c r="Q44" s="13"/>
      <c r="R44" s="13"/>
      <c r="S44" s="13"/>
      <c r="U44" s="13"/>
      <c r="V44" s="13"/>
      <c r="W44" s="13"/>
    </row>
    <row r="45" spans="1:23" x14ac:dyDescent="0.2">
      <c r="A45" s="13"/>
      <c r="B45" s="13"/>
      <c r="C45" s="14"/>
      <c r="E45" s="17" t="s">
        <v>129</v>
      </c>
      <c r="F45" s="112">
        <v>6800</v>
      </c>
      <c r="G45" s="10">
        <f>F45/F49</f>
        <v>0.22322161310442176</v>
      </c>
      <c r="I45" s="22" t="s">
        <v>69</v>
      </c>
      <c r="J45" s="23">
        <f>J41+J42+J43+J44</f>
        <v>29194</v>
      </c>
      <c r="K45" s="24">
        <f>K41+K42+K43+K44</f>
        <v>1</v>
      </c>
      <c r="L45" s="15"/>
      <c r="M45" s="22" t="s">
        <v>69</v>
      </c>
      <c r="N45" s="23">
        <f>N41+N42+N43+N44</f>
        <v>28393</v>
      </c>
      <c r="O45" s="24">
        <f>O41+O42+O43+O44</f>
        <v>1</v>
      </c>
      <c r="Q45" s="13"/>
      <c r="R45" s="13"/>
      <c r="S45" s="13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5928</v>
      </c>
      <c r="G46" s="10">
        <f>F46/F49</f>
        <v>0.19459672389456062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  <c r="U46" s="13"/>
      <c r="V46" s="13"/>
      <c r="W46" s="13"/>
    </row>
    <row r="47" spans="1:23" x14ac:dyDescent="0.2">
      <c r="A47" s="1" t="s">
        <v>90</v>
      </c>
      <c r="B47" s="112">
        <v>11413</v>
      </c>
      <c r="C47" s="10">
        <f>B47/B49</f>
        <v>0.32919899622140819</v>
      </c>
      <c r="E47" s="17" t="s">
        <v>131</v>
      </c>
      <c r="F47" s="112">
        <v>4103</v>
      </c>
      <c r="G47" s="10">
        <f>F47/F49</f>
        <v>0.13468798214227096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  <c r="U47" s="13"/>
      <c r="V47" s="13"/>
      <c r="W47" s="13"/>
    </row>
    <row r="48" spans="1:23" x14ac:dyDescent="0.2">
      <c r="A48" s="1" t="s">
        <v>91</v>
      </c>
      <c r="B48" s="112">
        <v>23256</v>
      </c>
      <c r="C48" s="10">
        <f>B48/B49</f>
        <v>0.67080100377859186</v>
      </c>
      <c r="E48" s="17" t="s">
        <v>673</v>
      </c>
      <c r="F48" s="112">
        <v>1323</v>
      </c>
      <c r="G48" s="10">
        <f>F48/F49</f>
        <v>4.342973443193382E-2</v>
      </c>
      <c r="I48" s="22" t="s">
        <v>162</v>
      </c>
      <c r="J48" s="112">
        <v>11473</v>
      </c>
      <c r="K48" s="24">
        <f>J48/J51</f>
        <v>0.39782932834009499</v>
      </c>
      <c r="M48" s="22" t="s">
        <v>199</v>
      </c>
      <c r="N48" s="112">
        <v>9230</v>
      </c>
      <c r="O48" s="24">
        <f>N48/N51</f>
        <v>0.32643678160919543</v>
      </c>
      <c r="Q48" s="13"/>
      <c r="R48" s="13"/>
      <c r="S48" s="13"/>
      <c r="U48" s="13"/>
      <c r="V48" s="13"/>
      <c r="W48" s="13"/>
    </row>
    <row r="49" spans="1:23" x14ac:dyDescent="0.2">
      <c r="A49" s="1" t="s">
        <v>69</v>
      </c>
      <c r="B49" s="1">
        <f>B47+B48</f>
        <v>34669</v>
      </c>
      <c r="C49" s="10">
        <f>C47+C48</f>
        <v>1</v>
      </c>
      <c r="E49" s="17" t="s">
        <v>69</v>
      </c>
      <c r="F49" s="1">
        <f>F43+F44+F45+F46+F47+F48</f>
        <v>30463</v>
      </c>
      <c r="G49" s="10">
        <f>G43+G44+G45+G46+G47+G48</f>
        <v>1</v>
      </c>
      <c r="I49" s="22" t="s">
        <v>163</v>
      </c>
      <c r="J49" s="112">
        <v>10274</v>
      </c>
      <c r="K49" s="24">
        <f>J49/J51</f>
        <v>0.35625368424702658</v>
      </c>
      <c r="M49" s="22" t="s">
        <v>200</v>
      </c>
      <c r="N49" s="112">
        <v>10027</v>
      </c>
      <c r="O49" s="24">
        <f>N49/N51</f>
        <v>0.35462422634836427</v>
      </c>
      <c r="Q49" s="13"/>
      <c r="R49" s="13"/>
      <c r="S49" s="13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7092</v>
      </c>
      <c r="K50" s="24">
        <f>J50/J51</f>
        <v>0.2459169874128784</v>
      </c>
      <c r="M50" s="22" t="s">
        <v>201</v>
      </c>
      <c r="N50" s="112">
        <v>9018</v>
      </c>
      <c r="O50" s="24">
        <f>N50/N51</f>
        <v>0.31893899204244031</v>
      </c>
      <c r="Q50" s="13"/>
      <c r="R50" s="13"/>
      <c r="S50" s="13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28839</v>
      </c>
      <c r="K51" s="24">
        <f>K48+K49+K50</f>
        <v>1</v>
      </c>
      <c r="M51" s="22" t="s">
        <v>69</v>
      </c>
      <c r="N51" s="23">
        <f>N48+N49+N50</f>
        <v>28275</v>
      </c>
      <c r="O51" s="24">
        <f>O48+O49+O50</f>
        <v>1</v>
      </c>
      <c r="Q51" s="13"/>
      <c r="R51" s="13"/>
      <c r="S51" s="13"/>
      <c r="U51" s="13"/>
      <c r="V51" s="13"/>
      <c r="W51" s="13"/>
    </row>
    <row r="52" spans="1:23" x14ac:dyDescent="0.2">
      <c r="A52" s="1" t="s">
        <v>92</v>
      </c>
      <c r="B52" s="112">
        <v>9847</v>
      </c>
      <c r="C52" s="10">
        <f>B52/B54</f>
        <v>0.26107590741575415</v>
      </c>
      <c r="E52" s="17" t="s">
        <v>133</v>
      </c>
      <c r="F52" s="112">
        <v>17588</v>
      </c>
      <c r="G52" s="10">
        <f>F52/F55</f>
        <v>0.5578356433759396</v>
      </c>
      <c r="I52" s="13"/>
      <c r="J52" s="13"/>
      <c r="K52" s="14"/>
      <c r="M52" s="13"/>
      <c r="N52" s="13"/>
      <c r="O52" s="14"/>
      <c r="Q52" s="13"/>
      <c r="R52" s="13"/>
      <c r="S52" s="13"/>
      <c r="U52" s="13"/>
      <c r="V52" s="13"/>
      <c r="W52" s="13"/>
    </row>
    <row r="53" spans="1:23" x14ac:dyDescent="0.2">
      <c r="A53" s="1" t="s">
        <v>93</v>
      </c>
      <c r="B53" s="112">
        <v>27870</v>
      </c>
      <c r="C53" s="10">
        <f>B53/B54</f>
        <v>0.73892409258424585</v>
      </c>
      <c r="E53" s="17" t="s">
        <v>134</v>
      </c>
      <c r="F53" s="112">
        <v>10686</v>
      </c>
      <c r="G53" s="10">
        <f>F53/F55</f>
        <v>0.33892606806432174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  <c r="U53" s="13"/>
      <c r="V53" s="13"/>
      <c r="W53" s="13"/>
    </row>
    <row r="54" spans="1:23" x14ac:dyDescent="0.2">
      <c r="A54" s="1" t="s">
        <v>69</v>
      </c>
      <c r="B54" s="1">
        <f>B52+B53</f>
        <v>37717</v>
      </c>
      <c r="C54" s="10">
        <f>C52+C53</f>
        <v>1</v>
      </c>
      <c r="E54" s="17" t="s">
        <v>135</v>
      </c>
      <c r="F54" s="112">
        <v>3255</v>
      </c>
      <c r="G54" s="10">
        <f>F54/F55</f>
        <v>0.10323828855973866</v>
      </c>
      <c r="I54" s="22" t="s">
        <v>166</v>
      </c>
      <c r="J54" s="112">
        <v>13762</v>
      </c>
      <c r="K54" s="24">
        <f>J54/J57</f>
        <v>0.47614434487769436</v>
      </c>
      <c r="M54" s="22" t="s">
        <v>203</v>
      </c>
      <c r="N54" s="112">
        <v>15004</v>
      </c>
      <c r="O54" s="24">
        <f>N54/N56</f>
        <v>0.52898039768720917</v>
      </c>
      <c r="Q54" s="13"/>
      <c r="R54" s="13"/>
      <c r="S54" s="13"/>
      <c r="U54" s="13"/>
      <c r="V54" s="13"/>
      <c r="W54" s="13"/>
    </row>
    <row r="55" spans="1:23" x14ac:dyDescent="0.2">
      <c r="A55" s="13"/>
      <c r="B55" s="13"/>
      <c r="C55" s="14"/>
      <c r="E55" s="17" t="s">
        <v>69</v>
      </c>
      <c r="F55" s="1">
        <f>F52+F53+F54</f>
        <v>31529</v>
      </c>
      <c r="G55" s="10">
        <f>G52+G53+G54</f>
        <v>1</v>
      </c>
      <c r="I55" s="22" t="s">
        <v>167</v>
      </c>
      <c r="J55" s="112">
        <v>8742</v>
      </c>
      <c r="K55" s="24">
        <f>J55/J57</f>
        <v>0.30245995225409128</v>
      </c>
      <c r="M55" s="22" t="s">
        <v>204</v>
      </c>
      <c r="N55" s="112">
        <v>13360</v>
      </c>
      <c r="O55" s="24">
        <f>N55/N56</f>
        <v>0.47101960231279089</v>
      </c>
      <c r="Q55" s="13"/>
      <c r="R55" s="13"/>
      <c r="S55" s="13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6399</v>
      </c>
      <c r="K56" s="24">
        <f>J56/J57</f>
        <v>0.22139570286821436</v>
      </c>
      <c r="M56" s="22" t="s">
        <v>69</v>
      </c>
      <c r="N56" s="23">
        <f>N54+N55</f>
        <v>28364</v>
      </c>
      <c r="O56" s="24">
        <f>O54+O55</f>
        <v>1</v>
      </c>
      <c r="Q56" s="13"/>
      <c r="R56" s="13"/>
      <c r="S56" s="13"/>
      <c r="U56" s="13"/>
      <c r="V56" s="13"/>
      <c r="W56" s="13"/>
    </row>
    <row r="57" spans="1:23" x14ac:dyDescent="0.2">
      <c r="A57" s="1" t="s">
        <v>97</v>
      </c>
      <c r="B57" s="112">
        <v>5841</v>
      </c>
      <c r="C57" s="10">
        <f>B57/B60</f>
        <v>0.16493477155927033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28903</v>
      </c>
      <c r="K57" s="24">
        <f>K54+K55+K56</f>
        <v>1</v>
      </c>
      <c r="M57" s="13"/>
      <c r="N57" s="13"/>
      <c r="O57" s="13"/>
      <c r="Q57" s="13"/>
      <c r="R57" s="13"/>
      <c r="S57" s="13"/>
      <c r="U57" s="13"/>
      <c r="V57" s="13"/>
      <c r="W57" s="13"/>
    </row>
    <row r="58" spans="1:23" x14ac:dyDescent="0.2">
      <c r="A58" s="1" t="s">
        <v>98</v>
      </c>
      <c r="B58" s="112">
        <v>14941</v>
      </c>
      <c r="C58" s="10">
        <f>B58/B60</f>
        <v>0.42189529564578981</v>
      </c>
      <c r="E58" s="17" t="s">
        <v>137</v>
      </c>
      <c r="F58" s="112">
        <v>18727</v>
      </c>
      <c r="G58" s="10">
        <f>F58/F60</f>
        <v>0.5901613513172822</v>
      </c>
      <c r="I58" s="13"/>
      <c r="J58" s="13"/>
      <c r="K58" s="14"/>
      <c r="M58" s="13"/>
      <c r="N58" s="13"/>
      <c r="O58" s="13"/>
      <c r="Q58" s="13"/>
      <c r="R58" s="13"/>
      <c r="S58" s="13"/>
      <c r="U58" s="13"/>
      <c r="V58" s="13"/>
      <c r="W58" s="13"/>
    </row>
    <row r="59" spans="1:23" x14ac:dyDescent="0.2">
      <c r="A59" s="1" t="s">
        <v>99</v>
      </c>
      <c r="B59" s="112">
        <v>14632</v>
      </c>
      <c r="C59" s="10">
        <f>B59/B60</f>
        <v>0.41316993279493985</v>
      </c>
      <c r="E59" s="29" t="s">
        <v>72</v>
      </c>
      <c r="F59" s="112">
        <v>13005</v>
      </c>
      <c r="G59" s="31">
        <f>F59/F60</f>
        <v>0.40983864868271774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  <c r="U59" s="13"/>
      <c r="V59" s="13"/>
      <c r="W59" s="13"/>
    </row>
    <row r="60" spans="1:23" x14ac:dyDescent="0.2">
      <c r="A60" s="1" t="s">
        <v>69</v>
      </c>
      <c r="B60" s="1">
        <f>B57+B58+B59</f>
        <v>35414</v>
      </c>
      <c r="C60" s="10">
        <f>C57+C58+C59</f>
        <v>1</v>
      </c>
      <c r="E60" s="22" t="s">
        <v>69</v>
      </c>
      <c r="F60" s="23">
        <f>F58+F59</f>
        <v>31732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  <c r="U60" s="13"/>
      <c r="V60" s="13"/>
      <c r="W60" s="13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  <c r="U62" s="13"/>
      <c r="V62" s="13"/>
      <c r="W62" s="13"/>
    </row>
    <row r="63" spans="1:23" x14ac:dyDescent="0.2">
      <c r="A63" s="1" t="s">
        <v>101</v>
      </c>
      <c r="B63" s="112">
        <v>30173</v>
      </c>
      <c r="C63" s="10">
        <f>B63/B65</f>
        <v>0.71182881947721055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  <c r="U63" s="13"/>
      <c r="V63" s="13"/>
      <c r="W63" s="13"/>
    </row>
    <row r="64" spans="1:23" x14ac:dyDescent="0.2">
      <c r="A64" s="1" t="s">
        <v>102</v>
      </c>
      <c r="B64" s="112">
        <v>12215</v>
      </c>
      <c r="C64" s="10">
        <f>B64/B65</f>
        <v>0.28817118052278945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  <c r="U64" s="13"/>
      <c r="V64" s="13"/>
      <c r="W64" s="13"/>
    </row>
    <row r="65" spans="1:23" x14ac:dyDescent="0.2">
      <c r="A65" s="3" t="s">
        <v>69</v>
      </c>
      <c r="B65" s="1">
        <f>B63+B64</f>
        <v>42388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  <c r="U65" s="13"/>
      <c r="V65" s="13"/>
      <c r="W65" s="13"/>
    </row>
    <row r="66" spans="1:23" s="13" customFormat="1" x14ac:dyDescent="0.2">
      <c r="C66" s="14"/>
      <c r="G66" s="14"/>
      <c r="I66" s="30"/>
      <c r="J66" s="15"/>
      <c r="K66" s="16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E98B6-DCC1-DC45-8D01-4079A2289417}">
  <sheetPr codeName="Sheet48"/>
  <dimension ref="A1:T198"/>
  <sheetViews>
    <sheetView topLeftCell="A33" workbookViewId="0">
      <selection activeCell="B4" sqref="B4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48.6640625" customWidth="1"/>
  </cols>
  <sheetData>
    <row r="1" spans="1:20" x14ac:dyDescent="0.2">
      <c r="A1" s="8" t="s">
        <v>43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T1" s="13"/>
    </row>
    <row r="2" spans="1:20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3"/>
      <c r="T2" s="13"/>
    </row>
    <row r="3" spans="1:20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344</v>
      </c>
      <c r="R3" s="23" t="s">
        <v>64</v>
      </c>
      <c r="S3" s="24" t="s">
        <v>77</v>
      </c>
      <c r="T3" s="13"/>
    </row>
    <row r="4" spans="1:20" x14ac:dyDescent="0.2">
      <c r="A4" s="1" t="s">
        <v>66</v>
      </c>
      <c r="B4" s="112">
        <v>2754</v>
      </c>
      <c r="C4" s="10">
        <f>B4/B7</f>
        <v>0.98638968481375355</v>
      </c>
      <c r="E4" s="3" t="s">
        <v>104</v>
      </c>
      <c r="F4" s="112">
        <v>1781</v>
      </c>
      <c r="G4" s="10">
        <f>F4/F6</f>
        <v>0.73171733771569436</v>
      </c>
      <c r="I4" s="17" t="s">
        <v>139</v>
      </c>
      <c r="J4" s="112">
        <v>637</v>
      </c>
      <c r="K4" s="10">
        <f>J4/J6</f>
        <v>0.35907553551296506</v>
      </c>
      <c r="M4" s="22" t="s">
        <v>170</v>
      </c>
      <c r="N4" s="112">
        <v>475</v>
      </c>
      <c r="O4" s="24">
        <f>N4/N8</f>
        <v>0.30664945125887672</v>
      </c>
      <c r="Q4" s="46" t="s">
        <v>345</v>
      </c>
      <c r="R4" s="112">
        <v>1295</v>
      </c>
      <c r="S4" s="49">
        <f>R4/R6</f>
        <v>0.74769053117782913</v>
      </c>
      <c r="T4" s="13"/>
    </row>
    <row r="5" spans="1:20" x14ac:dyDescent="0.2">
      <c r="A5" s="1" t="s">
        <v>67</v>
      </c>
      <c r="B5" s="112">
        <v>8</v>
      </c>
      <c r="C5" s="10">
        <f>B5/B7</f>
        <v>2.8653295128939827E-3</v>
      </c>
      <c r="E5" s="3" t="s">
        <v>105</v>
      </c>
      <c r="F5" s="112">
        <v>653</v>
      </c>
      <c r="G5" s="10">
        <f>F5/F6</f>
        <v>0.2682826622843057</v>
      </c>
      <c r="I5" s="17" t="s">
        <v>88</v>
      </c>
      <c r="J5" s="112">
        <v>1137</v>
      </c>
      <c r="K5" s="10">
        <f>J5/J6</f>
        <v>0.64092446448703499</v>
      </c>
      <c r="L5" s="15"/>
      <c r="M5" s="22" t="s">
        <v>171</v>
      </c>
      <c r="N5" s="112">
        <v>173</v>
      </c>
      <c r="O5" s="24">
        <f>N5/N8</f>
        <v>0.11168495803744351</v>
      </c>
      <c r="Q5" s="46" t="s">
        <v>346</v>
      </c>
      <c r="R5" s="112">
        <v>437</v>
      </c>
      <c r="S5" s="49">
        <f>R5/R6</f>
        <v>0.25230946882217092</v>
      </c>
      <c r="T5" s="13"/>
    </row>
    <row r="6" spans="1:20" x14ac:dyDescent="0.2">
      <c r="A6" s="2" t="s">
        <v>68</v>
      </c>
      <c r="B6" s="112">
        <v>30</v>
      </c>
      <c r="C6" s="11">
        <f>B6/B7</f>
        <v>1.0744985673352435E-2</v>
      </c>
      <c r="E6" s="3" t="s">
        <v>107</v>
      </c>
      <c r="F6" s="1">
        <f>F4+F5</f>
        <v>2434</v>
      </c>
      <c r="G6" s="10">
        <f>G4+G5</f>
        <v>1</v>
      </c>
      <c r="I6" s="17" t="s">
        <v>69</v>
      </c>
      <c r="J6" s="1">
        <f>J4+J5</f>
        <v>1774</v>
      </c>
      <c r="K6" s="10">
        <f>K4+K5</f>
        <v>1</v>
      </c>
      <c r="L6" s="15"/>
      <c r="M6" s="22" t="s">
        <v>172</v>
      </c>
      <c r="N6" s="112">
        <v>580</v>
      </c>
      <c r="O6" s="24">
        <f>N6/N8</f>
        <v>0.37443511943189156</v>
      </c>
      <c r="Q6" s="46" t="s">
        <v>69</v>
      </c>
      <c r="R6" s="47">
        <f>R4+R5</f>
        <v>1732</v>
      </c>
      <c r="S6" s="49">
        <f>S4+S5</f>
        <v>1</v>
      </c>
      <c r="T6" s="13"/>
    </row>
    <row r="7" spans="1:20" x14ac:dyDescent="0.2">
      <c r="A7" s="3" t="s">
        <v>69</v>
      </c>
      <c r="B7" s="1">
        <f>B4+B5+B6</f>
        <v>2792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321</v>
      </c>
      <c r="O7" s="24">
        <f>N7/N8</f>
        <v>0.20723047127178826</v>
      </c>
      <c r="Q7" s="13"/>
      <c r="R7" s="13"/>
      <c r="S7" s="14"/>
      <c r="T7" s="13"/>
    </row>
    <row r="8" spans="1:20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1549</v>
      </c>
      <c r="O8" s="24">
        <f>O4+O5+O6+O7</f>
        <v>1</v>
      </c>
      <c r="Q8" s="13"/>
      <c r="R8" s="13"/>
      <c r="S8" s="13"/>
      <c r="T8" s="13"/>
    </row>
    <row r="9" spans="1:20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3</v>
      </c>
      <c r="G9" s="10">
        <f>F9/F11</f>
        <v>0.2</v>
      </c>
      <c r="I9" s="17" t="s">
        <v>671</v>
      </c>
      <c r="J9" s="112">
        <v>320</v>
      </c>
      <c r="K9" s="10">
        <f>J9/J12</f>
        <v>0.18497109826589594</v>
      </c>
      <c r="L9" s="15"/>
      <c r="M9" s="13"/>
      <c r="N9" s="13"/>
      <c r="O9" s="14"/>
      <c r="Q9" s="13"/>
      <c r="R9" s="13"/>
      <c r="S9" s="13"/>
      <c r="T9" s="13"/>
    </row>
    <row r="10" spans="1:20" x14ac:dyDescent="0.2">
      <c r="A10" s="23" t="s">
        <v>70</v>
      </c>
      <c r="B10" s="112">
        <v>13</v>
      </c>
      <c r="C10" s="24">
        <f>B10/B17</f>
        <v>4.7829286239882271E-3</v>
      </c>
      <c r="E10" s="3" t="s">
        <v>109</v>
      </c>
      <c r="F10" s="112">
        <v>12</v>
      </c>
      <c r="G10" s="10">
        <f>F10/F11</f>
        <v>0.8</v>
      </c>
      <c r="I10" s="17" t="s">
        <v>141</v>
      </c>
      <c r="J10" s="112">
        <v>735</v>
      </c>
      <c r="K10" s="10">
        <f>J10/J12</f>
        <v>0.42485549132947975</v>
      </c>
      <c r="L10" s="15"/>
      <c r="M10" s="22" t="s">
        <v>174</v>
      </c>
      <c r="N10" s="23" t="s">
        <v>64</v>
      </c>
      <c r="O10" s="24" t="s">
        <v>77</v>
      </c>
      <c r="Q10" s="13"/>
      <c r="R10" s="13"/>
      <c r="S10" s="13"/>
      <c r="T10" s="13"/>
    </row>
    <row r="11" spans="1:20" x14ac:dyDescent="0.2">
      <c r="A11" s="23" t="s">
        <v>71</v>
      </c>
      <c r="B11" s="112">
        <v>523</v>
      </c>
      <c r="C11" s="24">
        <f>B11/B17</f>
        <v>0.19242089771891097</v>
      </c>
      <c r="E11" s="3" t="s">
        <v>107</v>
      </c>
      <c r="F11" s="1">
        <f>F9+F10</f>
        <v>15</v>
      </c>
      <c r="G11" s="10">
        <f>G9+G10</f>
        <v>1</v>
      </c>
      <c r="I11" s="17" t="s">
        <v>142</v>
      </c>
      <c r="J11" s="112">
        <v>675</v>
      </c>
      <c r="K11" s="10">
        <f>J11/J12</f>
        <v>0.39017341040462428</v>
      </c>
      <c r="L11" s="15"/>
      <c r="M11" s="22" t="s">
        <v>176</v>
      </c>
      <c r="N11" s="112">
        <v>706</v>
      </c>
      <c r="O11" s="24">
        <f>N11/N13</f>
        <v>0.45725388601036271</v>
      </c>
      <c r="Q11" s="13"/>
      <c r="R11" s="13"/>
      <c r="S11" s="13"/>
      <c r="T11" s="13"/>
    </row>
    <row r="12" spans="1:20" x14ac:dyDescent="0.2">
      <c r="A12" s="23" t="s">
        <v>72</v>
      </c>
      <c r="B12" s="112">
        <v>6</v>
      </c>
      <c r="C12" s="24">
        <f>B12/B17</f>
        <v>2.2075055187637969E-3</v>
      </c>
      <c r="E12" s="13"/>
      <c r="F12" s="13"/>
      <c r="G12" s="14"/>
      <c r="I12" s="17" t="s">
        <v>69</v>
      </c>
      <c r="J12" s="1">
        <f>J9+J10+J11</f>
        <v>1730</v>
      </c>
      <c r="K12" s="10">
        <f>K9+K10+K11</f>
        <v>1</v>
      </c>
      <c r="L12" s="15"/>
      <c r="M12" s="22" t="s">
        <v>175</v>
      </c>
      <c r="N12" s="112">
        <v>838</v>
      </c>
      <c r="O12" s="24">
        <f>N12/N13</f>
        <v>0.54274611398963735</v>
      </c>
      <c r="Q12" s="13"/>
      <c r="R12" s="13"/>
      <c r="S12" s="13"/>
      <c r="T12" s="13"/>
    </row>
    <row r="13" spans="1:20" x14ac:dyDescent="0.2">
      <c r="A13" s="23" t="s">
        <v>73</v>
      </c>
      <c r="B13" s="112">
        <v>231</v>
      </c>
      <c r="C13" s="24">
        <f>B13/B17</f>
        <v>8.4988962472406185E-2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1544</v>
      </c>
      <c r="O13" s="24">
        <f>O11+O12</f>
        <v>1</v>
      </c>
      <c r="Q13" s="13"/>
      <c r="R13" s="13"/>
      <c r="S13" s="13"/>
      <c r="T13" s="13"/>
    </row>
    <row r="14" spans="1:20" x14ac:dyDescent="0.2">
      <c r="A14" s="23" t="s">
        <v>74</v>
      </c>
      <c r="B14" s="112">
        <v>28</v>
      </c>
      <c r="C14" s="24">
        <f>B14/B17</f>
        <v>1.0301692420897719E-2</v>
      </c>
      <c r="E14" s="6" t="s">
        <v>111</v>
      </c>
      <c r="F14" s="112">
        <v>1060</v>
      </c>
      <c r="G14" s="27">
        <f>F14/F16</f>
        <v>0.58370044052863435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3"/>
      <c r="T14" s="13"/>
    </row>
    <row r="15" spans="1:20" x14ac:dyDescent="0.2">
      <c r="A15" s="23" t="s">
        <v>75</v>
      </c>
      <c r="B15" s="112">
        <v>1020</v>
      </c>
      <c r="C15" s="24">
        <f>B15/B17</f>
        <v>0.37527593818984545</v>
      </c>
      <c r="E15" s="6" t="s">
        <v>112</v>
      </c>
      <c r="F15" s="112">
        <v>756</v>
      </c>
      <c r="G15" s="27">
        <f>F15/F16</f>
        <v>0.41629955947136565</v>
      </c>
      <c r="I15" s="17" t="s">
        <v>144</v>
      </c>
      <c r="J15" s="112">
        <v>457</v>
      </c>
      <c r="K15" s="10">
        <f>J15/J19</f>
        <v>0.28227300802964794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3"/>
      <c r="T15" s="13"/>
    </row>
    <row r="16" spans="1:20" x14ac:dyDescent="0.2">
      <c r="A16" s="23" t="s">
        <v>76</v>
      </c>
      <c r="B16" s="112">
        <v>897</v>
      </c>
      <c r="C16" s="24">
        <f>B16/B17</f>
        <v>0.33002207505518766</v>
      </c>
      <c r="E16" s="6" t="s">
        <v>107</v>
      </c>
      <c r="F16" s="7">
        <f>F14+F15</f>
        <v>1816</v>
      </c>
      <c r="G16" s="27">
        <f>G14+G15</f>
        <v>1</v>
      </c>
      <c r="I16" s="17" t="s">
        <v>145</v>
      </c>
      <c r="J16" s="112">
        <v>327</v>
      </c>
      <c r="K16" s="10">
        <f>J16/J19</f>
        <v>0.20197652872143299</v>
      </c>
      <c r="L16" s="15"/>
      <c r="M16" s="22" t="s">
        <v>178</v>
      </c>
      <c r="N16" s="112">
        <v>627</v>
      </c>
      <c r="O16" s="24">
        <f>N16/N18</f>
        <v>0.41195795006570302</v>
      </c>
      <c r="Q16" s="13"/>
      <c r="R16" s="13"/>
      <c r="S16" s="13"/>
      <c r="T16" s="13"/>
    </row>
    <row r="17" spans="1:20" x14ac:dyDescent="0.2">
      <c r="A17" s="23" t="s">
        <v>69</v>
      </c>
      <c r="B17" s="23">
        <f>B10+B11+B12+B13+B14+B15+B16</f>
        <v>2718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369</v>
      </c>
      <c r="K17" s="10">
        <f>J17/J19</f>
        <v>0.22791846819024089</v>
      </c>
      <c r="L17" s="15"/>
      <c r="M17" s="22" t="s">
        <v>179</v>
      </c>
      <c r="N17" s="112">
        <v>895</v>
      </c>
      <c r="O17" s="24">
        <f>N17/N18</f>
        <v>0.58804204993429698</v>
      </c>
      <c r="Q17" s="13"/>
      <c r="R17" s="13"/>
      <c r="S17" s="13"/>
      <c r="T17" s="13"/>
    </row>
    <row r="18" spans="1:20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466</v>
      </c>
      <c r="K18" s="127">
        <f>J18/J19</f>
        <v>0.28783199505867818</v>
      </c>
      <c r="L18" s="15"/>
      <c r="M18" s="22" t="s">
        <v>69</v>
      </c>
      <c r="N18" s="23">
        <f>N16+N17</f>
        <v>1522</v>
      </c>
      <c r="O18" s="24">
        <f>O16+O17</f>
        <v>1</v>
      </c>
      <c r="Q18" s="13"/>
      <c r="R18" s="13"/>
      <c r="S18" s="13"/>
      <c r="T18" s="13"/>
    </row>
    <row r="19" spans="1:20" x14ac:dyDescent="0.2">
      <c r="A19" s="43"/>
      <c r="B19" s="43"/>
      <c r="C19" s="44"/>
      <c r="E19" s="17" t="s">
        <v>114</v>
      </c>
      <c r="F19" s="112">
        <v>134</v>
      </c>
      <c r="G19" s="10">
        <f>F19/F22</f>
        <v>7.3304157549234139E-2</v>
      </c>
      <c r="I19" s="17" t="s">
        <v>69</v>
      </c>
      <c r="J19" s="1">
        <f>J15+J16+J17+J18</f>
        <v>1619</v>
      </c>
      <c r="K19" s="10">
        <f>K15+K16+K17+K18</f>
        <v>1</v>
      </c>
      <c r="L19" s="15"/>
      <c r="M19" s="13"/>
      <c r="N19" s="13"/>
      <c r="O19" s="14"/>
      <c r="Q19" s="13"/>
      <c r="R19" s="13"/>
      <c r="S19" s="13"/>
      <c r="T19" s="13"/>
    </row>
    <row r="20" spans="1:20" x14ac:dyDescent="0.2">
      <c r="A20" s="43"/>
      <c r="B20" s="43"/>
      <c r="C20" s="44"/>
      <c r="E20" s="17" t="s">
        <v>674</v>
      </c>
      <c r="F20" s="112">
        <v>713</v>
      </c>
      <c r="G20" s="10">
        <f>F20/F22</f>
        <v>0.39004376367614879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3"/>
      <c r="T20" s="13"/>
    </row>
    <row r="21" spans="1:20" x14ac:dyDescent="0.2">
      <c r="A21" s="43"/>
      <c r="B21" s="43"/>
      <c r="C21" s="44"/>
      <c r="E21" s="17" t="s">
        <v>115</v>
      </c>
      <c r="F21" s="112">
        <v>981</v>
      </c>
      <c r="G21" s="10">
        <f>F21/F22</f>
        <v>0.53665207877461707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700</v>
      </c>
      <c r="O21" s="24">
        <f>N21/N25</f>
        <v>0.45781556572923482</v>
      </c>
      <c r="Q21" s="13"/>
      <c r="R21" s="13"/>
      <c r="S21" s="13"/>
      <c r="T21" s="13"/>
    </row>
    <row r="22" spans="1:20" x14ac:dyDescent="0.2">
      <c r="A22" s="43"/>
      <c r="B22" s="43"/>
      <c r="C22" s="44"/>
      <c r="E22" s="17" t="s">
        <v>107</v>
      </c>
      <c r="F22" s="1">
        <f>F19+F20+F21</f>
        <v>1828</v>
      </c>
      <c r="G22" s="10">
        <f>G19+G20+G21</f>
        <v>1</v>
      </c>
      <c r="I22" s="17" t="s">
        <v>148</v>
      </c>
      <c r="J22" s="112">
        <v>533</v>
      </c>
      <c r="K22" s="10">
        <f>J22/J25</f>
        <v>0.32880937692782231</v>
      </c>
      <c r="L22" s="15"/>
      <c r="M22" s="22" t="s">
        <v>182</v>
      </c>
      <c r="N22" s="112">
        <v>364</v>
      </c>
      <c r="O22" s="24">
        <f>N22/N25</f>
        <v>0.2380640941792021</v>
      </c>
      <c r="Q22" s="13"/>
      <c r="R22" s="13"/>
      <c r="S22" s="13"/>
      <c r="T22" s="13"/>
    </row>
    <row r="23" spans="1:20" x14ac:dyDescent="0.2">
      <c r="A23" s="43"/>
      <c r="B23" s="43"/>
      <c r="C23" s="44"/>
      <c r="E23" s="13"/>
      <c r="F23" s="13"/>
      <c r="G23" s="14"/>
      <c r="I23" s="17" t="s">
        <v>149</v>
      </c>
      <c r="J23" s="112">
        <v>266</v>
      </c>
      <c r="K23" s="10">
        <f>J23/J25</f>
        <v>0.16409623689080816</v>
      </c>
      <c r="L23" s="15"/>
      <c r="M23" s="22" t="s">
        <v>183</v>
      </c>
      <c r="N23" s="112">
        <v>319</v>
      </c>
      <c r="O23" s="24">
        <f>N23/N25</f>
        <v>0.20863309352517986</v>
      </c>
      <c r="Q23" s="13"/>
      <c r="R23" s="13"/>
      <c r="S23" s="13"/>
      <c r="T23" s="13"/>
    </row>
    <row r="24" spans="1:20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822</v>
      </c>
      <c r="K24" s="10">
        <f>J24/J25</f>
        <v>0.50709438618136948</v>
      </c>
      <c r="L24" s="15"/>
      <c r="M24" s="22" t="s">
        <v>184</v>
      </c>
      <c r="N24" s="112">
        <v>146</v>
      </c>
      <c r="O24" s="24">
        <f>N24/N25</f>
        <v>9.5487246566383258E-2</v>
      </c>
      <c r="Q24" s="13"/>
      <c r="R24" s="13"/>
      <c r="S24" s="13"/>
      <c r="T24" s="13"/>
    </row>
    <row r="25" spans="1:20" x14ac:dyDescent="0.2">
      <c r="A25" s="43"/>
      <c r="B25" s="43"/>
      <c r="C25" s="44"/>
      <c r="E25" s="17" t="s">
        <v>117</v>
      </c>
      <c r="F25" s="112">
        <v>842</v>
      </c>
      <c r="G25" s="10">
        <f>F25/F30</f>
        <v>0.47597512719050311</v>
      </c>
      <c r="I25" s="17" t="s">
        <v>69</v>
      </c>
      <c r="J25" s="1">
        <f>J22+J23+J24</f>
        <v>1621</v>
      </c>
      <c r="K25" s="10">
        <f>K22+K23+K24</f>
        <v>1</v>
      </c>
      <c r="L25" s="15"/>
      <c r="M25" s="22" t="s">
        <v>69</v>
      </c>
      <c r="N25" s="23">
        <f>N21+N22+N23+N24</f>
        <v>1529</v>
      </c>
      <c r="O25" s="24">
        <f>O21+O22+O23+O24</f>
        <v>1</v>
      </c>
      <c r="Q25" s="13"/>
      <c r="R25" s="13"/>
      <c r="S25" s="13"/>
      <c r="T25" s="13"/>
    </row>
    <row r="26" spans="1:20" x14ac:dyDescent="0.2">
      <c r="A26" s="13"/>
      <c r="B26" s="13"/>
      <c r="C26" s="14"/>
      <c r="E26" s="17" t="s">
        <v>118</v>
      </c>
      <c r="F26" s="112">
        <v>224</v>
      </c>
      <c r="G26" s="10">
        <f>F26/F30</f>
        <v>0.12662521198417184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  <c r="T26" s="13"/>
    </row>
    <row r="27" spans="1:20" x14ac:dyDescent="0.2">
      <c r="A27" s="43"/>
      <c r="B27" s="43"/>
      <c r="C27" s="44"/>
      <c r="E27" s="17" t="s">
        <v>119</v>
      </c>
      <c r="F27" s="112">
        <v>139</v>
      </c>
      <c r="G27" s="10">
        <f>F27/F30</f>
        <v>7.8575466365178065E-2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  <c r="T27" s="13"/>
    </row>
    <row r="28" spans="1:20" x14ac:dyDescent="0.2">
      <c r="A28" s="43"/>
      <c r="B28" s="43"/>
      <c r="C28" s="44"/>
      <c r="E28" s="17" t="s">
        <v>120</v>
      </c>
      <c r="F28" s="112">
        <v>65</v>
      </c>
      <c r="G28" s="10">
        <f>F28/F30</f>
        <v>3.6743923120407009E-2</v>
      </c>
      <c r="I28" s="17" t="s">
        <v>644</v>
      </c>
      <c r="J28" s="112">
        <v>545</v>
      </c>
      <c r="K28" s="10">
        <f>J28/J33</f>
        <v>0.34691279439847234</v>
      </c>
      <c r="L28" s="15"/>
      <c r="M28" s="22" t="s">
        <v>186</v>
      </c>
      <c r="N28" s="112">
        <v>436</v>
      </c>
      <c r="O28" s="24">
        <f>N28/N31</f>
        <v>0.28797886393659183</v>
      </c>
      <c r="Q28" s="13"/>
      <c r="R28" s="13"/>
      <c r="S28" s="13"/>
      <c r="T28" s="13"/>
    </row>
    <row r="29" spans="1:20" x14ac:dyDescent="0.2">
      <c r="A29" s="43"/>
      <c r="B29" s="43"/>
      <c r="C29" s="44"/>
      <c r="E29" s="17" t="s">
        <v>99</v>
      </c>
      <c r="F29" s="112">
        <v>499</v>
      </c>
      <c r="G29" s="10">
        <f>F29/F30</f>
        <v>0.28208027133973995</v>
      </c>
      <c r="I29" s="17" t="s">
        <v>151</v>
      </c>
      <c r="J29" s="112">
        <v>602</v>
      </c>
      <c r="K29" s="10">
        <f>J29/J33</f>
        <v>0.38319541693189052</v>
      </c>
      <c r="L29" s="15"/>
      <c r="M29" s="22" t="s">
        <v>682</v>
      </c>
      <c r="N29" s="112">
        <v>657</v>
      </c>
      <c r="O29" s="24">
        <f>N29/N31</f>
        <v>0.43394980184940557</v>
      </c>
      <c r="Q29" s="13"/>
      <c r="R29" s="13"/>
      <c r="S29" s="13"/>
      <c r="T29" s="13"/>
    </row>
    <row r="30" spans="1:20" x14ac:dyDescent="0.2">
      <c r="A30" s="43"/>
      <c r="B30" s="43"/>
      <c r="C30" s="44"/>
      <c r="E30" s="17" t="s">
        <v>69</v>
      </c>
      <c r="F30" s="1">
        <f>F25+F26+F27+F28+F29</f>
        <v>1769</v>
      </c>
      <c r="G30" s="10">
        <f>G25+G26+G27+G28+G29</f>
        <v>1</v>
      </c>
      <c r="I30" s="17" t="s">
        <v>152</v>
      </c>
      <c r="J30" s="112">
        <v>90</v>
      </c>
      <c r="K30" s="10">
        <f>J30/J33</f>
        <v>5.7288351368555063E-2</v>
      </c>
      <c r="L30" s="15"/>
      <c r="M30" s="22" t="s">
        <v>187</v>
      </c>
      <c r="N30" s="112">
        <v>421</v>
      </c>
      <c r="O30" s="24">
        <f>N30/N31</f>
        <v>0.27807133421400265</v>
      </c>
      <c r="Q30" s="13"/>
      <c r="R30" s="13"/>
      <c r="S30" s="13"/>
      <c r="T30" s="13"/>
    </row>
    <row r="31" spans="1:20" x14ac:dyDescent="0.2">
      <c r="A31" s="43"/>
      <c r="B31" s="43"/>
      <c r="C31" s="44"/>
      <c r="E31" s="13"/>
      <c r="F31" s="13"/>
      <c r="G31" s="14"/>
      <c r="I31" s="17" t="s">
        <v>153</v>
      </c>
      <c r="J31" s="112">
        <v>128</v>
      </c>
      <c r="K31" s="10">
        <f>J31/J33</f>
        <v>8.1476766390833857E-2</v>
      </c>
      <c r="L31" s="15"/>
      <c r="M31" s="22" t="s">
        <v>69</v>
      </c>
      <c r="N31" s="23">
        <f>N28+N29+N30</f>
        <v>1514</v>
      </c>
      <c r="O31" s="24">
        <f>O28+O29+O30</f>
        <v>1</v>
      </c>
      <c r="Q31" s="13"/>
      <c r="R31" s="13"/>
      <c r="S31" s="13"/>
      <c r="T31" s="13"/>
    </row>
    <row r="32" spans="1:20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206</v>
      </c>
      <c r="K32" s="10">
        <f>J32/J33</f>
        <v>0.13112667091024824</v>
      </c>
      <c r="L32" s="15"/>
      <c r="M32" s="13"/>
      <c r="N32" s="13"/>
      <c r="O32" s="14"/>
      <c r="Q32" s="13"/>
      <c r="R32" s="13"/>
      <c r="S32" s="13"/>
      <c r="T32" s="13"/>
    </row>
    <row r="33" spans="1:20" x14ac:dyDescent="0.2">
      <c r="A33" s="43"/>
      <c r="B33" s="43"/>
      <c r="C33" s="44"/>
      <c r="E33" s="6" t="s">
        <v>112</v>
      </c>
      <c r="F33" s="112">
        <v>1152</v>
      </c>
      <c r="G33" s="27">
        <f>F33/F35</f>
        <v>0.65011286681715574</v>
      </c>
      <c r="I33" s="17" t="s">
        <v>69</v>
      </c>
      <c r="J33" s="1">
        <f>J28+J29+J30+J31+J32</f>
        <v>1571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  <c r="T33" s="13"/>
    </row>
    <row r="34" spans="1:20" x14ac:dyDescent="0.2">
      <c r="A34" s="13"/>
      <c r="B34" s="13"/>
      <c r="C34" s="14"/>
      <c r="E34" s="6" t="s">
        <v>122</v>
      </c>
      <c r="F34" s="112">
        <v>620</v>
      </c>
      <c r="G34" s="27">
        <f>F34/F35</f>
        <v>0.34988713318284426</v>
      </c>
      <c r="I34" s="13"/>
      <c r="J34" s="13"/>
      <c r="K34" s="14"/>
      <c r="L34" s="15"/>
      <c r="M34" s="22" t="s">
        <v>189</v>
      </c>
      <c r="N34" s="112">
        <v>582</v>
      </c>
      <c r="O34" s="24">
        <f>N34/N38</f>
        <v>0.38543046357615895</v>
      </c>
      <c r="Q34" s="13"/>
      <c r="R34" s="13"/>
      <c r="S34" s="13"/>
      <c r="T34" s="13"/>
    </row>
    <row r="35" spans="1:20" x14ac:dyDescent="0.2">
      <c r="A35" s="13"/>
      <c r="B35" s="13"/>
      <c r="C35" s="14"/>
      <c r="E35" s="6" t="s">
        <v>107</v>
      </c>
      <c r="F35" s="7">
        <f>F33+F34</f>
        <v>1772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544</v>
      </c>
      <c r="O35" s="24">
        <f>N35/N38</f>
        <v>0.36026490066225164</v>
      </c>
      <c r="Q35" s="13"/>
      <c r="R35" s="13"/>
      <c r="S35" s="13"/>
      <c r="T35" s="13"/>
    </row>
    <row r="36" spans="1:20" x14ac:dyDescent="0.2">
      <c r="A36" s="43"/>
      <c r="B36" s="43"/>
      <c r="C36" s="44"/>
      <c r="E36" s="13"/>
      <c r="F36" s="13"/>
      <c r="G36" s="14"/>
      <c r="I36" s="22" t="s">
        <v>156</v>
      </c>
      <c r="J36" s="112">
        <v>851</v>
      </c>
      <c r="K36" s="24">
        <f>J36/J38</f>
        <v>0.5416931890515595</v>
      </c>
      <c r="L36" s="15"/>
      <c r="M36" s="22" t="s">
        <v>191</v>
      </c>
      <c r="N36" s="112">
        <v>188</v>
      </c>
      <c r="O36" s="24">
        <f>N36/N38</f>
        <v>0.12450331125827814</v>
      </c>
      <c r="Q36" s="13"/>
      <c r="R36" s="13"/>
      <c r="S36" s="13"/>
      <c r="T36" s="13"/>
    </row>
    <row r="37" spans="1:20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720</v>
      </c>
      <c r="K37" s="24">
        <f>J37/J38</f>
        <v>0.4583068109484405</v>
      </c>
      <c r="L37" s="15"/>
      <c r="M37" s="22" t="s">
        <v>192</v>
      </c>
      <c r="N37" s="112">
        <v>196</v>
      </c>
      <c r="O37" s="24">
        <f>N37/N38</f>
        <v>0.12980132450331125</v>
      </c>
      <c r="Q37" s="13"/>
      <c r="R37" s="13"/>
      <c r="S37" s="13"/>
      <c r="T37" s="13"/>
    </row>
    <row r="38" spans="1:20" x14ac:dyDescent="0.2">
      <c r="A38" s="43"/>
      <c r="B38" s="43"/>
      <c r="C38" s="44"/>
      <c r="E38" s="6" t="s">
        <v>124</v>
      </c>
      <c r="F38" s="112">
        <v>2</v>
      </c>
      <c r="G38" s="27">
        <f>F38/F40</f>
        <v>0.33333333333333331</v>
      </c>
      <c r="I38" s="22" t="s">
        <v>69</v>
      </c>
      <c r="J38" s="23">
        <f>J36+J37</f>
        <v>1571</v>
      </c>
      <c r="K38" s="24">
        <f>K36+K37</f>
        <v>1</v>
      </c>
      <c r="L38" s="15"/>
      <c r="M38" s="22" t="s">
        <v>107</v>
      </c>
      <c r="N38" s="23">
        <f>N34+N35+N36+N37</f>
        <v>1510</v>
      </c>
      <c r="O38" s="24">
        <f>O34+O35+O36+O37</f>
        <v>1</v>
      </c>
      <c r="Q38" s="13"/>
      <c r="R38" s="13"/>
      <c r="S38" s="13"/>
      <c r="T38" s="13"/>
    </row>
    <row r="39" spans="1:20" x14ac:dyDescent="0.2">
      <c r="A39" s="43"/>
      <c r="B39" s="43"/>
      <c r="C39" s="44"/>
      <c r="E39" s="6" t="s">
        <v>125</v>
      </c>
      <c r="F39" s="112">
        <v>4</v>
      </c>
      <c r="G39" s="27">
        <f>F39/F40</f>
        <v>0.66666666666666663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  <c r="T39" s="13"/>
    </row>
    <row r="40" spans="1:20" x14ac:dyDescent="0.2">
      <c r="A40" s="13"/>
      <c r="B40" s="13"/>
      <c r="C40" s="14"/>
      <c r="E40" s="6" t="s">
        <v>107</v>
      </c>
      <c r="F40" s="7">
        <f>F38+F39</f>
        <v>6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  <c r="T40" s="13"/>
    </row>
    <row r="41" spans="1:20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220</v>
      </c>
      <c r="K41" s="24">
        <f>J41/J45</f>
        <v>0.14202711426726922</v>
      </c>
      <c r="L41" s="15"/>
      <c r="M41" s="22" t="s">
        <v>194</v>
      </c>
      <c r="N41" s="112">
        <v>296</v>
      </c>
      <c r="O41" s="24">
        <f>N41/N45</f>
        <v>0.19448094612352168</v>
      </c>
      <c r="Q41" s="13"/>
      <c r="R41" s="13"/>
      <c r="S41" s="13"/>
      <c r="T41" s="13"/>
    </row>
    <row r="42" spans="1:20" x14ac:dyDescent="0.2">
      <c r="A42" s="1" t="s">
        <v>87</v>
      </c>
      <c r="B42" s="112">
        <v>1294</v>
      </c>
      <c r="C42" s="10">
        <f>B42/B44</f>
        <v>0.62602805999032418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480</v>
      </c>
      <c r="K42" s="24">
        <f>J42/J45</f>
        <v>0.30987734021949642</v>
      </c>
      <c r="L42" s="15"/>
      <c r="M42" s="22" t="s">
        <v>195</v>
      </c>
      <c r="N42" s="112">
        <v>610</v>
      </c>
      <c r="O42" s="24">
        <f>N42/N45</f>
        <v>0.40078843626806832</v>
      </c>
      <c r="Q42" s="13"/>
      <c r="R42" s="13"/>
      <c r="S42" s="13"/>
      <c r="T42" s="13"/>
    </row>
    <row r="43" spans="1:20" x14ac:dyDescent="0.2">
      <c r="A43" s="1" t="s">
        <v>88</v>
      </c>
      <c r="B43" s="112">
        <v>773</v>
      </c>
      <c r="C43" s="10">
        <f>B43/B44</f>
        <v>0.37397194000967587</v>
      </c>
      <c r="E43" s="124" t="s">
        <v>127</v>
      </c>
      <c r="F43" s="125">
        <v>304</v>
      </c>
      <c r="G43" s="127">
        <f>F43/F49</f>
        <v>0.18302227573750754</v>
      </c>
      <c r="I43" s="22" t="s">
        <v>159</v>
      </c>
      <c r="J43" s="112">
        <v>549</v>
      </c>
      <c r="K43" s="24">
        <f>J43/J45</f>
        <v>0.35442220787604906</v>
      </c>
      <c r="L43" s="15"/>
      <c r="M43" s="22" t="s">
        <v>196</v>
      </c>
      <c r="N43" s="112">
        <v>329</v>
      </c>
      <c r="O43" s="24">
        <f>N43/N45</f>
        <v>0.2161629434954008</v>
      </c>
      <c r="Q43" s="13"/>
      <c r="R43" s="13"/>
      <c r="S43" s="13"/>
      <c r="T43" s="13"/>
    </row>
    <row r="44" spans="1:20" x14ac:dyDescent="0.2">
      <c r="A44" s="1" t="s">
        <v>69</v>
      </c>
      <c r="B44" s="1">
        <f>B42+B43</f>
        <v>2067</v>
      </c>
      <c r="C44" s="10">
        <f>C42+C43</f>
        <v>1</v>
      </c>
      <c r="E44" s="17" t="s">
        <v>128</v>
      </c>
      <c r="F44" s="112">
        <v>228</v>
      </c>
      <c r="G44" s="10">
        <f>F44/F49</f>
        <v>0.13726670680313063</v>
      </c>
      <c r="I44" s="22" t="s">
        <v>160</v>
      </c>
      <c r="J44" s="112">
        <v>300</v>
      </c>
      <c r="K44" s="24">
        <f>J44/J45</f>
        <v>0.19367333763718528</v>
      </c>
      <c r="L44" s="15"/>
      <c r="M44" s="22" t="s">
        <v>197</v>
      </c>
      <c r="N44" s="112">
        <v>287</v>
      </c>
      <c r="O44" s="24">
        <f>N44/N45</f>
        <v>0.1885676741130092</v>
      </c>
      <c r="Q44" s="13"/>
      <c r="R44" s="13"/>
      <c r="S44" s="13"/>
      <c r="T44" s="13"/>
    </row>
    <row r="45" spans="1:20" x14ac:dyDescent="0.2">
      <c r="A45" s="13"/>
      <c r="B45" s="13"/>
      <c r="C45" s="14"/>
      <c r="E45" s="17" t="s">
        <v>129</v>
      </c>
      <c r="F45" s="112">
        <v>326</v>
      </c>
      <c r="G45" s="10">
        <f>F45/F49</f>
        <v>0.19626730885009031</v>
      </c>
      <c r="I45" s="22" t="s">
        <v>69</v>
      </c>
      <c r="J45" s="23">
        <f>J41+J42+J43+J44</f>
        <v>1549</v>
      </c>
      <c r="K45" s="24">
        <f>K41+K42+K43+K44</f>
        <v>1</v>
      </c>
      <c r="L45" s="15"/>
      <c r="M45" s="22" t="s">
        <v>69</v>
      </c>
      <c r="N45" s="23">
        <f>N41+N42+N43+N44</f>
        <v>1522</v>
      </c>
      <c r="O45" s="24">
        <f>O41+O42+O43+O44</f>
        <v>1</v>
      </c>
      <c r="Q45" s="13"/>
      <c r="R45" s="13"/>
      <c r="S45" s="13"/>
      <c r="T45" s="13"/>
    </row>
    <row r="46" spans="1:20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447</v>
      </c>
      <c r="G46" s="10">
        <f>F46/F49</f>
        <v>0.26911499096929559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  <c r="T46" s="13"/>
    </row>
    <row r="47" spans="1:20" x14ac:dyDescent="0.2">
      <c r="A47" s="1" t="s">
        <v>90</v>
      </c>
      <c r="B47" s="112">
        <v>637</v>
      </c>
      <c r="C47" s="10">
        <f>B47/B49</f>
        <v>0.34544468546637747</v>
      </c>
      <c r="E47" s="17" t="s">
        <v>131</v>
      </c>
      <c r="F47" s="112">
        <v>312</v>
      </c>
      <c r="G47" s="10">
        <f>F47/F49</f>
        <v>0.18783865141481035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  <c r="T47" s="13"/>
    </row>
    <row r="48" spans="1:20" x14ac:dyDescent="0.2">
      <c r="A48" s="1" t="s">
        <v>91</v>
      </c>
      <c r="B48" s="112">
        <v>1207</v>
      </c>
      <c r="C48" s="10">
        <f>B48/B49</f>
        <v>0.65455531453362259</v>
      </c>
      <c r="E48" s="17" t="s">
        <v>673</v>
      </c>
      <c r="F48" s="112">
        <v>44</v>
      </c>
      <c r="G48" s="10">
        <f>F48/F49</f>
        <v>2.6490066225165563E-2</v>
      </c>
      <c r="I48" s="22" t="s">
        <v>162</v>
      </c>
      <c r="J48" s="112">
        <v>770</v>
      </c>
      <c r="K48" s="24">
        <f>J48/J51</f>
        <v>0.49645390070921985</v>
      </c>
      <c r="M48" s="22" t="s">
        <v>199</v>
      </c>
      <c r="N48" s="112">
        <v>498</v>
      </c>
      <c r="O48" s="24">
        <f>N48/N51</f>
        <v>0.32527759634225994</v>
      </c>
      <c r="Q48" s="13"/>
      <c r="R48" s="13"/>
      <c r="S48" s="13"/>
      <c r="T48" s="13"/>
    </row>
    <row r="49" spans="1:20" x14ac:dyDescent="0.2">
      <c r="A49" s="1" t="s">
        <v>69</v>
      </c>
      <c r="B49" s="1">
        <f>B47+B48</f>
        <v>1844</v>
      </c>
      <c r="C49" s="10">
        <f>C47+C48</f>
        <v>1</v>
      </c>
      <c r="E49" s="17" t="s">
        <v>69</v>
      </c>
      <c r="F49" s="1">
        <f>F43+F44+F45+F46+F47+F48</f>
        <v>1661</v>
      </c>
      <c r="G49" s="10">
        <f>G43+G44+G45+G46+G47+G48</f>
        <v>1</v>
      </c>
      <c r="I49" s="22" t="s">
        <v>163</v>
      </c>
      <c r="J49" s="112">
        <v>501</v>
      </c>
      <c r="K49" s="24">
        <f>J49/J51</f>
        <v>0.32301740812379109</v>
      </c>
      <c r="M49" s="22" t="s">
        <v>200</v>
      </c>
      <c r="N49" s="112">
        <v>515</v>
      </c>
      <c r="O49" s="24">
        <f>N49/N51</f>
        <v>0.3363814500326584</v>
      </c>
      <c r="Q49" s="13"/>
      <c r="R49" s="13"/>
      <c r="S49" s="13"/>
      <c r="T49" s="13"/>
    </row>
    <row r="50" spans="1:20" x14ac:dyDescent="0.2">
      <c r="A50" s="13"/>
      <c r="B50" s="13"/>
      <c r="C50" s="14"/>
      <c r="E50" s="13"/>
      <c r="F50" s="13"/>
      <c r="G50" s="14"/>
      <c r="I50" s="22" t="s">
        <v>164</v>
      </c>
      <c r="J50" s="112">
        <v>280</v>
      </c>
      <c r="K50" s="24">
        <f>J50/J51</f>
        <v>0.18052869116698905</v>
      </c>
      <c r="M50" s="22" t="s">
        <v>201</v>
      </c>
      <c r="N50" s="112">
        <v>518</v>
      </c>
      <c r="O50" s="24">
        <f>N50/N51</f>
        <v>0.33834095362508165</v>
      </c>
      <c r="Q50" s="13"/>
      <c r="R50" s="13"/>
      <c r="S50" s="13"/>
      <c r="T50" s="13"/>
    </row>
    <row r="51" spans="1:20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1551</v>
      </c>
      <c r="K51" s="24">
        <f>K48+K49+K50</f>
        <v>1</v>
      </c>
      <c r="M51" s="22" t="s">
        <v>69</v>
      </c>
      <c r="N51" s="23">
        <f>N48+N49+N50</f>
        <v>1531</v>
      </c>
      <c r="O51" s="24">
        <f>O48+O49+O50</f>
        <v>1</v>
      </c>
      <c r="Q51" s="13"/>
      <c r="R51" s="13"/>
      <c r="S51" s="13"/>
      <c r="T51" s="13"/>
    </row>
    <row r="52" spans="1:20" x14ac:dyDescent="0.2">
      <c r="A52" s="1" t="s">
        <v>92</v>
      </c>
      <c r="B52" s="112">
        <v>664</v>
      </c>
      <c r="C52" s="10">
        <f>B52/B54</f>
        <v>0.34279814145585957</v>
      </c>
      <c r="E52" s="17" t="s">
        <v>133</v>
      </c>
      <c r="F52" s="112">
        <v>1003</v>
      </c>
      <c r="G52" s="10">
        <f>F52/F55</f>
        <v>0.60494571773220751</v>
      </c>
      <c r="I52" s="13"/>
      <c r="J52" s="13"/>
      <c r="K52" s="14"/>
      <c r="M52" s="13"/>
      <c r="N52" s="13"/>
      <c r="O52" s="14"/>
      <c r="Q52" s="13"/>
      <c r="R52" s="13"/>
      <c r="S52" s="13"/>
      <c r="T52" s="13"/>
    </row>
    <row r="53" spans="1:20" x14ac:dyDescent="0.2">
      <c r="A53" s="1" t="s">
        <v>93</v>
      </c>
      <c r="B53" s="112">
        <v>1273</v>
      </c>
      <c r="C53" s="10">
        <f>B53/B54</f>
        <v>0.65720185854414037</v>
      </c>
      <c r="E53" s="17" t="s">
        <v>134</v>
      </c>
      <c r="F53" s="112">
        <v>496</v>
      </c>
      <c r="G53" s="10">
        <f>F53/F55</f>
        <v>0.29915560916767192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  <c r="T53" s="13"/>
    </row>
    <row r="54" spans="1:20" x14ac:dyDescent="0.2">
      <c r="A54" s="1" t="s">
        <v>69</v>
      </c>
      <c r="B54" s="1">
        <f>B52+B53</f>
        <v>1937</v>
      </c>
      <c r="C54" s="10">
        <f>C52+C53</f>
        <v>1</v>
      </c>
      <c r="E54" s="17" t="s">
        <v>135</v>
      </c>
      <c r="F54" s="112">
        <v>159</v>
      </c>
      <c r="G54" s="10">
        <f>F54/F55</f>
        <v>9.5898673100120624E-2</v>
      </c>
      <c r="I54" s="22" t="s">
        <v>166</v>
      </c>
      <c r="J54" s="112">
        <v>709</v>
      </c>
      <c r="K54" s="24">
        <f>J54/J57</f>
        <v>0.46188925081433224</v>
      </c>
      <c r="M54" s="22" t="s">
        <v>203</v>
      </c>
      <c r="N54" s="112">
        <v>938</v>
      </c>
      <c r="O54" s="24">
        <f>N54/N56</f>
        <v>0.61147327249022165</v>
      </c>
      <c r="Q54" s="13"/>
      <c r="R54" s="13"/>
      <c r="S54" s="13"/>
      <c r="T54" s="13"/>
    </row>
    <row r="55" spans="1:20" x14ac:dyDescent="0.2">
      <c r="A55" s="13"/>
      <c r="B55" s="13"/>
      <c r="C55" s="14"/>
      <c r="E55" s="17" t="s">
        <v>69</v>
      </c>
      <c r="F55" s="1">
        <f>F52+F53+F54</f>
        <v>1658</v>
      </c>
      <c r="G55" s="10">
        <f>G52+G53+G54</f>
        <v>1</v>
      </c>
      <c r="I55" s="22" t="s">
        <v>167</v>
      </c>
      <c r="J55" s="112">
        <v>508</v>
      </c>
      <c r="K55" s="24">
        <f>J55/J57</f>
        <v>0.33094462540716613</v>
      </c>
      <c r="M55" s="22" t="s">
        <v>204</v>
      </c>
      <c r="N55" s="112">
        <v>596</v>
      </c>
      <c r="O55" s="24">
        <f>N55/N56</f>
        <v>0.38852672750977835</v>
      </c>
      <c r="Q55" s="13"/>
      <c r="R55" s="13"/>
      <c r="S55" s="13"/>
      <c r="T55" s="13"/>
    </row>
    <row r="56" spans="1:20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318</v>
      </c>
      <c r="K56" s="24">
        <f>J56/J57</f>
        <v>0.20716612377850163</v>
      </c>
      <c r="M56" s="22" t="s">
        <v>69</v>
      </c>
      <c r="N56" s="23">
        <f>N54+N55</f>
        <v>1534</v>
      </c>
      <c r="O56" s="24">
        <f>O54+O55</f>
        <v>1</v>
      </c>
      <c r="Q56" s="13"/>
      <c r="R56" s="13"/>
      <c r="S56" s="13"/>
      <c r="T56" s="13"/>
    </row>
    <row r="57" spans="1:20" x14ac:dyDescent="0.2">
      <c r="A57" s="1" t="s">
        <v>97</v>
      </c>
      <c r="B57" s="112">
        <v>383</v>
      </c>
      <c r="C57" s="10">
        <f>B57/B60</f>
        <v>0.20448478376935397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1535</v>
      </c>
      <c r="K57" s="24">
        <f>K54+K55+K56</f>
        <v>1</v>
      </c>
      <c r="M57" s="13"/>
      <c r="N57" s="13"/>
      <c r="O57" s="13"/>
      <c r="Q57" s="13"/>
      <c r="R57" s="13"/>
      <c r="S57" s="13"/>
      <c r="T57" s="13"/>
    </row>
    <row r="58" spans="1:20" x14ac:dyDescent="0.2">
      <c r="A58" s="1" t="s">
        <v>98</v>
      </c>
      <c r="B58" s="112">
        <v>805</v>
      </c>
      <c r="C58" s="10">
        <f>B58/B60</f>
        <v>0.42979177789642287</v>
      </c>
      <c r="E58" s="17" t="s">
        <v>137</v>
      </c>
      <c r="F58" s="112">
        <v>1064</v>
      </c>
      <c r="G58" s="10">
        <f>F58/F60</f>
        <v>0.6386554621848739</v>
      </c>
      <c r="I58" s="13"/>
      <c r="J58" s="13"/>
      <c r="K58" s="14"/>
      <c r="M58" s="13"/>
      <c r="N58" s="13"/>
      <c r="O58" s="13"/>
      <c r="Q58" s="13"/>
      <c r="R58" s="13"/>
      <c r="S58" s="13"/>
      <c r="T58" s="13"/>
    </row>
    <row r="59" spans="1:20" x14ac:dyDescent="0.2">
      <c r="A59" s="1" t="s">
        <v>99</v>
      </c>
      <c r="B59" s="112">
        <v>685</v>
      </c>
      <c r="C59" s="10">
        <f>B59/B60</f>
        <v>0.36572343833422316</v>
      </c>
      <c r="E59" s="29" t="s">
        <v>72</v>
      </c>
      <c r="F59" s="112">
        <v>602</v>
      </c>
      <c r="G59" s="31">
        <f>F59/F60</f>
        <v>0.36134453781512604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  <c r="T59" s="13"/>
    </row>
    <row r="60" spans="1:20" x14ac:dyDescent="0.2">
      <c r="A60" s="1" t="s">
        <v>69</v>
      </c>
      <c r="B60" s="1">
        <f>B57+B58+B59</f>
        <v>1873</v>
      </c>
      <c r="C60" s="10">
        <f>C57+C58+C59</f>
        <v>1</v>
      </c>
      <c r="E60" s="22" t="s">
        <v>69</v>
      </c>
      <c r="F60" s="23">
        <f>F58+F59</f>
        <v>1666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  <c r="T60" s="13"/>
    </row>
    <row r="61" spans="1:20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  <c r="T61" s="13"/>
    </row>
    <row r="62" spans="1:20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  <c r="T62" s="13"/>
    </row>
    <row r="63" spans="1:20" x14ac:dyDescent="0.2">
      <c r="A63" s="1" t="s">
        <v>101</v>
      </c>
      <c r="B63" s="112">
        <v>1720</v>
      </c>
      <c r="C63" s="10">
        <f>B63/B65</f>
        <v>0.7573756054601497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  <c r="T63" s="13"/>
    </row>
    <row r="64" spans="1:20" x14ac:dyDescent="0.2">
      <c r="A64" s="1" t="s">
        <v>102</v>
      </c>
      <c r="B64" s="112">
        <v>551</v>
      </c>
      <c r="C64" s="10">
        <f>B64/B65</f>
        <v>0.2426243945398503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  <c r="T64" s="13"/>
    </row>
    <row r="65" spans="1:20" x14ac:dyDescent="0.2">
      <c r="A65" s="3" t="s">
        <v>69</v>
      </c>
      <c r="B65" s="1">
        <f>B63+B64</f>
        <v>2271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  <c r="T65" s="13"/>
    </row>
    <row r="66" spans="1:20" s="13" customFormat="1" x14ac:dyDescent="0.2">
      <c r="C66" s="14"/>
      <c r="G66" s="14"/>
      <c r="I66" s="30"/>
      <c r="J66" s="15"/>
      <c r="K66" s="16"/>
    </row>
    <row r="67" spans="1:20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20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20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20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20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20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20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20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20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20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20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20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20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20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8D62-ED21-B249-8F47-68722B33FA1E}">
  <sheetPr codeName="Sheet47"/>
  <dimension ref="A1:X198"/>
  <sheetViews>
    <sheetView topLeftCell="K1" workbookViewId="0">
      <selection activeCell="L38" sqref="L38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115.6640625" customWidth="1"/>
  </cols>
  <sheetData>
    <row r="1" spans="1:24" x14ac:dyDescent="0.2">
      <c r="A1" s="8" t="s">
        <v>218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2" t="s">
        <v>64</v>
      </c>
      <c r="G3" s="10" t="s">
        <v>94</v>
      </c>
      <c r="I3" s="17" t="s">
        <v>138</v>
      </c>
      <c r="J3" s="2" t="s">
        <v>64</v>
      </c>
      <c r="K3" s="10" t="s">
        <v>77</v>
      </c>
      <c r="M3" s="22" t="s">
        <v>169</v>
      </c>
      <c r="N3" s="75" t="s">
        <v>64</v>
      </c>
      <c r="O3" s="24" t="s">
        <v>77</v>
      </c>
      <c r="Q3" s="38" t="s">
        <v>268</v>
      </c>
      <c r="R3" s="137" t="s">
        <v>64</v>
      </c>
      <c r="S3" s="61" t="s">
        <v>77</v>
      </c>
      <c r="T3" s="43"/>
      <c r="U3" s="62" t="s">
        <v>544</v>
      </c>
      <c r="V3" s="146" t="s">
        <v>64</v>
      </c>
      <c r="W3" s="64" t="s">
        <v>77</v>
      </c>
      <c r="X3" s="43"/>
    </row>
    <row r="4" spans="1:24" x14ac:dyDescent="0.2">
      <c r="A4" s="1" t="s">
        <v>66</v>
      </c>
      <c r="B4" s="112">
        <v>6285</v>
      </c>
      <c r="C4" s="10">
        <f>B4/B7</f>
        <v>0.98004054264774676</v>
      </c>
      <c r="E4" s="39" t="s">
        <v>104</v>
      </c>
      <c r="F4" s="142">
        <v>4246</v>
      </c>
      <c r="G4" s="132">
        <f>F4/F6</f>
        <v>0.74230769230769234</v>
      </c>
      <c r="I4" s="33" t="s">
        <v>139</v>
      </c>
      <c r="J4" s="142">
        <v>1738</v>
      </c>
      <c r="K4" s="132">
        <f>J4/J6</f>
        <v>0.39161784587652093</v>
      </c>
      <c r="M4" s="129" t="s">
        <v>170</v>
      </c>
      <c r="N4" s="142">
        <v>1033</v>
      </c>
      <c r="O4" s="131">
        <f>N4/N8</f>
        <v>0.25613687081576991</v>
      </c>
      <c r="Q4" s="128" t="s">
        <v>269</v>
      </c>
      <c r="R4" s="142">
        <v>1356</v>
      </c>
      <c r="S4" s="131">
        <f>R4/R7</f>
        <v>0.33731343283582088</v>
      </c>
      <c r="T4" s="43"/>
      <c r="U4" s="145" t="s">
        <v>545</v>
      </c>
      <c r="V4" s="142">
        <v>473</v>
      </c>
      <c r="W4" s="68">
        <f>V4/V6</f>
        <v>0.69867060561299854</v>
      </c>
      <c r="X4" s="43"/>
    </row>
    <row r="5" spans="1:24" x14ac:dyDescent="0.2">
      <c r="A5" s="1" t="s">
        <v>67</v>
      </c>
      <c r="B5" s="112">
        <v>48</v>
      </c>
      <c r="C5" s="10">
        <f>B5/B7</f>
        <v>7.4847965070949634E-3</v>
      </c>
      <c r="E5" s="39" t="s">
        <v>105</v>
      </c>
      <c r="F5" s="142">
        <v>1474</v>
      </c>
      <c r="G5" s="132">
        <f>F5/F6</f>
        <v>0.25769230769230766</v>
      </c>
      <c r="I5" s="33" t="s">
        <v>88</v>
      </c>
      <c r="J5" s="142">
        <v>2700</v>
      </c>
      <c r="K5" s="132">
        <f>J5/J6</f>
        <v>0.60838215412347907</v>
      </c>
      <c r="L5" s="15"/>
      <c r="M5" s="129" t="s">
        <v>171</v>
      </c>
      <c r="N5" s="142">
        <v>518</v>
      </c>
      <c r="O5" s="131">
        <f>N5/N8</f>
        <v>0.12844036697247707</v>
      </c>
      <c r="Q5" s="128" t="s">
        <v>270</v>
      </c>
      <c r="R5" s="142">
        <v>742</v>
      </c>
      <c r="S5" s="131">
        <f>R5/R7</f>
        <v>0.18457711442786071</v>
      </c>
      <c r="T5" s="43"/>
      <c r="U5" s="145" t="s">
        <v>546</v>
      </c>
      <c r="V5" s="142">
        <v>204</v>
      </c>
      <c r="W5" s="68">
        <f>V5/V6</f>
        <v>0.30132939438700146</v>
      </c>
      <c r="X5" s="43"/>
    </row>
    <row r="6" spans="1:24" x14ac:dyDescent="0.2">
      <c r="A6" s="2" t="s">
        <v>68</v>
      </c>
      <c r="B6" s="112">
        <v>80</v>
      </c>
      <c r="C6" s="11">
        <f>B6/B7</f>
        <v>1.2474660845158272E-2</v>
      </c>
      <c r="E6" s="39" t="s">
        <v>107</v>
      </c>
      <c r="F6" s="113">
        <f>F4+F5</f>
        <v>5720</v>
      </c>
      <c r="G6" s="132">
        <f>G4+G5</f>
        <v>1</v>
      </c>
      <c r="I6" s="33" t="s">
        <v>69</v>
      </c>
      <c r="J6" s="113">
        <f>J4+J5</f>
        <v>4438</v>
      </c>
      <c r="K6" s="132">
        <f>K4+K5</f>
        <v>1</v>
      </c>
      <c r="L6" s="15"/>
      <c r="M6" s="129" t="s">
        <v>172</v>
      </c>
      <c r="N6" s="142">
        <v>1652</v>
      </c>
      <c r="O6" s="131">
        <f>N6/N8</f>
        <v>0.40962062980411607</v>
      </c>
      <c r="Q6" s="128" t="s">
        <v>271</v>
      </c>
      <c r="R6" s="142">
        <v>1922</v>
      </c>
      <c r="S6" s="131">
        <f>R6/R7</f>
        <v>0.47810945273631839</v>
      </c>
      <c r="T6" s="43"/>
      <c r="U6" s="145" t="s">
        <v>69</v>
      </c>
      <c r="V6" s="149">
        <f>SUM(V4:V5)</f>
        <v>677</v>
      </c>
      <c r="W6" s="68">
        <f>W4+W5</f>
        <v>1</v>
      </c>
      <c r="X6" s="43"/>
    </row>
    <row r="7" spans="1:24" x14ac:dyDescent="0.2">
      <c r="A7" s="3" t="s">
        <v>69</v>
      </c>
      <c r="B7" s="1">
        <f>B4+B5+B6</f>
        <v>6413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129" t="s">
        <v>173</v>
      </c>
      <c r="N7" s="142">
        <v>830</v>
      </c>
      <c r="O7" s="131">
        <f>N7/N8</f>
        <v>0.20580213240763701</v>
      </c>
      <c r="Q7" s="128" t="s">
        <v>69</v>
      </c>
      <c r="R7" s="113">
        <f>R4+R5+R6</f>
        <v>4020</v>
      </c>
      <c r="S7" s="131">
        <f>S4+S5+S6</f>
        <v>1</v>
      </c>
      <c r="T7" s="43"/>
      <c r="U7" s="43"/>
      <c r="V7" s="43"/>
      <c r="W7" s="44"/>
      <c r="X7" s="43"/>
    </row>
    <row r="8" spans="1:24" x14ac:dyDescent="0.2">
      <c r="A8" s="13"/>
      <c r="B8" s="13"/>
      <c r="C8" s="14"/>
      <c r="E8" s="3" t="s">
        <v>108</v>
      </c>
      <c r="F8" s="2" t="s">
        <v>64</v>
      </c>
      <c r="G8" s="10" t="s">
        <v>94</v>
      </c>
      <c r="I8" s="17" t="s">
        <v>140</v>
      </c>
      <c r="J8" s="2" t="s">
        <v>64</v>
      </c>
      <c r="K8" s="10" t="s">
        <v>77</v>
      </c>
      <c r="L8" s="15"/>
      <c r="M8" s="129" t="s">
        <v>69</v>
      </c>
      <c r="N8" s="113">
        <f>N4+N5+N6+N7</f>
        <v>4033</v>
      </c>
      <c r="O8" s="131">
        <f>O4+O5+O6+O7</f>
        <v>1</v>
      </c>
      <c r="Q8" s="43"/>
      <c r="R8" s="43"/>
      <c r="S8" s="44"/>
      <c r="T8" s="43"/>
      <c r="U8" s="62" t="s">
        <v>547</v>
      </c>
      <c r="V8" s="146" t="s">
        <v>64</v>
      </c>
      <c r="W8" s="64" t="s">
        <v>77</v>
      </c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9" t="s">
        <v>106</v>
      </c>
      <c r="F9" s="142">
        <v>15</v>
      </c>
      <c r="G9" s="132">
        <f>F9/F11</f>
        <v>0.32608695652173914</v>
      </c>
      <c r="I9" s="33" t="s">
        <v>671</v>
      </c>
      <c r="J9" s="142">
        <v>896</v>
      </c>
      <c r="K9" s="132">
        <f>J9/J12</f>
        <v>0.20915032679738563</v>
      </c>
      <c r="L9" s="15"/>
      <c r="M9" s="13"/>
      <c r="N9" s="13"/>
      <c r="O9" s="14"/>
      <c r="Q9" s="38" t="s">
        <v>272</v>
      </c>
      <c r="R9" s="137" t="s">
        <v>64</v>
      </c>
      <c r="S9" s="61" t="s">
        <v>77</v>
      </c>
      <c r="T9" s="43"/>
      <c r="U9" s="145" t="s">
        <v>548</v>
      </c>
      <c r="V9" s="142">
        <v>91</v>
      </c>
      <c r="W9" s="68">
        <f>V9/V11</f>
        <v>0.57232704402515722</v>
      </c>
      <c r="X9" s="43"/>
    </row>
    <row r="10" spans="1:24" x14ac:dyDescent="0.2">
      <c r="A10" s="23" t="s">
        <v>70</v>
      </c>
      <c r="B10" s="112">
        <v>227</v>
      </c>
      <c r="C10" s="24">
        <f>B10/B17</f>
        <v>3.5917721518987339E-2</v>
      </c>
      <c r="E10" s="39" t="s">
        <v>109</v>
      </c>
      <c r="F10" s="142">
        <v>31</v>
      </c>
      <c r="G10" s="132">
        <f>F10/F11</f>
        <v>0.67391304347826086</v>
      </c>
      <c r="I10" s="33" t="s">
        <v>141</v>
      </c>
      <c r="J10" s="142">
        <v>2275</v>
      </c>
      <c r="K10" s="132">
        <f>J10/J12</f>
        <v>0.53104575163398693</v>
      </c>
      <c r="L10" s="15"/>
      <c r="M10" s="22" t="s">
        <v>174</v>
      </c>
      <c r="N10" s="75" t="s">
        <v>64</v>
      </c>
      <c r="O10" s="24" t="s">
        <v>77</v>
      </c>
      <c r="Q10" s="128" t="s">
        <v>273</v>
      </c>
      <c r="R10" s="142">
        <v>1589</v>
      </c>
      <c r="S10" s="131">
        <f>R10/R14</f>
        <v>0.39804609218436876</v>
      </c>
      <c r="T10" s="43"/>
      <c r="U10" s="145" t="s">
        <v>549</v>
      </c>
      <c r="V10" s="142">
        <v>68</v>
      </c>
      <c r="W10" s="68">
        <f>V10/V11</f>
        <v>0.42767295597484278</v>
      </c>
      <c r="X10" s="43"/>
    </row>
    <row r="11" spans="1:24" x14ac:dyDescent="0.2">
      <c r="A11" s="23" t="s">
        <v>71</v>
      </c>
      <c r="B11" s="112">
        <v>1375</v>
      </c>
      <c r="C11" s="24">
        <f>B11/B17</f>
        <v>0.2175632911392405</v>
      </c>
      <c r="E11" s="39" t="s">
        <v>107</v>
      </c>
      <c r="F11" s="113">
        <f>F9+F10</f>
        <v>46</v>
      </c>
      <c r="G11" s="132">
        <f>G9+G10</f>
        <v>1</v>
      </c>
      <c r="I11" s="33" t="s">
        <v>142</v>
      </c>
      <c r="J11" s="142">
        <v>1113</v>
      </c>
      <c r="K11" s="132">
        <f>J11/J12</f>
        <v>0.25980392156862747</v>
      </c>
      <c r="L11" s="15"/>
      <c r="M11" s="129" t="s">
        <v>176</v>
      </c>
      <c r="N11" s="142">
        <v>1542</v>
      </c>
      <c r="O11" s="131">
        <f>N11/N13</f>
        <v>0.36714285714285716</v>
      </c>
      <c r="Q11" s="128" t="s">
        <v>274</v>
      </c>
      <c r="R11" s="142">
        <v>360</v>
      </c>
      <c r="S11" s="131">
        <f>R11/R14</f>
        <v>9.0180360721442893E-2</v>
      </c>
      <c r="T11" s="43"/>
      <c r="U11" s="145" t="s">
        <v>69</v>
      </c>
      <c r="V11" s="149">
        <f>SUM(V9:V10)</f>
        <v>159</v>
      </c>
      <c r="W11" s="68">
        <f>W9+W10</f>
        <v>1</v>
      </c>
      <c r="X11" s="43"/>
    </row>
    <row r="12" spans="1:24" x14ac:dyDescent="0.2">
      <c r="A12" s="23" t="s">
        <v>72</v>
      </c>
      <c r="B12" s="112">
        <v>50</v>
      </c>
      <c r="C12" s="24">
        <f>B12/B17</f>
        <v>7.9113924050632917E-3</v>
      </c>
      <c r="E12" s="13"/>
      <c r="F12" s="13"/>
      <c r="G12" s="14"/>
      <c r="I12" s="33" t="s">
        <v>69</v>
      </c>
      <c r="J12" s="113">
        <f>J9+J10+J11</f>
        <v>4284</v>
      </c>
      <c r="K12" s="132">
        <f>K9+K10+K11</f>
        <v>1</v>
      </c>
      <c r="L12" s="15"/>
      <c r="M12" s="129" t="s">
        <v>175</v>
      </c>
      <c r="N12" s="142">
        <v>2658</v>
      </c>
      <c r="O12" s="131">
        <f>N12/N13</f>
        <v>0.6328571428571429</v>
      </c>
      <c r="Q12" s="128" t="s">
        <v>275</v>
      </c>
      <c r="R12" s="142">
        <v>1333</v>
      </c>
      <c r="S12" s="131">
        <f>R12/R14</f>
        <v>0.3339178356713427</v>
      </c>
      <c r="T12" s="43"/>
      <c r="U12" s="43"/>
      <c r="V12" s="43"/>
      <c r="W12" s="44"/>
      <c r="X12" s="43"/>
    </row>
    <row r="13" spans="1:24" x14ac:dyDescent="0.2">
      <c r="A13" s="23" t="s">
        <v>73</v>
      </c>
      <c r="B13" s="112">
        <v>609</v>
      </c>
      <c r="C13" s="24">
        <f>B13/B17</f>
        <v>9.6360759493670886E-2</v>
      </c>
      <c r="E13" s="4" t="s">
        <v>110</v>
      </c>
      <c r="F13" s="139" t="s">
        <v>64</v>
      </c>
      <c r="G13" s="26" t="s">
        <v>94</v>
      </c>
      <c r="I13" s="13"/>
      <c r="J13" s="13"/>
      <c r="K13" s="14"/>
      <c r="L13" s="15"/>
      <c r="M13" s="129" t="s">
        <v>69</v>
      </c>
      <c r="N13" s="113">
        <f>N11+N12</f>
        <v>4200</v>
      </c>
      <c r="O13" s="131">
        <f>O11+O12</f>
        <v>1</v>
      </c>
      <c r="Q13" s="128" t="s">
        <v>276</v>
      </c>
      <c r="R13" s="142">
        <v>710</v>
      </c>
      <c r="S13" s="131">
        <f>R13/R14</f>
        <v>0.1778557114228457</v>
      </c>
      <c r="T13" s="43"/>
      <c r="U13" s="62" t="s">
        <v>550</v>
      </c>
      <c r="V13" s="146" t="s">
        <v>64</v>
      </c>
      <c r="W13" s="64" t="s">
        <v>77</v>
      </c>
      <c r="X13" s="43"/>
    </row>
    <row r="14" spans="1:24" x14ac:dyDescent="0.2">
      <c r="A14" s="23" t="s">
        <v>74</v>
      </c>
      <c r="B14" s="112">
        <v>49</v>
      </c>
      <c r="C14" s="24">
        <f>B14/B17</f>
        <v>7.753164556962025E-3</v>
      </c>
      <c r="E14" s="37" t="s">
        <v>111</v>
      </c>
      <c r="F14" s="142">
        <v>2543</v>
      </c>
      <c r="G14" s="27">
        <f>F14/F16</f>
        <v>0.55572552447552448</v>
      </c>
      <c r="I14" s="17" t="s">
        <v>143</v>
      </c>
      <c r="J14" s="2" t="s">
        <v>64</v>
      </c>
      <c r="K14" s="10" t="s">
        <v>77</v>
      </c>
      <c r="L14" s="15"/>
      <c r="M14" s="13"/>
      <c r="N14" s="13"/>
      <c r="O14" s="14"/>
      <c r="Q14" s="128" t="s">
        <v>69</v>
      </c>
      <c r="R14" s="113">
        <f>R10+R11+R12+R13</f>
        <v>3992</v>
      </c>
      <c r="S14" s="131">
        <f>S10+S11+S12+S13</f>
        <v>1</v>
      </c>
      <c r="T14" s="43"/>
      <c r="U14" s="145" t="s">
        <v>551</v>
      </c>
      <c r="V14" s="142">
        <v>72</v>
      </c>
      <c r="W14" s="68">
        <f>V14/V16</f>
        <v>0.67289719626168221</v>
      </c>
      <c r="X14" s="43"/>
    </row>
    <row r="15" spans="1:24" x14ac:dyDescent="0.2">
      <c r="A15" s="23" t="s">
        <v>75</v>
      </c>
      <c r="B15" s="112">
        <v>1592</v>
      </c>
      <c r="C15" s="24">
        <f>B15/B17</f>
        <v>0.2518987341772152</v>
      </c>
      <c r="E15" s="37" t="s">
        <v>112</v>
      </c>
      <c r="F15" s="142">
        <v>2033</v>
      </c>
      <c r="G15" s="27">
        <f>F15/F16</f>
        <v>0.44427447552447552</v>
      </c>
      <c r="I15" s="33" t="s">
        <v>144</v>
      </c>
      <c r="J15" s="142">
        <v>1098</v>
      </c>
      <c r="K15" s="132">
        <f>J15/J19</f>
        <v>0.26056003796867583</v>
      </c>
      <c r="L15" s="15"/>
      <c r="M15" s="22" t="s">
        <v>177</v>
      </c>
      <c r="N15" s="75" t="s">
        <v>64</v>
      </c>
      <c r="O15" s="24" t="s">
        <v>77</v>
      </c>
      <c r="Q15" s="43"/>
      <c r="R15" s="43"/>
      <c r="S15" s="44"/>
      <c r="T15" s="43"/>
      <c r="U15" s="145" t="s">
        <v>552</v>
      </c>
      <c r="V15" s="142">
        <v>35</v>
      </c>
      <c r="W15" s="68">
        <f>V15/V16</f>
        <v>0.32710280373831774</v>
      </c>
      <c r="X15" s="43"/>
    </row>
    <row r="16" spans="1:24" x14ac:dyDescent="0.2">
      <c r="A16" s="23" t="s">
        <v>76</v>
      </c>
      <c r="B16" s="112">
        <v>2418</v>
      </c>
      <c r="C16" s="24">
        <f>B16/B17</f>
        <v>0.38259493670886074</v>
      </c>
      <c r="E16" s="37" t="s">
        <v>107</v>
      </c>
      <c r="F16" s="117">
        <f>F14+F15</f>
        <v>4576</v>
      </c>
      <c r="G16" s="27">
        <f>G14+G15</f>
        <v>1</v>
      </c>
      <c r="I16" s="33" t="s">
        <v>145</v>
      </c>
      <c r="J16" s="142">
        <v>796</v>
      </c>
      <c r="K16" s="132">
        <f>J16/J19</f>
        <v>0.18889416231608921</v>
      </c>
      <c r="L16" s="15"/>
      <c r="M16" s="129" t="s">
        <v>178</v>
      </c>
      <c r="N16" s="142">
        <v>1670</v>
      </c>
      <c r="O16" s="131">
        <f>N16/N18</f>
        <v>0.41781336002001501</v>
      </c>
      <c r="Q16" s="38" t="s">
        <v>277</v>
      </c>
      <c r="R16" s="137" t="s">
        <v>64</v>
      </c>
      <c r="S16" s="61" t="s">
        <v>77</v>
      </c>
      <c r="T16" s="43"/>
      <c r="U16" s="145" t="s">
        <v>69</v>
      </c>
      <c r="V16" s="149">
        <f>SUM(V14:V15)</f>
        <v>107</v>
      </c>
      <c r="W16" s="68">
        <f>W14+W15</f>
        <v>1</v>
      </c>
      <c r="X16" s="43"/>
    </row>
    <row r="17" spans="1:24" x14ac:dyDescent="0.2">
      <c r="A17" s="23" t="s">
        <v>69</v>
      </c>
      <c r="B17" s="23">
        <f>B10+B11+B12+B13+B14+B15+B16</f>
        <v>6320</v>
      </c>
      <c r="C17" s="24">
        <f>C10+C11+C12+C13+C14+C15+C16</f>
        <v>1</v>
      </c>
      <c r="E17" s="13"/>
      <c r="F17" s="13"/>
      <c r="G17" s="14"/>
      <c r="I17" s="33" t="s">
        <v>672</v>
      </c>
      <c r="J17" s="142">
        <v>804</v>
      </c>
      <c r="K17" s="132">
        <f>J17/J19</f>
        <v>0.19079259610821073</v>
      </c>
      <c r="L17" s="15"/>
      <c r="M17" s="129" t="s">
        <v>179</v>
      </c>
      <c r="N17" s="142">
        <v>2327</v>
      </c>
      <c r="O17" s="131">
        <f>N17/N18</f>
        <v>0.58218663997998499</v>
      </c>
      <c r="Q17" s="128" t="s">
        <v>278</v>
      </c>
      <c r="R17" s="142">
        <v>1367</v>
      </c>
      <c r="S17" s="131">
        <f>R17/R20</f>
        <v>0.34252067151089954</v>
      </c>
      <c r="T17" s="43"/>
      <c r="U17" s="56"/>
      <c r="V17" s="56"/>
      <c r="W17" s="73"/>
      <c r="X17" s="43"/>
    </row>
    <row r="18" spans="1:24" x14ac:dyDescent="0.2">
      <c r="A18" s="13"/>
      <c r="B18" s="13"/>
      <c r="C18" s="14"/>
      <c r="E18" s="17" t="s">
        <v>113</v>
      </c>
      <c r="F18" s="2" t="s">
        <v>64</v>
      </c>
      <c r="G18" s="10" t="s">
        <v>77</v>
      </c>
      <c r="I18" s="121" t="s">
        <v>146</v>
      </c>
      <c r="J18" s="143">
        <v>1516</v>
      </c>
      <c r="K18" s="133">
        <f>J18/J19</f>
        <v>0.35975320360702423</v>
      </c>
      <c r="L18" s="15"/>
      <c r="M18" s="129" t="s">
        <v>69</v>
      </c>
      <c r="N18" s="113">
        <f>N16+N17</f>
        <v>3997</v>
      </c>
      <c r="O18" s="131">
        <f>O16+O17</f>
        <v>1</v>
      </c>
      <c r="Q18" s="128" t="s">
        <v>279</v>
      </c>
      <c r="R18" s="142">
        <v>471</v>
      </c>
      <c r="S18" s="131">
        <f>R18/R20</f>
        <v>0.11801553495364571</v>
      </c>
      <c r="T18" s="43"/>
      <c r="U18" s="147" t="s">
        <v>352</v>
      </c>
      <c r="V18" s="146" t="s">
        <v>64</v>
      </c>
      <c r="W18" s="64" t="s">
        <v>77</v>
      </c>
      <c r="X18" s="43"/>
    </row>
    <row r="19" spans="1:24" x14ac:dyDescent="0.2">
      <c r="A19" s="43"/>
      <c r="B19" s="43"/>
      <c r="C19" s="44"/>
      <c r="E19" s="33" t="s">
        <v>114</v>
      </c>
      <c r="F19" s="142">
        <v>476</v>
      </c>
      <c r="G19" s="132">
        <f>F19/F22</f>
        <v>0.10227761065749892</v>
      </c>
      <c r="I19" s="33" t="s">
        <v>69</v>
      </c>
      <c r="J19" s="113">
        <f>J15+J16+J17+J18</f>
        <v>4214</v>
      </c>
      <c r="K19" s="132">
        <f>K15+K16+K17+K18</f>
        <v>1</v>
      </c>
      <c r="L19" s="15"/>
      <c r="M19" s="13"/>
      <c r="N19" s="13"/>
      <c r="O19" s="14"/>
      <c r="Q19" s="128" t="s">
        <v>280</v>
      </c>
      <c r="R19" s="142">
        <v>2153</v>
      </c>
      <c r="S19" s="131">
        <f>R19/R20</f>
        <v>0.53946379353545482</v>
      </c>
      <c r="T19" s="43"/>
      <c r="U19" s="148" t="s">
        <v>651</v>
      </c>
      <c r="V19" s="142">
        <v>2671</v>
      </c>
      <c r="W19" s="68">
        <f>V19/V21</f>
        <v>0.43115415657788542</v>
      </c>
      <c r="X19" s="43"/>
    </row>
    <row r="20" spans="1:24" x14ac:dyDescent="0.2">
      <c r="A20" s="43"/>
      <c r="B20" s="43"/>
      <c r="C20" s="44"/>
      <c r="E20" s="33" t="s">
        <v>674</v>
      </c>
      <c r="F20" s="142">
        <v>1908</v>
      </c>
      <c r="G20" s="132">
        <f>F20/F22</f>
        <v>0.40996991834980662</v>
      </c>
      <c r="I20" s="13"/>
      <c r="J20" s="13"/>
      <c r="K20" s="14"/>
      <c r="L20" s="15"/>
      <c r="M20" s="22" t="s">
        <v>180</v>
      </c>
      <c r="N20" s="75" t="s">
        <v>64</v>
      </c>
      <c r="O20" s="24" t="s">
        <v>77</v>
      </c>
      <c r="Q20" s="128" t="s">
        <v>107</v>
      </c>
      <c r="R20" s="113">
        <f>R17+R18+R19</f>
        <v>3991</v>
      </c>
      <c r="S20" s="131">
        <f>S17+S18+S19</f>
        <v>1</v>
      </c>
      <c r="T20" s="43"/>
      <c r="U20" s="148" t="s">
        <v>652</v>
      </c>
      <c r="V20" s="142">
        <v>3524</v>
      </c>
      <c r="W20" s="68">
        <f>V20/V21</f>
        <v>0.56884584342211464</v>
      </c>
      <c r="X20" s="43"/>
    </row>
    <row r="21" spans="1:24" x14ac:dyDescent="0.2">
      <c r="A21" s="43"/>
      <c r="B21" s="43"/>
      <c r="C21" s="44"/>
      <c r="E21" s="33" t="s">
        <v>115</v>
      </c>
      <c r="F21" s="142">
        <v>2270</v>
      </c>
      <c r="G21" s="132">
        <f>F21/F22</f>
        <v>0.48775247099269448</v>
      </c>
      <c r="I21" s="17" t="s">
        <v>147</v>
      </c>
      <c r="J21" s="2" t="s">
        <v>64</v>
      </c>
      <c r="K21" s="10" t="s">
        <v>77</v>
      </c>
      <c r="L21" s="15"/>
      <c r="M21" s="129" t="s">
        <v>181</v>
      </c>
      <c r="N21" s="142">
        <v>1488</v>
      </c>
      <c r="O21" s="131">
        <f>N21/N25</f>
        <v>0.3745280644349358</v>
      </c>
      <c r="Q21" s="43"/>
      <c r="R21" s="43"/>
      <c r="S21" s="44"/>
      <c r="T21" s="43"/>
      <c r="U21" s="62" t="s">
        <v>69</v>
      </c>
      <c r="V21" s="149">
        <f>SUM(V19:V20)</f>
        <v>6195</v>
      </c>
      <c r="W21" s="68">
        <f>W19+W20</f>
        <v>1</v>
      </c>
      <c r="X21" s="43"/>
    </row>
    <row r="22" spans="1:24" x14ac:dyDescent="0.2">
      <c r="A22" s="43"/>
      <c r="B22" s="43"/>
      <c r="C22" s="44"/>
      <c r="E22" s="33" t="s">
        <v>107</v>
      </c>
      <c r="F22" s="113">
        <f>F19+F20+F21</f>
        <v>4654</v>
      </c>
      <c r="G22" s="132">
        <f>G19+G20+G21</f>
        <v>1</v>
      </c>
      <c r="I22" s="33" t="s">
        <v>148</v>
      </c>
      <c r="J22" s="142">
        <v>1384</v>
      </c>
      <c r="K22" s="132">
        <f>J22/J25</f>
        <v>0.32881919695889761</v>
      </c>
      <c r="L22" s="15"/>
      <c r="M22" s="129" t="s">
        <v>182</v>
      </c>
      <c r="N22" s="142">
        <v>910</v>
      </c>
      <c r="O22" s="131">
        <f>N22/N25</f>
        <v>0.22904606091115026</v>
      </c>
      <c r="Q22" s="43"/>
      <c r="R22" s="43"/>
      <c r="S22" s="44"/>
      <c r="T22" s="43"/>
      <c r="U22" s="56"/>
      <c r="V22" s="56"/>
      <c r="W22" s="73"/>
      <c r="X22" s="43"/>
    </row>
    <row r="23" spans="1:24" x14ac:dyDescent="0.2">
      <c r="A23" s="43"/>
      <c r="B23" s="43"/>
      <c r="C23" s="44"/>
      <c r="E23" s="13"/>
      <c r="F23" s="13"/>
      <c r="G23" s="14"/>
      <c r="I23" s="33" t="s">
        <v>149</v>
      </c>
      <c r="J23" s="142">
        <v>469</v>
      </c>
      <c r="K23" s="132">
        <f>J23/J25</f>
        <v>0.11142789261107151</v>
      </c>
      <c r="L23" s="15"/>
      <c r="M23" s="129" t="s">
        <v>183</v>
      </c>
      <c r="N23" s="142">
        <v>1077</v>
      </c>
      <c r="O23" s="131">
        <f>N23/N25</f>
        <v>0.27107978857286685</v>
      </c>
      <c r="Q23" s="43"/>
      <c r="R23" s="43"/>
      <c r="S23" s="44"/>
      <c r="T23" s="43"/>
      <c r="U23" s="30"/>
      <c r="V23" s="30"/>
      <c r="W23" s="74"/>
      <c r="X23" s="43"/>
    </row>
    <row r="24" spans="1:24" x14ac:dyDescent="0.2">
      <c r="A24" s="43"/>
      <c r="B24" s="43"/>
      <c r="C24" s="44"/>
      <c r="E24" s="17" t="s">
        <v>116</v>
      </c>
      <c r="F24" s="2" t="s">
        <v>64</v>
      </c>
      <c r="G24" s="10" t="s">
        <v>77</v>
      </c>
      <c r="I24" s="33" t="s">
        <v>675</v>
      </c>
      <c r="J24" s="142">
        <v>2356</v>
      </c>
      <c r="K24" s="132">
        <f>J24/J25</f>
        <v>0.55975291043003084</v>
      </c>
      <c r="L24" s="15"/>
      <c r="M24" s="129" t="s">
        <v>184</v>
      </c>
      <c r="N24" s="142">
        <v>498</v>
      </c>
      <c r="O24" s="131">
        <f>N24/N25</f>
        <v>0.12534608608104708</v>
      </c>
      <c r="Q24" s="43"/>
      <c r="R24" s="43"/>
      <c r="S24" s="44"/>
      <c r="T24" s="43"/>
      <c r="U24" s="30"/>
      <c r="V24" s="15"/>
      <c r="W24" s="16"/>
      <c r="X24" s="43"/>
    </row>
    <row r="25" spans="1:24" x14ac:dyDescent="0.2">
      <c r="A25" s="43"/>
      <c r="B25" s="43"/>
      <c r="C25" s="44"/>
      <c r="E25" s="33" t="s">
        <v>117</v>
      </c>
      <c r="F25" s="142">
        <v>1755</v>
      </c>
      <c r="G25" s="132">
        <f>F25/F30</f>
        <v>0.3934095494283793</v>
      </c>
      <c r="I25" s="33" t="s">
        <v>69</v>
      </c>
      <c r="J25" s="113">
        <f>J22+J23+J24</f>
        <v>4209</v>
      </c>
      <c r="K25" s="132">
        <f>K22+K23+K24</f>
        <v>1</v>
      </c>
      <c r="L25" s="15"/>
      <c r="M25" s="129" t="s">
        <v>69</v>
      </c>
      <c r="N25" s="113">
        <f>N21+N22+N23+N24</f>
        <v>3973</v>
      </c>
      <c r="O25" s="131">
        <f>O21+O22+O23+O24</f>
        <v>1</v>
      </c>
      <c r="Q25" s="43"/>
      <c r="R25" s="43"/>
      <c r="S25" s="44"/>
      <c r="T25" s="43"/>
      <c r="U25" s="30"/>
      <c r="V25" s="15"/>
      <c r="W25" s="16"/>
      <c r="X25" s="43"/>
    </row>
    <row r="26" spans="1:24" x14ac:dyDescent="0.2">
      <c r="A26" s="13"/>
      <c r="B26" s="13"/>
      <c r="C26" s="14"/>
      <c r="E26" s="33" t="s">
        <v>118</v>
      </c>
      <c r="F26" s="142">
        <v>643</v>
      </c>
      <c r="G26" s="132">
        <f>F26/F30</f>
        <v>0.14413808563102443</v>
      </c>
      <c r="I26" s="13"/>
      <c r="J26" s="13"/>
      <c r="K26" s="14"/>
      <c r="L26" s="15"/>
      <c r="M26" s="13"/>
      <c r="N26" s="13"/>
      <c r="O26" s="14"/>
      <c r="Q26" s="43"/>
      <c r="R26" s="43"/>
      <c r="S26" s="44"/>
      <c r="T26" s="43"/>
      <c r="U26" s="30"/>
      <c r="V26" s="15"/>
      <c r="W26" s="16"/>
      <c r="X26" s="43"/>
    </row>
    <row r="27" spans="1:24" x14ac:dyDescent="0.2">
      <c r="A27" s="43"/>
      <c r="B27" s="43"/>
      <c r="C27" s="44"/>
      <c r="E27" s="33" t="s">
        <v>119</v>
      </c>
      <c r="F27" s="142">
        <v>340</v>
      </c>
      <c r="G27" s="132">
        <f>F27/F30</f>
        <v>7.6216095045953822E-2</v>
      </c>
      <c r="I27" s="17" t="s">
        <v>150</v>
      </c>
      <c r="J27" s="2" t="s">
        <v>64</v>
      </c>
      <c r="K27" s="10" t="s">
        <v>77</v>
      </c>
      <c r="L27" s="15"/>
      <c r="M27" s="22" t="s">
        <v>185</v>
      </c>
      <c r="N27" s="75" t="s">
        <v>64</v>
      </c>
      <c r="O27" s="24" t="s">
        <v>77</v>
      </c>
      <c r="Q27" s="43"/>
      <c r="R27" s="43"/>
      <c r="S27" s="44"/>
      <c r="T27" s="43"/>
      <c r="U27" s="30"/>
      <c r="V27" s="15"/>
      <c r="W27" s="16"/>
      <c r="X27" s="43"/>
    </row>
    <row r="28" spans="1:24" x14ac:dyDescent="0.2">
      <c r="A28" s="43"/>
      <c r="B28" s="43"/>
      <c r="C28" s="44"/>
      <c r="E28" s="33" t="s">
        <v>120</v>
      </c>
      <c r="F28" s="142">
        <v>308</v>
      </c>
      <c r="G28" s="132">
        <f>F28/F30</f>
        <v>6.9042815512216998E-2</v>
      </c>
      <c r="I28" s="33" t="s">
        <v>644</v>
      </c>
      <c r="J28" s="142">
        <v>1022</v>
      </c>
      <c r="K28" s="132">
        <f>J28/J33</f>
        <v>0.25012236906510033</v>
      </c>
      <c r="L28" s="15"/>
      <c r="M28" s="129" t="s">
        <v>186</v>
      </c>
      <c r="N28" s="142">
        <v>1134</v>
      </c>
      <c r="O28" s="131">
        <f>N28/N31</f>
        <v>0.28752535496957404</v>
      </c>
      <c r="Q28" s="43"/>
      <c r="R28" s="43"/>
      <c r="S28" s="44"/>
      <c r="T28" s="43"/>
      <c r="U28" s="56"/>
      <c r="V28" s="56"/>
      <c r="W28" s="73"/>
      <c r="X28" s="43"/>
    </row>
    <row r="29" spans="1:24" x14ac:dyDescent="0.2">
      <c r="A29" s="43"/>
      <c r="B29" s="43"/>
      <c r="C29" s="44"/>
      <c r="E29" s="33" t="s">
        <v>99</v>
      </c>
      <c r="F29" s="142">
        <v>1415</v>
      </c>
      <c r="G29" s="132">
        <f>F29/F30</f>
        <v>0.31719345438242547</v>
      </c>
      <c r="I29" s="33" t="s">
        <v>151</v>
      </c>
      <c r="J29" s="142">
        <v>1903</v>
      </c>
      <c r="K29" s="132">
        <f>J29/J33</f>
        <v>0.46573666177190404</v>
      </c>
      <c r="L29" s="15"/>
      <c r="M29" s="129" t="s">
        <v>682</v>
      </c>
      <c r="N29" s="142">
        <v>1425</v>
      </c>
      <c r="O29" s="131">
        <f>N29/N31</f>
        <v>0.36130831643002026</v>
      </c>
      <c r="Q29" s="43"/>
      <c r="R29" s="43"/>
      <c r="S29" s="44"/>
      <c r="T29" s="43"/>
      <c r="U29" s="56"/>
      <c r="V29" s="56"/>
      <c r="W29" s="73"/>
      <c r="X29" s="43"/>
    </row>
    <row r="30" spans="1:24" x14ac:dyDescent="0.2">
      <c r="A30" s="43"/>
      <c r="B30" s="43"/>
      <c r="C30" s="44"/>
      <c r="E30" s="33" t="s">
        <v>69</v>
      </c>
      <c r="F30" s="113">
        <f>F25+F26+F27+F28+F29</f>
        <v>4461</v>
      </c>
      <c r="G30" s="132">
        <f>G25+G26+G27+G28+G29</f>
        <v>1</v>
      </c>
      <c r="I30" s="33" t="s">
        <v>152</v>
      </c>
      <c r="J30" s="142">
        <v>287</v>
      </c>
      <c r="K30" s="132">
        <f>J30/J33</f>
        <v>7.0239843367596672E-2</v>
      </c>
      <c r="L30" s="15"/>
      <c r="M30" s="129" t="s">
        <v>187</v>
      </c>
      <c r="N30" s="142">
        <v>1385</v>
      </c>
      <c r="O30" s="131">
        <f>N30/N31</f>
        <v>0.3511663286004057</v>
      </c>
      <c r="Q30" s="43"/>
      <c r="R30" s="43"/>
      <c r="S30" s="44"/>
      <c r="T30" s="43"/>
      <c r="U30" s="56"/>
      <c r="V30" s="56"/>
      <c r="W30" s="73"/>
      <c r="X30" s="43"/>
    </row>
    <row r="31" spans="1:24" x14ac:dyDescent="0.2">
      <c r="A31" s="43"/>
      <c r="B31" s="43"/>
      <c r="C31" s="44"/>
      <c r="E31" s="13"/>
      <c r="F31" s="13"/>
      <c r="G31" s="14"/>
      <c r="I31" s="33" t="s">
        <v>153</v>
      </c>
      <c r="J31" s="142">
        <v>334</v>
      </c>
      <c r="K31" s="132">
        <f>J31/J33</f>
        <v>8.1742535487028881E-2</v>
      </c>
      <c r="L31" s="15"/>
      <c r="M31" s="129" t="s">
        <v>69</v>
      </c>
      <c r="N31" s="113">
        <f>N28+N29+N30</f>
        <v>3944</v>
      </c>
      <c r="O31" s="131">
        <f>O28+O29+O30</f>
        <v>1</v>
      </c>
      <c r="Q31" s="43"/>
      <c r="R31" s="43"/>
      <c r="S31" s="44"/>
      <c r="T31" s="43"/>
      <c r="U31" s="56"/>
      <c r="V31" s="56"/>
      <c r="W31" s="73"/>
      <c r="X31" s="43"/>
    </row>
    <row r="32" spans="1:24" x14ac:dyDescent="0.2">
      <c r="A32" s="43"/>
      <c r="B32" s="43"/>
      <c r="C32" s="44"/>
      <c r="E32" s="4" t="s">
        <v>121</v>
      </c>
      <c r="F32" s="139" t="s">
        <v>64</v>
      </c>
      <c r="G32" s="26" t="s">
        <v>94</v>
      </c>
      <c r="I32" s="33" t="s">
        <v>154</v>
      </c>
      <c r="J32" s="142">
        <v>540</v>
      </c>
      <c r="K32" s="132">
        <f>J32/J33</f>
        <v>0.13215859030837004</v>
      </c>
      <c r="L32" s="15"/>
      <c r="M32" s="13"/>
      <c r="N32" s="13"/>
      <c r="O32" s="14"/>
      <c r="Q32" s="43"/>
      <c r="R32" s="43"/>
      <c r="S32" s="44"/>
      <c r="T32" s="43"/>
      <c r="U32" s="56"/>
      <c r="V32" s="56"/>
      <c r="W32" s="73"/>
      <c r="X32" s="43"/>
    </row>
    <row r="33" spans="1:24" x14ac:dyDescent="0.2">
      <c r="A33" s="43"/>
      <c r="B33" s="43"/>
      <c r="C33" s="44"/>
      <c r="E33" s="37" t="s">
        <v>112</v>
      </c>
      <c r="F33" s="142">
        <v>2679</v>
      </c>
      <c r="G33" s="27">
        <f>F33/F35</f>
        <v>0.5994629671067353</v>
      </c>
      <c r="I33" s="33" t="s">
        <v>69</v>
      </c>
      <c r="J33" s="113">
        <f>J28+J29+J30+J31+J32</f>
        <v>4086</v>
      </c>
      <c r="K33" s="132">
        <f>K28+K29+K30+K31+K32</f>
        <v>1</v>
      </c>
      <c r="L33" s="15"/>
      <c r="M33" s="22" t="s">
        <v>188</v>
      </c>
      <c r="N33" s="75" t="s">
        <v>64</v>
      </c>
      <c r="O33" s="24" t="s">
        <v>77</v>
      </c>
      <c r="Q33" s="43"/>
      <c r="R33" s="43"/>
      <c r="S33" s="44"/>
      <c r="T33" s="43"/>
      <c r="U33" s="56"/>
      <c r="V33" s="56"/>
      <c r="W33" s="73"/>
      <c r="X33" s="43"/>
    </row>
    <row r="34" spans="1:24" x14ac:dyDescent="0.2">
      <c r="A34" s="13"/>
      <c r="B34" s="13"/>
      <c r="C34" s="14"/>
      <c r="E34" s="37" t="s">
        <v>122</v>
      </c>
      <c r="F34" s="142">
        <v>1790</v>
      </c>
      <c r="G34" s="27">
        <f>F34/F35</f>
        <v>0.4005370328932647</v>
      </c>
      <c r="I34" s="13"/>
      <c r="J34" s="13"/>
      <c r="K34" s="14"/>
      <c r="L34" s="15"/>
      <c r="M34" s="129" t="s">
        <v>189</v>
      </c>
      <c r="N34" s="142">
        <v>1133</v>
      </c>
      <c r="O34" s="131">
        <f>N34/N38</f>
        <v>0.27426773178407166</v>
      </c>
      <c r="Q34" s="43"/>
      <c r="R34" s="43"/>
      <c r="S34" s="44"/>
      <c r="T34" s="43"/>
      <c r="U34" s="56"/>
      <c r="V34" s="56"/>
      <c r="W34" s="73"/>
      <c r="X34" s="43"/>
    </row>
    <row r="35" spans="1:24" x14ac:dyDescent="0.2">
      <c r="A35" s="13"/>
      <c r="B35" s="13"/>
      <c r="C35" s="14"/>
      <c r="E35" s="37" t="s">
        <v>107</v>
      </c>
      <c r="F35" s="117">
        <f>F33+F34</f>
        <v>4469</v>
      </c>
      <c r="G35" s="27">
        <f>G33+G34</f>
        <v>1</v>
      </c>
      <c r="I35" s="22" t="s">
        <v>155</v>
      </c>
      <c r="J35" s="75" t="s">
        <v>64</v>
      </c>
      <c r="K35" s="24" t="s">
        <v>77</v>
      </c>
      <c r="L35" s="15"/>
      <c r="M35" s="129" t="s">
        <v>190</v>
      </c>
      <c r="N35" s="142">
        <v>1162</v>
      </c>
      <c r="O35" s="131">
        <f>N35/N38</f>
        <v>0.28128782377148392</v>
      </c>
      <c r="Q35" s="43"/>
      <c r="R35" s="43"/>
      <c r="S35" s="44"/>
      <c r="T35" s="43"/>
      <c r="U35" s="56"/>
      <c r="V35" s="56"/>
      <c r="W35" s="73"/>
      <c r="X35" s="43"/>
    </row>
    <row r="36" spans="1:24" x14ac:dyDescent="0.2">
      <c r="A36" s="43"/>
      <c r="B36" s="43"/>
      <c r="C36" s="44"/>
      <c r="E36" s="13"/>
      <c r="F36" s="13"/>
      <c r="G36" s="14"/>
      <c r="I36" s="129" t="s">
        <v>156</v>
      </c>
      <c r="J36" s="142">
        <v>2078</v>
      </c>
      <c r="K36" s="131">
        <f>J36/J38</f>
        <v>0.51006381934216982</v>
      </c>
      <c r="L36" s="15"/>
      <c r="M36" s="129" t="s">
        <v>191</v>
      </c>
      <c r="N36" s="142">
        <v>460</v>
      </c>
      <c r="O36" s="131">
        <f>N36/N38</f>
        <v>0.11135318324860809</v>
      </c>
      <c r="Q36" s="43"/>
      <c r="R36" s="43"/>
      <c r="S36" s="44"/>
      <c r="T36" s="43"/>
      <c r="U36" s="43"/>
      <c r="V36" s="43"/>
      <c r="W36" s="44"/>
      <c r="X36" s="43"/>
    </row>
    <row r="37" spans="1:24" x14ac:dyDescent="0.2">
      <c r="A37" s="43"/>
      <c r="B37" s="43"/>
      <c r="C37" s="44"/>
      <c r="E37" s="4" t="s">
        <v>123</v>
      </c>
      <c r="F37" s="139" t="s">
        <v>64</v>
      </c>
      <c r="G37" s="26" t="s">
        <v>65</v>
      </c>
      <c r="I37" s="129" t="s">
        <v>582</v>
      </c>
      <c r="J37" s="142">
        <v>1996</v>
      </c>
      <c r="K37" s="131">
        <f>J37/J38</f>
        <v>0.48993618065783012</v>
      </c>
      <c r="L37" s="15"/>
      <c r="M37" s="129" t="s">
        <v>192</v>
      </c>
      <c r="N37" s="142">
        <v>1376</v>
      </c>
      <c r="O37" s="131">
        <f>N37/N38</f>
        <v>0.33309126119583637</v>
      </c>
      <c r="Q37" s="43"/>
      <c r="R37" s="43"/>
      <c r="S37" s="44"/>
      <c r="T37" s="43"/>
      <c r="U37" s="43"/>
      <c r="V37" s="43"/>
      <c r="W37" s="44"/>
      <c r="X37" s="43"/>
    </row>
    <row r="38" spans="1:24" x14ac:dyDescent="0.2">
      <c r="A38" s="43"/>
      <c r="B38" s="43"/>
      <c r="C38" s="44"/>
      <c r="E38" s="37" t="s">
        <v>124</v>
      </c>
      <c r="F38" s="142">
        <v>17</v>
      </c>
      <c r="G38" s="27">
        <f>F38/F40</f>
        <v>0.68</v>
      </c>
      <c r="I38" s="129" t="s">
        <v>69</v>
      </c>
      <c r="J38" s="113">
        <f>J36+J37</f>
        <v>4074</v>
      </c>
      <c r="K38" s="131">
        <f>K36+K37</f>
        <v>1</v>
      </c>
      <c r="L38" s="15"/>
      <c r="M38" s="129" t="s">
        <v>107</v>
      </c>
      <c r="N38" s="113">
        <f>N34+N35+N36+N37</f>
        <v>4131</v>
      </c>
      <c r="O38" s="131">
        <f>O34+O35+O36+O37</f>
        <v>1</v>
      </c>
      <c r="Q38" s="43"/>
      <c r="R38" s="43"/>
      <c r="S38" s="44"/>
      <c r="T38" s="43"/>
      <c r="U38" s="43"/>
      <c r="V38" s="43"/>
      <c r="W38" s="44"/>
      <c r="X38" s="43"/>
    </row>
    <row r="39" spans="1:24" x14ac:dyDescent="0.2">
      <c r="A39" s="43"/>
      <c r="B39" s="43"/>
      <c r="C39" s="44"/>
      <c r="E39" s="37" t="s">
        <v>125</v>
      </c>
      <c r="F39" s="142">
        <v>8</v>
      </c>
      <c r="G39" s="27">
        <f>F39/F40</f>
        <v>0.32</v>
      </c>
      <c r="I39" s="13"/>
      <c r="J39" s="13"/>
      <c r="K39" s="14"/>
      <c r="L39" s="15"/>
      <c r="M39" s="13"/>
      <c r="N39" s="13"/>
      <c r="O39" s="14"/>
      <c r="Q39" s="43"/>
      <c r="R39" s="43"/>
      <c r="S39" s="44"/>
      <c r="T39" s="43"/>
      <c r="U39" s="43"/>
      <c r="V39" s="43"/>
      <c r="W39" s="44"/>
      <c r="X39" s="43"/>
    </row>
    <row r="40" spans="1:24" x14ac:dyDescent="0.2">
      <c r="A40" s="13"/>
      <c r="B40" s="13"/>
      <c r="C40" s="14"/>
      <c r="E40" s="37" t="s">
        <v>107</v>
      </c>
      <c r="F40" s="117">
        <f>F38+F39</f>
        <v>25</v>
      </c>
      <c r="G40" s="27">
        <f>G38+G39</f>
        <v>1</v>
      </c>
      <c r="I40" s="22" t="s">
        <v>157</v>
      </c>
      <c r="J40" s="75" t="s">
        <v>64</v>
      </c>
      <c r="K40" s="24" t="s">
        <v>77</v>
      </c>
      <c r="L40" s="15"/>
      <c r="M40" s="22" t="s">
        <v>193</v>
      </c>
      <c r="N40" s="75" t="s">
        <v>64</v>
      </c>
      <c r="O40" s="24" t="s">
        <v>77</v>
      </c>
      <c r="Q40" s="43"/>
      <c r="R40" s="43"/>
      <c r="S40" s="44"/>
      <c r="T40" s="43"/>
      <c r="U40" s="43"/>
      <c r="V40" s="43"/>
      <c r="W40" s="44"/>
      <c r="X40" s="43"/>
    </row>
    <row r="41" spans="1:24" ht="34" x14ac:dyDescent="0.2">
      <c r="A41" s="12" t="s">
        <v>205</v>
      </c>
      <c r="B41" s="2" t="s">
        <v>64</v>
      </c>
      <c r="C41" s="10" t="s">
        <v>94</v>
      </c>
      <c r="E41" s="13"/>
      <c r="F41" s="13"/>
      <c r="G41" s="14"/>
      <c r="I41" s="129" t="s">
        <v>645</v>
      </c>
      <c r="J41" s="142">
        <v>517</v>
      </c>
      <c r="K41" s="131">
        <f>J41/J45</f>
        <v>0.12790697674418605</v>
      </c>
      <c r="L41" s="15"/>
      <c r="M41" s="129" t="s">
        <v>194</v>
      </c>
      <c r="N41" s="142">
        <v>916</v>
      </c>
      <c r="O41" s="131">
        <f>N41/N45</f>
        <v>0.23084677419354838</v>
      </c>
      <c r="Q41" s="43"/>
      <c r="R41" s="43"/>
      <c r="S41" s="44"/>
      <c r="T41" s="43"/>
      <c r="U41" s="43"/>
      <c r="V41" s="43"/>
      <c r="W41" s="44"/>
      <c r="X41" s="43"/>
    </row>
    <row r="42" spans="1:24" x14ac:dyDescent="0.2">
      <c r="A42" s="41" t="s">
        <v>87</v>
      </c>
      <c r="B42" s="142">
        <v>3564</v>
      </c>
      <c r="C42" s="132">
        <f>B42/B44</f>
        <v>0.68262784907105922</v>
      </c>
      <c r="E42" s="17" t="s">
        <v>126</v>
      </c>
      <c r="F42" s="2" t="s">
        <v>64</v>
      </c>
      <c r="G42" s="10" t="s">
        <v>77</v>
      </c>
      <c r="I42" s="129" t="s">
        <v>158</v>
      </c>
      <c r="J42" s="142">
        <v>1131</v>
      </c>
      <c r="K42" s="131">
        <f>J42/J45</f>
        <v>0.2798119742701633</v>
      </c>
      <c r="L42" s="15"/>
      <c r="M42" s="129" t="s">
        <v>195</v>
      </c>
      <c r="N42" s="142">
        <v>1448</v>
      </c>
      <c r="O42" s="131">
        <f>N42/N45</f>
        <v>0.36491935483870969</v>
      </c>
      <c r="Q42" s="43"/>
      <c r="R42" s="43"/>
      <c r="S42" s="44"/>
      <c r="T42" s="43"/>
      <c r="U42" s="43"/>
      <c r="V42" s="43"/>
      <c r="W42" s="44"/>
      <c r="X42" s="43"/>
    </row>
    <row r="43" spans="1:24" x14ac:dyDescent="0.2">
      <c r="A43" s="41" t="s">
        <v>88</v>
      </c>
      <c r="B43" s="142">
        <v>1657</v>
      </c>
      <c r="C43" s="132">
        <f>B43/B44</f>
        <v>0.31737215092894083</v>
      </c>
      <c r="E43" s="121" t="s">
        <v>127</v>
      </c>
      <c r="F43" s="143">
        <v>976</v>
      </c>
      <c r="G43" s="133">
        <f>F43/F49</f>
        <v>0.22905421262614409</v>
      </c>
      <c r="I43" s="129" t="s">
        <v>159</v>
      </c>
      <c r="J43" s="142">
        <v>1190</v>
      </c>
      <c r="K43" s="131">
        <f>J43/J45</f>
        <v>0.29440870856011875</v>
      </c>
      <c r="L43" s="15"/>
      <c r="M43" s="129" t="s">
        <v>196</v>
      </c>
      <c r="N43" s="142">
        <v>984</v>
      </c>
      <c r="O43" s="131">
        <f>N43/N45</f>
        <v>0.24798387096774194</v>
      </c>
      <c r="Q43" s="43"/>
      <c r="R43" s="43"/>
      <c r="S43" s="44"/>
      <c r="T43" s="43"/>
      <c r="U43" s="43"/>
      <c r="V43" s="43"/>
      <c r="W43" s="44"/>
      <c r="X43" s="43"/>
    </row>
    <row r="44" spans="1:24" x14ac:dyDescent="0.2">
      <c r="A44" s="41" t="s">
        <v>69</v>
      </c>
      <c r="B44" s="113">
        <f>B42+B43</f>
        <v>5221</v>
      </c>
      <c r="C44" s="132">
        <f>C42+C43</f>
        <v>1</v>
      </c>
      <c r="E44" s="33" t="s">
        <v>128</v>
      </c>
      <c r="F44" s="142">
        <v>635</v>
      </c>
      <c r="G44" s="132">
        <f>F44/F49</f>
        <v>0.14902605022295237</v>
      </c>
      <c r="I44" s="129" t="s">
        <v>160</v>
      </c>
      <c r="J44" s="142">
        <v>1204</v>
      </c>
      <c r="K44" s="131">
        <f>J44/J45</f>
        <v>0.2978723404255319</v>
      </c>
      <c r="L44" s="15"/>
      <c r="M44" s="129" t="s">
        <v>197</v>
      </c>
      <c r="N44" s="142">
        <v>620</v>
      </c>
      <c r="O44" s="131">
        <f>N44/N45</f>
        <v>0.15625</v>
      </c>
      <c r="Q44" s="43"/>
      <c r="R44" s="43"/>
      <c r="S44" s="44"/>
      <c r="T44" s="43"/>
      <c r="U44" s="43"/>
      <c r="V44" s="43"/>
      <c r="W44" s="44"/>
      <c r="X44" s="43"/>
    </row>
    <row r="45" spans="1:24" x14ac:dyDescent="0.2">
      <c r="A45" s="13"/>
      <c r="B45" s="13"/>
      <c r="C45" s="14"/>
      <c r="E45" s="33" t="s">
        <v>129</v>
      </c>
      <c r="F45" s="142">
        <v>1093</v>
      </c>
      <c r="G45" s="132">
        <f>F45/F49</f>
        <v>0.25651255573808968</v>
      </c>
      <c r="I45" s="129" t="s">
        <v>69</v>
      </c>
      <c r="J45" s="113">
        <f>J41+J42+J43+J44</f>
        <v>4042</v>
      </c>
      <c r="K45" s="131">
        <f>K41+K42+K43+K44</f>
        <v>1</v>
      </c>
      <c r="L45" s="15"/>
      <c r="M45" s="129" t="s">
        <v>69</v>
      </c>
      <c r="N45" s="113">
        <f>N41+N42+N43+N44</f>
        <v>3968</v>
      </c>
      <c r="O45" s="131">
        <f>O41+O42+O43+O44</f>
        <v>1</v>
      </c>
      <c r="Q45" s="43"/>
      <c r="R45" s="43"/>
      <c r="S45" s="44"/>
      <c r="T45" s="43"/>
      <c r="U45" s="43"/>
      <c r="V45" s="43"/>
      <c r="W45" s="44"/>
      <c r="X45" s="43"/>
    </row>
    <row r="46" spans="1:24" ht="34" x14ac:dyDescent="0.2">
      <c r="A46" s="12" t="s">
        <v>89</v>
      </c>
      <c r="B46" s="2" t="s">
        <v>64</v>
      </c>
      <c r="C46" s="10" t="s">
        <v>94</v>
      </c>
      <c r="E46" s="33" t="s">
        <v>130</v>
      </c>
      <c r="F46" s="142">
        <v>870</v>
      </c>
      <c r="G46" s="132">
        <f>F46/F49</f>
        <v>0.20417742314010795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43"/>
      <c r="U46" s="43"/>
      <c r="V46" s="43"/>
      <c r="W46" s="44"/>
      <c r="X46" s="43"/>
    </row>
    <row r="47" spans="1:24" x14ac:dyDescent="0.2">
      <c r="A47" s="41" t="s">
        <v>90</v>
      </c>
      <c r="B47" s="142">
        <v>1364</v>
      </c>
      <c r="C47" s="132">
        <f>B47/B49</f>
        <v>0.28357588357588359</v>
      </c>
      <c r="E47" s="33" t="s">
        <v>131</v>
      </c>
      <c r="F47" s="142">
        <v>598</v>
      </c>
      <c r="G47" s="132">
        <f>F47/F49</f>
        <v>0.14034264257216617</v>
      </c>
      <c r="I47" s="22" t="s">
        <v>161</v>
      </c>
      <c r="J47" s="75" t="s">
        <v>64</v>
      </c>
      <c r="K47" s="24" t="s">
        <v>77</v>
      </c>
      <c r="M47" s="22" t="s">
        <v>198</v>
      </c>
      <c r="N47" s="75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  <c r="X47" s="43"/>
    </row>
    <row r="48" spans="1:24" x14ac:dyDescent="0.2">
      <c r="A48" s="41" t="s">
        <v>91</v>
      </c>
      <c r="B48" s="142">
        <v>3446</v>
      </c>
      <c r="C48" s="132">
        <f>B48/B49</f>
        <v>0.71642411642411641</v>
      </c>
      <c r="E48" s="33" t="s">
        <v>673</v>
      </c>
      <c r="F48" s="142">
        <v>89</v>
      </c>
      <c r="G48" s="132">
        <f>F48/F49</f>
        <v>2.088711570053978E-2</v>
      </c>
      <c r="I48" s="129" t="s">
        <v>162</v>
      </c>
      <c r="J48" s="142">
        <v>1761</v>
      </c>
      <c r="K48" s="131">
        <f>J48/J51</f>
        <v>0.43816869868126401</v>
      </c>
      <c r="M48" s="129" t="s">
        <v>199</v>
      </c>
      <c r="N48" s="142">
        <v>1057</v>
      </c>
      <c r="O48" s="131">
        <f>N48/N51</f>
        <v>0.26691919191919194</v>
      </c>
      <c r="Q48" s="43"/>
      <c r="R48" s="43"/>
      <c r="S48" s="44"/>
      <c r="T48" s="43"/>
      <c r="U48" s="43"/>
      <c r="V48" s="43"/>
      <c r="W48" s="44"/>
      <c r="X48" s="43"/>
    </row>
    <row r="49" spans="1:24" x14ac:dyDescent="0.2">
      <c r="A49" s="41" t="s">
        <v>69</v>
      </c>
      <c r="B49" s="113">
        <f>B47+B48</f>
        <v>4810</v>
      </c>
      <c r="C49" s="132">
        <f>C47+C48</f>
        <v>1</v>
      </c>
      <c r="E49" s="33" t="s">
        <v>69</v>
      </c>
      <c r="F49" s="113">
        <f>F43+F44+F45+F46+F47+F48</f>
        <v>4261</v>
      </c>
      <c r="G49" s="132">
        <f>G43+G44+G45+G46+G47+G48</f>
        <v>0.99999999999999989</v>
      </c>
      <c r="I49" s="129" t="s">
        <v>163</v>
      </c>
      <c r="J49" s="142">
        <v>1432</v>
      </c>
      <c r="K49" s="131">
        <f>J49/J51</f>
        <v>0.35630753918885294</v>
      </c>
      <c r="M49" s="129" t="s">
        <v>200</v>
      </c>
      <c r="N49" s="142">
        <v>1168</v>
      </c>
      <c r="O49" s="131">
        <f>N49/N51</f>
        <v>0.29494949494949496</v>
      </c>
      <c r="Q49" s="43"/>
      <c r="R49" s="43"/>
      <c r="S49" s="44"/>
      <c r="T49" s="43"/>
      <c r="U49" s="43"/>
      <c r="V49" s="43"/>
      <c r="W49" s="44"/>
      <c r="X49" s="43"/>
    </row>
    <row r="50" spans="1:24" x14ac:dyDescent="0.2">
      <c r="A50" s="13"/>
      <c r="B50" s="13"/>
      <c r="C50" s="14"/>
      <c r="E50" s="13"/>
      <c r="F50" s="13"/>
      <c r="G50" s="14"/>
      <c r="I50" s="129" t="s">
        <v>164</v>
      </c>
      <c r="J50" s="142">
        <v>826</v>
      </c>
      <c r="K50" s="131">
        <f>J50/J51</f>
        <v>0.20552376212988305</v>
      </c>
      <c r="M50" s="129" t="s">
        <v>201</v>
      </c>
      <c r="N50" s="142">
        <v>1735</v>
      </c>
      <c r="O50" s="131">
        <f>N50/N51</f>
        <v>0.43813131313131315</v>
      </c>
      <c r="Q50" s="43"/>
      <c r="R50" s="43"/>
      <c r="S50" s="44"/>
      <c r="T50" s="43"/>
      <c r="U50" s="43"/>
      <c r="V50" s="43"/>
      <c r="W50" s="44"/>
      <c r="X50" s="43"/>
    </row>
    <row r="51" spans="1:24" ht="34" x14ac:dyDescent="0.2">
      <c r="A51" s="12" t="s">
        <v>95</v>
      </c>
      <c r="B51" s="2" t="s">
        <v>64</v>
      </c>
      <c r="C51" s="10" t="s">
        <v>94</v>
      </c>
      <c r="E51" s="17" t="s">
        <v>132</v>
      </c>
      <c r="F51" s="2" t="s">
        <v>64</v>
      </c>
      <c r="G51" s="10" t="s">
        <v>77</v>
      </c>
      <c r="I51" s="129" t="s">
        <v>69</v>
      </c>
      <c r="J51" s="113">
        <f>J48+J49+J50</f>
        <v>4019</v>
      </c>
      <c r="K51" s="131">
        <f>K48+K49+K50</f>
        <v>1</v>
      </c>
      <c r="M51" s="129" t="s">
        <v>69</v>
      </c>
      <c r="N51" s="113">
        <f>N48+N49+N50</f>
        <v>3960</v>
      </c>
      <c r="O51" s="131">
        <f>O48+O49+O50</f>
        <v>1</v>
      </c>
      <c r="Q51" s="43"/>
      <c r="R51" s="43"/>
      <c r="S51" s="44"/>
      <c r="T51" s="43"/>
      <c r="U51" s="43"/>
      <c r="V51" s="43"/>
      <c r="W51" s="44"/>
      <c r="X51" s="43"/>
    </row>
    <row r="52" spans="1:24" x14ac:dyDescent="0.2">
      <c r="A52" s="41" t="s">
        <v>92</v>
      </c>
      <c r="B52" s="142">
        <v>1838</v>
      </c>
      <c r="C52" s="132">
        <f>B52/B54</f>
        <v>0.38532494758909852</v>
      </c>
      <c r="E52" s="33" t="s">
        <v>133</v>
      </c>
      <c r="F52" s="142">
        <v>2828</v>
      </c>
      <c r="G52" s="132">
        <f>F52/F55</f>
        <v>0.65538818076477401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  <c r="X52" s="43"/>
    </row>
    <row r="53" spans="1:24" x14ac:dyDescent="0.2">
      <c r="A53" s="41" t="s">
        <v>93</v>
      </c>
      <c r="B53" s="142">
        <v>2932</v>
      </c>
      <c r="C53" s="132">
        <f>B53/B54</f>
        <v>0.61467505241090148</v>
      </c>
      <c r="E53" s="33" t="s">
        <v>134</v>
      </c>
      <c r="F53" s="142">
        <v>1215</v>
      </c>
      <c r="G53" s="132">
        <f>F53/F55</f>
        <v>0.28157589803012745</v>
      </c>
      <c r="I53" s="22" t="s">
        <v>165</v>
      </c>
      <c r="J53" s="75" t="s">
        <v>64</v>
      </c>
      <c r="K53" s="24" t="s">
        <v>77</v>
      </c>
      <c r="M53" s="22" t="s">
        <v>202</v>
      </c>
      <c r="N53" s="75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  <c r="X53" s="43"/>
    </row>
    <row r="54" spans="1:24" x14ac:dyDescent="0.2">
      <c r="A54" s="41" t="s">
        <v>69</v>
      </c>
      <c r="B54" s="113">
        <f>B52+B53</f>
        <v>4770</v>
      </c>
      <c r="C54" s="132">
        <f>C52+C53</f>
        <v>1</v>
      </c>
      <c r="E54" s="33" t="s">
        <v>135</v>
      </c>
      <c r="F54" s="142">
        <v>272</v>
      </c>
      <c r="G54" s="132">
        <f>F54/F55</f>
        <v>6.3035921205098489E-2</v>
      </c>
      <c r="I54" s="129" t="s">
        <v>166</v>
      </c>
      <c r="J54" s="142">
        <v>1969</v>
      </c>
      <c r="K54" s="131">
        <f>J54/J57</f>
        <v>0.49225000000000002</v>
      </c>
      <c r="M54" s="129" t="s">
        <v>203</v>
      </c>
      <c r="N54" s="142">
        <v>2574</v>
      </c>
      <c r="O54" s="131">
        <f>N54/N56</f>
        <v>0.65065722952477245</v>
      </c>
      <c r="Q54" s="43"/>
      <c r="R54" s="43"/>
      <c r="S54" s="44"/>
      <c r="T54" s="43"/>
      <c r="U54" s="43"/>
      <c r="V54" s="43"/>
      <c r="W54" s="44"/>
      <c r="X54" s="43"/>
    </row>
    <row r="55" spans="1:24" x14ac:dyDescent="0.2">
      <c r="A55" s="13"/>
      <c r="B55" s="13"/>
      <c r="C55" s="14"/>
      <c r="E55" s="33" t="s">
        <v>69</v>
      </c>
      <c r="F55" s="113">
        <f>F52+F53+F54</f>
        <v>4315</v>
      </c>
      <c r="G55" s="132">
        <f>G52+G53+G54</f>
        <v>0.99999999999999989</v>
      </c>
      <c r="I55" s="129" t="s">
        <v>167</v>
      </c>
      <c r="J55" s="142">
        <v>1349</v>
      </c>
      <c r="K55" s="131">
        <f>J55/J57</f>
        <v>0.33724999999999999</v>
      </c>
      <c r="M55" s="129" t="s">
        <v>204</v>
      </c>
      <c r="N55" s="142">
        <v>1382</v>
      </c>
      <c r="O55" s="131">
        <f>N55/N56</f>
        <v>0.34934277047522749</v>
      </c>
      <c r="Q55" s="43"/>
      <c r="R55" s="43"/>
      <c r="S55" s="44"/>
      <c r="T55" s="43"/>
      <c r="U55" s="43"/>
      <c r="V55" s="43"/>
      <c r="W55" s="44"/>
      <c r="X55" s="43"/>
    </row>
    <row r="56" spans="1:24" ht="34" x14ac:dyDescent="0.2">
      <c r="A56" s="12" t="s">
        <v>96</v>
      </c>
      <c r="B56" s="2" t="s">
        <v>64</v>
      </c>
      <c r="C56" s="10" t="s">
        <v>94</v>
      </c>
      <c r="E56" s="13"/>
      <c r="F56" s="13"/>
      <c r="G56" s="14"/>
      <c r="I56" s="129" t="s">
        <v>168</v>
      </c>
      <c r="J56" s="142">
        <v>682</v>
      </c>
      <c r="K56" s="131">
        <f>J56/J57</f>
        <v>0.17050000000000001</v>
      </c>
      <c r="M56" s="129" t="s">
        <v>69</v>
      </c>
      <c r="N56" s="113">
        <f>N54+N55</f>
        <v>3956</v>
      </c>
      <c r="O56" s="131">
        <f>O54+O55</f>
        <v>1</v>
      </c>
      <c r="Q56" s="43"/>
      <c r="R56" s="43"/>
      <c r="S56" s="44"/>
      <c r="T56" s="43"/>
      <c r="U56" s="43"/>
      <c r="V56" s="43"/>
      <c r="W56" s="44"/>
      <c r="X56" s="43"/>
    </row>
    <row r="57" spans="1:24" x14ac:dyDescent="0.2">
      <c r="A57" s="41" t="s">
        <v>97</v>
      </c>
      <c r="B57" s="142">
        <v>869</v>
      </c>
      <c r="C57" s="132">
        <f>B57/B60</f>
        <v>0.18564409314249092</v>
      </c>
      <c r="E57" s="17" t="s">
        <v>136</v>
      </c>
      <c r="F57" s="2" t="s">
        <v>64</v>
      </c>
      <c r="G57" s="10" t="s">
        <v>77</v>
      </c>
      <c r="I57" s="129" t="s">
        <v>69</v>
      </c>
      <c r="J57" s="113">
        <f>J54+J55+J56</f>
        <v>4000</v>
      </c>
      <c r="K57" s="131">
        <f>K54+K55+K56</f>
        <v>1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  <c r="X57" s="43"/>
    </row>
    <row r="58" spans="1:24" x14ac:dyDescent="0.2">
      <c r="A58" s="41" t="s">
        <v>98</v>
      </c>
      <c r="B58" s="142">
        <v>1846</v>
      </c>
      <c r="C58" s="132">
        <f>B58/B60</f>
        <v>0.39436017944883572</v>
      </c>
      <c r="E58" s="33" t="s">
        <v>137</v>
      </c>
      <c r="F58" s="142">
        <v>2643</v>
      </c>
      <c r="G58" s="132">
        <f>F58/F60</f>
        <v>0.60884588804422946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  <c r="X58" s="43"/>
    </row>
    <row r="59" spans="1:24" x14ac:dyDescent="0.2">
      <c r="A59" s="41" t="s">
        <v>99</v>
      </c>
      <c r="B59" s="142">
        <v>1966</v>
      </c>
      <c r="C59" s="132">
        <f>B59/B60</f>
        <v>0.41999572740867336</v>
      </c>
      <c r="E59" s="34" t="s">
        <v>72</v>
      </c>
      <c r="F59" s="142">
        <v>1698</v>
      </c>
      <c r="G59" s="134">
        <f>F59/F60</f>
        <v>0.39115411195577054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  <c r="X59" s="43"/>
    </row>
    <row r="60" spans="1:24" x14ac:dyDescent="0.2">
      <c r="A60" s="41" t="s">
        <v>69</v>
      </c>
      <c r="B60" s="113">
        <f>B57+B58+B59</f>
        <v>4681</v>
      </c>
      <c r="C60" s="132">
        <f>C57+C58+C59</f>
        <v>1</v>
      </c>
      <c r="E60" s="129" t="s">
        <v>69</v>
      </c>
      <c r="F60" s="113">
        <f>F58+F59</f>
        <v>4341</v>
      </c>
      <c r="G60" s="135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  <c r="X61" s="43"/>
    </row>
    <row r="62" spans="1:24" ht="34" x14ac:dyDescent="0.2">
      <c r="A62" s="12" t="s">
        <v>100</v>
      </c>
      <c r="B62" s="2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  <c r="X62" s="43"/>
    </row>
    <row r="63" spans="1:24" x14ac:dyDescent="0.2">
      <c r="A63" s="41" t="s">
        <v>101</v>
      </c>
      <c r="B63" s="142">
        <v>4446</v>
      </c>
      <c r="C63" s="132">
        <f>B63/B65</f>
        <v>0.7866242038216561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  <c r="X63" s="43"/>
    </row>
    <row r="64" spans="1:24" x14ac:dyDescent="0.2">
      <c r="A64" s="41" t="s">
        <v>102</v>
      </c>
      <c r="B64" s="142">
        <v>1206</v>
      </c>
      <c r="C64" s="132">
        <f>B64/B65</f>
        <v>0.21337579617834396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  <c r="X64" s="43"/>
    </row>
    <row r="65" spans="1:24" x14ac:dyDescent="0.2">
      <c r="A65" s="39" t="s">
        <v>69</v>
      </c>
      <c r="B65" s="113">
        <f>B63+B64</f>
        <v>5652</v>
      </c>
      <c r="C65" s="132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  <c r="X65" s="43"/>
    </row>
    <row r="66" spans="1:24" s="13" customFormat="1" x14ac:dyDescent="0.2">
      <c r="C66" s="14"/>
      <c r="G66" s="14"/>
      <c r="I66" s="30"/>
      <c r="J66" s="15"/>
      <c r="K66" s="16"/>
      <c r="Q66" s="43"/>
      <c r="R66" s="43"/>
      <c r="S66" s="44"/>
      <c r="T66" s="43"/>
      <c r="U66" s="43"/>
      <c r="V66" s="43"/>
      <c r="W66" s="44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43"/>
      <c r="U67" s="43"/>
      <c r="V67" s="43"/>
      <c r="W67" s="44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43"/>
      <c r="U68" s="43"/>
      <c r="V68" s="43"/>
      <c r="W68" s="44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43"/>
      <c r="U69" s="43"/>
      <c r="V69" s="43"/>
      <c r="W69" s="44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43"/>
      <c r="U70" s="43"/>
      <c r="V70" s="43"/>
      <c r="W70" s="44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43"/>
      <c r="U71" s="43"/>
      <c r="V71" s="43"/>
      <c r="W71" s="44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43"/>
      <c r="U72" s="43"/>
      <c r="V72" s="43"/>
      <c r="W72" s="44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43"/>
      <c r="U73" s="43"/>
      <c r="V73" s="43"/>
      <c r="W73" s="44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43"/>
      <c r="U74" s="43"/>
      <c r="V74" s="43"/>
      <c r="W74" s="44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43"/>
      <c r="U75" s="43"/>
      <c r="V75" s="43"/>
      <c r="W75" s="44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43"/>
      <c r="U76" s="43"/>
      <c r="V76" s="43"/>
      <c r="W76" s="44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43"/>
      <c r="U77" s="43"/>
      <c r="V77" s="43"/>
      <c r="W77" s="44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43"/>
      <c r="U78" s="43"/>
      <c r="V78" s="43"/>
      <c r="W78" s="44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43"/>
      <c r="U79" s="43"/>
      <c r="V79" s="43"/>
      <c r="W79" s="44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43"/>
      <c r="U80" s="43"/>
      <c r="V80" s="43"/>
      <c r="W80" s="44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43"/>
      <c r="U81" s="43"/>
      <c r="V81" s="43"/>
      <c r="W81" s="44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43"/>
      <c r="U82" s="43"/>
      <c r="V82" s="43"/>
      <c r="W82" s="44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43"/>
      <c r="U83" s="43"/>
      <c r="V83" s="43"/>
      <c r="W83" s="44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43"/>
      <c r="U84" s="43"/>
      <c r="V84" s="43"/>
      <c r="W84" s="44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43"/>
      <c r="U85" s="43"/>
      <c r="V85" s="43"/>
      <c r="W85" s="44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43"/>
      <c r="U86" s="43"/>
      <c r="V86" s="43"/>
      <c r="W86" s="44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43"/>
      <c r="U87" s="43"/>
      <c r="V87" s="43"/>
      <c r="W87" s="44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43"/>
      <c r="U88" s="43"/>
      <c r="V88" s="43"/>
      <c r="W88" s="44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43"/>
      <c r="U89" s="43"/>
      <c r="V89" s="43"/>
      <c r="W89" s="44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43"/>
      <c r="U90" s="43"/>
      <c r="V90" s="43"/>
      <c r="W90" s="44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43"/>
      <c r="U91" s="43"/>
      <c r="V91" s="43"/>
      <c r="W91" s="44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43"/>
      <c r="U92" s="43"/>
      <c r="V92" s="43"/>
      <c r="W92" s="44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  <c r="U93" s="43"/>
      <c r="V93" s="43"/>
      <c r="W93" s="44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  <c r="U94" s="43"/>
      <c r="V94" s="43"/>
      <c r="W94" s="44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  <c r="U95" s="43"/>
      <c r="V95" s="43"/>
      <c r="W95" s="44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  <c r="U96" s="43"/>
      <c r="V96" s="43"/>
      <c r="W96" s="44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  <c r="U97" s="43"/>
      <c r="V97" s="43"/>
      <c r="W97" s="44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  <c r="U98" s="43"/>
      <c r="V98" s="43"/>
      <c r="W98" s="44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  <c r="U99" s="43"/>
      <c r="V99" s="43"/>
      <c r="W99" s="44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  <c r="U101" s="45"/>
      <c r="V101" s="45"/>
      <c r="W101" s="69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  <c r="U102" s="45"/>
      <c r="V102" s="45"/>
      <c r="W102" s="69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  <c r="U103" s="45"/>
      <c r="V103" s="45"/>
      <c r="W103" s="69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  <c r="U104" s="45"/>
      <c r="V104" s="45"/>
      <c r="W104" s="69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  <c r="U105" s="45"/>
      <c r="V105" s="45"/>
      <c r="W105" s="69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  <c r="U106" s="45"/>
      <c r="V106" s="45"/>
      <c r="W106" s="69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  <c r="U107" s="45"/>
      <c r="V107" s="45"/>
      <c r="W107" s="69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  <c r="U108" s="45"/>
      <c r="V108" s="45"/>
      <c r="W108" s="69"/>
      <c r="X108" s="43"/>
    </row>
    <row r="109" spans="3:24" x14ac:dyDescent="0.2">
      <c r="D109" s="15"/>
      <c r="E109" s="21"/>
      <c r="F109" s="20"/>
      <c r="G109" s="28"/>
      <c r="H109" s="15"/>
      <c r="Q109" s="45"/>
      <c r="R109" s="45"/>
      <c r="S109" s="69"/>
      <c r="T109" s="43"/>
      <c r="U109" s="45"/>
      <c r="V109" s="45"/>
      <c r="W109" s="69"/>
      <c r="X109" s="43"/>
    </row>
    <row r="110" spans="3:24" x14ac:dyDescent="0.2">
      <c r="D110" s="15"/>
      <c r="E110" s="21"/>
      <c r="F110" s="20"/>
      <c r="G110" s="28"/>
      <c r="H110" s="15"/>
      <c r="Q110" s="45"/>
      <c r="R110" s="45"/>
      <c r="S110" s="69"/>
      <c r="T110" s="43"/>
      <c r="U110" s="45"/>
      <c r="V110" s="45"/>
      <c r="W110" s="69"/>
      <c r="X110" s="43"/>
    </row>
    <row r="111" spans="3:24" x14ac:dyDescent="0.2">
      <c r="D111" s="15"/>
      <c r="E111" s="20"/>
      <c r="F111" s="20"/>
      <c r="G111" s="28"/>
      <c r="H111" s="15"/>
      <c r="Q111" s="45"/>
      <c r="R111" s="45"/>
      <c r="S111" s="69"/>
      <c r="T111" s="43"/>
      <c r="U111" s="45"/>
      <c r="V111" s="45"/>
      <c r="W111" s="69"/>
      <c r="X111" s="43"/>
    </row>
    <row r="112" spans="3:24" x14ac:dyDescent="0.2">
      <c r="D112" s="15"/>
      <c r="E112" s="21"/>
      <c r="F112" s="20"/>
      <c r="G112" s="28"/>
      <c r="H112" s="15"/>
      <c r="Q112" s="45"/>
      <c r="R112" s="45"/>
      <c r="S112" s="69"/>
      <c r="T112" s="43"/>
      <c r="U112" s="45"/>
      <c r="V112" s="45"/>
      <c r="W112" s="69"/>
      <c r="X112" s="43"/>
    </row>
    <row r="113" spans="4:24" x14ac:dyDescent="0.2">
      <c r="D113" s="15"/>
      <c r="E113" s="21"/>
      <c r="F113" s="20"/>
      <c r="G113" s="28"/>
      <c r="H113" s="15"/>
      <c r="Q113" s="45"/>
      <c r="R113" s="45"/>
      <c r="S113" s="69"/>
      <c r="T113" s="43"/>
      <c r="U113" s="45"/>
      <c r="V113" s="45"/>
      <c r="W113" s="69"/>
      <c r="X113" s="43"/>
    </row>
    <row r="114" spans="4:24" x14ac:dyDescent="0.2">
      <c r="D114" s="15"/>
      <c r="E114" s="21"/>
      <c r="F114" s="20"/>
      <c r="G114" s="28"/>
      <c r="H114" s="15"/>
      <c r="Q114" s="45"/>
      <c r="R114" s="45"/>
      <c r="S114" s="69"/>
      <c r="T114" s="43"/>
      <c r="U114" s="45"/>
      <c r="V114" s="45"/>
      <c r="W114" s="69"/>
      <c r="X114" s="43"/>
    </row>
    <row r="115" spans="4:24" x14ac:dyDescent="0.2">
      <c r="D115" s="15"/>
      <c r="E115" s="21"/>
      <c r="F115" s="20"/>
      <c r="G115" s="28"/>
      <c r="H115" s="15"/>
      <c r="Q115" s="45"/>
      <c r="R115" s="45"/>
      <c r="S115" s="69"/>
      <c r="T115" s="43"/>
      <c r="U115" s="45"/>
      <c r="V115" s="45"/>
      <c r="W115" s="69"/>
      <c r="X115" s="43"/>
    </row>
    <row r="116" spans="4:24" x14ac:dyDescent="0.2">
      <c r="D116" s="15"/>
      <c r="E116" s="21"/>
      <c r="F116" s="20"/>
      <c r="G116" s="28"/>
      <c r="H116" s="15"/>
      <c r="Q116" s="45"/>
      <c r="R116" s="45"/>
      <c r="S116" s="69"/>
      <c r="T116" s="43"/>
      <c r="U116" s="45"/>
      <c r="V116" s="45"/>
      <c r="W116" s="69"/>
      <c r="X116" s="43"/>
    </row>
    <row r="117" spans="4:24" x14ac:dyDescent="0.2">
      <c r="D117" s="15"/>
      <c r="E117" s="20"/>
      <c r="F117" s="20"/>
      <c r="G117" s="28"/>
      <c r="H117" s="15"/>
      <c r="Q117" s="45"/>
      <c r="R117" s="45"/>
      <c r="S117" s="69"/>
      <c r="T117" s="43"/>
      <c r="U117" s="45"/>
      <c r="V117" s="45"/>
      <c r="W117" s="69"/>
      <c r="X117" s="43"/>
    </row>
    <row r="118" spans="4:24" x14ac:dyDescent="0.2">
      <c r="D118" s="15"/>
      <c r="E118" s="21"/>
      <c r="F118" s="20"/>
      <c r="G118" s="28"/>
      <c r="H118" s="15"/>
      <c r="Q118" s="45"/>
      <c r="R118" s="45"/>
      <c r="S118" s="69"/>
      <c r="T118" s="43"/>
      <c r="U118" s="45"/>
      <c r="V118" s="45"/>
      <c r="W118" s="69"/>
      <c r="X118" s="43"/>
    </row>
    <row r="119" spans="4:24" x14ac:dyDescent="0.2">
      <c r="D119" s="15"/>
      <c r="E119" s="21"/>
      <c r="F119" s="20"/>
      <c r="G119" s="28"/>
      <c r="H119" s="15"/>
      <c r="Q119" s="45"/>
      <c r="R119" s="45"/>
      <c r="S119" s="69"/>
      <c r="T119" s="43"/>
      <c r="U119" s="45"/>
      <c r="V119" s="45"/>
      <c r="W119" s="69"/>
      <c r="X119" s="43"/>
    </row>
    <row r="120" spans="4:24" x14ac:dyDescent="0.2">
      <c r="D120" s="15"/>
      <c r="E120" s="21"/>
      <c r="F120" s="20"/>
      <c r="G120" s="28"/>
      <c r="H120" s="15"/>
      <c r="Q120" s="45"/>
      <c r="R120" s="45"/>
      <c r="S120" s="69"/>
      <c r="T120" s="43"/>
      <c r="U120" s="45"/>
      <c r="V120" s="45"/>
      <c r="W120" s="69"/>
      <c r="X120" s="43"/>
    </row>
    <row r="121" spans="4:24" x14ac:dyDescent="0.2">
      <c r="D121" s="15"/>
      <c r="E121" s="21"/>
      <c r="F121" s="20"/>
      <c r="G121" s="28"/>
      <c r="H121" s="15"/>
      <c r="Q121" s="45"/>
      <c r="R121" s="45"/>
      <c r="S121" s="69"/>
      <c r="T121" s="43"/>
      <c r="U121" s="45"/>
      <c r="V121" s="45"/>
      <c r="W121" s="69"/>
      <c r="X121" s="43"/>
    </row>
    <row r="122" spans="4:24" x14ac:dyDescent="0.2">
      <c r="D122" s="15"/>
      <c r="E122" s="21"/>
      <c r="F122" s="20"/>
      <c r="G122" s="28"/>
      <c r="H122" s="15"/>
      <c r="Q122" s="45"/>
      <c r="R122" s="45"/>
      <c r="S122" s="69"/>
      <c r="T122" s="43"/>
      <c r="U122" s="45"/>
      <c r="V122" s="45"/>
      <c r="W122" s="69"/>
      <c r="X122" s="43"/>
    </row>
    <row r="123" spans="4:24" x14ac:dyDescent="0.2">
      <c r="D123" s="15"/>
      <c r="E123" s="21"/>
      <c r="F123" s="20"/>
      <c r="G123" s="28"/>
      <c r="H123" s="15"/>
      <c r="Q123" s="45"/>
      <c r="R123" s="45"/>
      <c r="S123" s="69"/>
      <c r="T123" s="43"/>
      <c r="U123" s="45"/>
      <c r="V123" s="45"/>
      <c r="W123" s="69"/>
      <c r="X123" s="43"/>
    </row>
    <row r="124" spans="4:24" x14ac:dyDescent="0.2">
      <c r="D124" s="15"/>
      <c r="E124" s="20"/>
      <c r="F124" s="20"/>
      <c r="G124" s="28"/>
      <c r="H124" s="15"/>
      <c r="Q124" s="45"/>
      <c r="R124" s="45"/>
      <c r="S124" s="69"/>
      <c r="T124" s="43"/>
      <c r="U124" s="45"/>
      <c r="V124" s="45"/>
      <c r="W124" s="69"/>
      <c r="X124" s="43"/>
    </row>
    <row r="125" spans="4:24" x14ac:dyDescent="0.2">
      <c r="D125" s="15"/>
      <c r="E125" s="21"/>
      <c r="F125" s="20"/>
      <c r="G125" s="28"/>
      <c r="H125" s="15"/>
      <c r="Q125" s="45"/>
      <c r="R125" s="45"/>
      <c r="S125" s="69"/>
      <c r="T125" s="43"/>
      <c r="U125" s="45"/>
      <c r="V125" s="45"/>
      <c r="W125" s="69"/>
      <c r="X125" s="43"/>
    </row>
    <row r="126" spans="4:24" x14ac:dyDescent="0.2">
      <c r="D126" s="15"/>
      <c r="E126" s="21"/>
      <c r="F126" s="20"/>
      <c r="G126" s="28"/>
      <c r="H126" s="15"/>
      <c r="Q126" s="45"/>
      <c r="R126" s="45"/>
      <c r="S126" s="69"/>
      <c r="T126" s="43"/>
      <c r="U126" s="45"/>
      <c r="V126" s="45"/>
      <c r="W126" s="69"/>
      <c r="X126" s="43"/>
    </row>
    <row r="127" spans="4:24" x14ac:dyDescent="0.2">
      <c r="D127" s="15"/>
      <c r="E127" s="21"/>
      <c r="F127" s="20"/>
      <c r="G127" s="28"/>
      <c r="H127" s="15"/>
      <c r="Q127" s="45"/>
      <c r="R127" s="45"/>
      <c r="S127" s="69"/>
      <c r="T127" s="43"/>
      <c r="U127" s="45"/>
      <c r="V127" s="45"/>
      <c r="W127" s="69"/>
      <c r="X127" s="43"/>
    </row>
    <row r="128" spans="4:24" x14ac:dyDescent="0.2">
      <c r="D128" s="15"/>
      <c r="E128" s="21"/>
      <c r="F128" s="20"/>
      <c r="G128" s="28"/>
      <c r="H128" s="15"/>
      <c r="Q128" s="45"/>
      <c r="R128" s="45"/>
      <c r="S128" s="69"/>
      <c r="T128" s="43"/>
      <c r="U128" s="45"/>
      <c r="V128" s="45"/>
      <c r="W128" s="69"/>
      <c r="X128" s="43"/>
    </row>
    <row r="129" spans="4:24" x14ac:dyDescent="0.2">
      <c r="D129" s="15"/>
      <c r="E129" s="20"/>
      <c r="F129" s="20"/>
      <c r="G129" s="28"/>
      <c r="H129" s="15"/>
      <c r="Q129" s="45"/>
      <c r="R129" s="45"/>
      <c r="S129" s="69"/>
      <c r="T129" s="43"/>
      <c r="U129" s="45"/>
      <c r="V129" s="45"/>
      <c r="W129" s="69"/>
      <c r="X129" s="43"/>
    </row>
    <row r="130" spans="4:24" x14ac:dyDescent="0.2">
      <c r="D130" s="15"/>
      <c r="E130" s="21"/>
      <c r="F130" s="20"/>
      <c r="G130" s="28"/>
      <c r="H130" s="15"/>
      <c r="Q130" s="45"/>
      <c r="R130" s="45"/>
      <c r="S130" s="69"/>
      <c r="T130" s="43"/>
      <c r="U130" s="45"/>
      <c r="V130" s="45"/>
      <c r="W130" s="69"/>
      <c r="X130" s="43"/>
    </row>
    <row r="131" spans="4:24" x14ac:dyDescent="0.2">
      <c r="D131" s="15"/>
      <c r="E131" s="21"/>
      <c r="F131" s="20"/>
      <c r="G131" s="28"/>
      <c r="H131" s="15"/>
      <c r="Q131" s="45"/>
      <c r="R131" s="45"/>
      <c r="S131" s="69"/>
      <c r="T131" s="43"/>
      <c r="U131" s="45"/>
      <c r="V131" s="45"/>
      <c r="W131" s="69"/>
      <c r="X131" s="43"/>
    </row>
    <row r="132" spans="4:24" x14ac:dyDescent="0.2">
      <c r="D132" s="15"/>
      <c r="E132" s="21"/>
      <c r="F132" s="20"/>
      <c r="G132" s="28"/>
      <c r="H132" s="15"/>
      <c r="Q132" s="45"/>
      <c r="R132" s="45"/>
      <c r="S132" s="69"/>
      <c r="T132" s="43"/>
      <c r="U132" s="45"/>
      <c r="V132" s="45"/>
      <c r="W132" s="69"/>
      <c r="X132" s="43"/>
    </row>
    <row r="133" spans="4:24" x14ac:dyDescent="0.2">
      <c r="D133" s="15"/>
      <c r="E133" s="21"/>
      <c r="F133" s="20"/>
      <c r="G133" s="28"/>
      <c r="H133" s="15"/>
      <c r="Q133" s="45"/>
      <c r="R133" s="45"/>
      <c r="S133" s="69"/>
      <c r="T133" s="43"/>
      <c r="U133" s="45"/>
      <c r="V133" s="45"/>
      <c r="W133" s="69"/>
      <c r="X133" s="43"/>
    </row>
    <row r="134" spans="4:24" x14ac:dyDescent="0.2">
      <c r="D134" s="15"/>
      <c r="E134" s="20"/>
      <c r="F134" s="20"/>
      <c r="G134" s="28"/>
      <c r="H134" s="15"/>
      <c r="Q134" s="45"/>
      <c r="R134" s="45"/>
      <c r="S134" s="69"/>
      <c r="T134" s="43"/>
      <c r="U134" s="45"/>
      <c r="V134" s="45"/>
      <c r="W134" s="69"/>
      <c r="X134" s="43"/>
    </row>
    <row r="135" spans="4:24" x14ac:dyDescent="0.2">
      <c r="D135" s="15"/>
      <c r="E135" s="21"/>
      <c r="F135" s="20"/>
      <c r="G135" s="28"/>
      <c r="H135" s="15"/>
      <c r="Q135" s="45"/>
      <c r="R135" s="45"/>
      <c r="S135" s="69"/>
      <c r="T135" s="43"/>
      <c r="U135" s="45"/>
      <c r="V135" s="45"/>
      <c r="W135" s="69"/>
      <c r="X135" s="43"/>
    </row>
    <row r="136" spans="4:24" x14ac:dyDescent="0.2">
      <c r="D136" s="15"/>
      <c r="E136" s="21"/>
      <c r="F136" s="20"/>
      <c r="G136" s="28"/>
      <c r="H136" s="15"/>
      <c r="Q136" s="45"/>
      <c r="R136" s="45"/>
      <c r="S136" s="69"/>
      <c r="T136" s="43"/>
      <c r="U136" s="45"/>
      <c r="V136" s="45"/>
      <c r="W136" s="69"/>
      <c r="X136" s="43"/>
    </row>
    <row r="137" spans="4:24" x14ac:dyDescent="0.2">
      <c r="D137" s="15"/>
      <c r="E137" s="21"/>
      <c r="F137" s="20"/>
      <c r="G137" s="28"/>
      <c r="H137" s="15"/>
      <c r="Q137" s="45"/>
      <c r="R137" s="45"/>
      <c r="S137" s="69"/>
      <c r="T137" s="43"/>
      <c r="U137" s="45"/>
      <c r="V137" s="45"/>
      <c r="W137" s="69"/>
      <c r="X137" s="43"/>
    </row>
    <row r="138" spans="4:24" x14ac:dyDescent="0.2">
      <c r="D138" s="15"/>
      <c r="E138" s="21"/>
      <c r="F138" s="20"/>
      <c r="G138" s="28"/>
      <c r="H138" s="15"/>
      <c r="Q138" s="45"/>
      <c r="R138" s="45"/>
      <c r="S138" s="69"/>
      <c r="T138" s="43"/>
      <c r="U138" s="45"/>
      <c r="V138" s="45"/>
      <c r="W138" s="69"/>
      <c r="X138" s="43"/>
    </row>
    <row r="139" spans="4:24" x14ac:dyDescent="0.2">
      <c r="D139" s="15"/>
      <c r="E139" s="21"/>
      <c r="F139" s="20"/>
      <c r="G139" s="28"/>
      <c r="H139" s="15"/>
      <c r="Q139" s="45"/>
      <c r="R139" s="45"/>
      <c r="S139" s="69"/>
      <c r="T139" s="43"/>
      <c r="U139" s="45"/>
      <c r="V139" s="45"/>
      <c r="W139" s="69"/>
      <c r="X139" s="43"/>
    </row>
    <row r="140" spans="4:24" x14ac:dyDescent="0.2">
      <c r="D140" s="15"/>
      <c r="E140" s="21"/>
      <c r="F140" s="20"/>
      <c r="G140" s="28"/>
      <c r="H140" s="15"/>
      <c r="Q140" s="45"/>
      <c r="R140" s="45"/>
      <c r="S140" s="69"/>
      <c r="T140" s="43"/>
      <c r="U140" s="45"/>
      <c r="V140" s="45"/>
      <c r="W140" s="69"/>
      <c r="X140" s="43"/>
    </row>
    <row r="141" spans="4:24" x14ac:dyDescent="0.2">
      <c r="D141" s="15"/>
      <c r="E141" s="20"/>
      <c r="F141" s="20"/>
      <c r="G141" s="28"/>
      <c r="H141" s="15"/>
      <c r="Q141" s="45"/>
      <c r="R141" s="45"/>
      <c r="S141" s="69"/>
      <c r="T141" s="43"/>
      <c r="U141" s="45"/>
      <c r="V141" s="45"/>
      <c r="W141" s="69"/>
      <c r="X141" s="43"/>
    </row>
    <row r="142" spans="4:24" x14ac:dyDescent="0.2">
      <c r="D142" s="15"/>
      <c r="E142" s="21"/>
      <c r="F142" s="20"/>
      <c r="G142" s="28"/>
      <c r="H142" s="15"/>
      <c r="Q142" s="45"/>
      <c r="R142" s="45"/>
      <c r="S142" s="69"/>
      <c r="T142" s="43"/>
      <c r="U142" s="45"/>
      <c r="V142" s="45"/>
      <c r="W142" s="69"/>
      <c r="X142" s="43"/>
    </row>
    <row r="143" spans="4:24" x14ac:dyDescent="0.2">
      <c r="D143" s="15"/>
      <c r="E143" s="21"/>
      <c r="F143" s="20"/>
      <c r="G143" s="28"/>
      <c r="H143" s="15"/>
      <c r="Q143" s="45"/>
      <c r="R143" s="45"/>
      <c r="S143" s="69"/>
      <c r="T143" s="43"/>
      <c r="U143" s="45"/>
      <c r="V143" s="45"/>
      <c r="W143" s="69"/>
      <c r="X143" s="43"/>
    </row>
    <row r="144" spans="4:24" x14ac:dyDescent="0.2">
      <c r="D144" s="15"/>
      <c r="E144" s="21"/>
      <c r="F144" s="20"/>
      <c r="G144" s="28"/>
      <c r="H144" s="15"/>
      <c r="Q144" s="45"/>
      <c r="R144" s="45"/>
      <c r="S144" s="69"/>
      <c r="T144" s="43"/>
      <c r="U144" s="45"/>
      <c r="V144" s="45"/>
      <c r="W144" s="69"/>
      <c r="X144" s="43"/>
    </row>
    <row r="145" spans="4:24" x14ac:dyDescent="0.2">
      <c r="D145" s="15"/>
      <c r="E145" s="21"/>
      <c r="F145" s="20"/>
      <c r="G145" s="28"/>
      <c r="H145" s="15"/>
      <c r="Q145" s="45"/>
      <c r="R145" s="45"/>
      <c r="S145" s="69"/>
      <c r="T145" s="43"/>
      <c r="U145" s="45"/>
      <c r="V145" s="45"/>
      <c r="W145" s="69"/>
      <c r="X145" s="43"/>
    </row>
    <row r="146" spans="4:24" x14ac:dyDescent="0.2">
      <c r="D146" s="15"/>
      <c r="E146" s="21"/>
      <c r="F146" s="20"/>
      <c r="G146" s="28"/>
      <c r="H146" s="15"/>
      <c r="Q146" s="45"/>
      <c r="R146" s="45"/>
      <c r="S146" s="69"/>
      <c r="T146" s="43"/>
      <c r="U146" s="45"/>
      <c r="V146" s="45"/>
      <c r="W146" s="69"/>
      <c r="X146" s="43"/>
    </row>
    <row r="147" spans="4:24" x14ac:dyDescent="0.2">
      <c r="D147" s="15"/>
      <c r="E147" s="20"/>
      <c r="F147" s="20"/>
      <c r="G147" s="28"/>
      <c r="H147" s="15"/>
      <c r="Q147" s="45"/>
      <c r="R147" s="45"/>
      <c r="S147" s="69"/>
      <c r="T147" s="43"/>
      <c r="U147" s="45"/>
      <c r="V147" s="45"/>
      <c r="W147" s="69"/>
      <c r="X147" s="43"/>
    </row>
    <row r="148" spans="4:24" x14ac:dyDescent="0.2">
      <c r="D148" s="15"/>
      <c r="E148" s="21"/>
      <c r="F148" s="20"/>
      <c r="G148" s="28"/>
      <c r="H148" s="15"/>
      <c r="Q148" s="45"/>
      <c r="R148" s="45"/>
      <c r="S148" s="69"/>
      <c r="T148" s="43"/>
      <c r="U148" s="45"/>
      <c r="V148" s="45"/>
      <c r="W148" s="69"/>
      <c r="X148" s="43"/>
    </row>
    <row r="149" spans="4:24" x14ac:dyDescent="0.2">
      <c r="D149" s="15"/>
      <c r="E149" s="21"/>
      <c r="F149" s="20"/>
      <c r="G149" s="28"/>
      <c r="H149" s="15"/>
      <c r="Q149" s="45"/>
      <c r="R149" s="45"/>
      <c r="S149" s="69"/>
      <c r="T149" s="43"/>
      <c r="U149" s="45"/>
      <c r="V149" s="45"/>
      <c r="W149" s="69"/>
      <c r="X149" s="43"/>
    </row>
    <row r="150" spans="4:24" x14ac:dyDescent="0.2">
      <c r="D150" s="15"/>
      <c r="E150" s="21"/>
      <c r="F150" s="20"/>
      <c r="G150" s="28"/>
      <c r="H150" s="15"/>
      <c r="Q150" s="45"/>
      <c r="R150" s="45"/>
      <c r="S150" s="69"/>
      <c r="T150" s="43"/>
      <c r="U150" s="45"/>
      <c r="V150" s="45"/>
      <c r="W150" s="69"/>
      <c r="X150" s="43"/>
    </row>
    <row r="151" spans="4:24" x14ac:dyDescent="0.2">
      <c r="D151" s="15"/>
      <c r="E151" s="21"/>
      <c r="F151" s="20"/>
      <c r="G151" s="28"/>
      <c r="H151" s="15"/>
      <c r="Q151" s="45"/>
      <c r="R151" s="45"/>
      <c r="S151" s="69"/>
      <c r="T151" s="43"/>
      <c r="U151" s="45"/>
      <c r="V151" s="45"/>
      <c r="W151" s="69"/>
      <c r="X151" s="43"/>
    </row>
    <row r="152" spans="4:24" x14ac:dyDescent="0.2">
      <c r="D152" s="15"/>
      <c r="E152" s="21"/>
      <c r="F152" s="20"/>
      <c r="G152" s="28"/>
      <c r="H152" s="15"/>
      <c r="Q152" s="45"/>
      <c r="R152" s="45"/>
      <c r="S152" s="69"/>
      <c r="T152" s="43"/>
      <c r="U152" s="45"/>
      <c r="V152" s="45"/>
      <c r="W152" s="69"/>
      <c r="X152" s="43"/>
    </row>
    <row r="153" spans="4:24" x14ac:dyDescent="0.2">
      <c r="D153" s="15"/>
      <c r="E153" s="21"/>
      <c r="F153" s="20"/>
      <c r="G153" s="28"/>
      <c r="H153" s="15"/>
      <c r="Q153" s="45"/>
      <c r="R153" s="45"/>
      <c r="S153" s="69"/>
      <c r="T153" s="43"/>
      <c r="U153" s="45"/>
      <c r="V153" s="45"/>
      <c r="W153" s="69"/>
      <c r="X153" s="43"/>
    </row>
    <row r="154" spans="4:24" x14ac:dyDescent="0.2">
      <c r="D154" s="15"/>
      <c r="E154" s="20"/>
      <c r="F154" s="20"/>
      <c r="G154" s="28"/>
      <c r="H154" s="15"/>
      <c r="Q154" s="45"/>
      <c r="R154" s="45"/>
      <c r="S154" s="69"/>
      <c r="T154" s="43"/>
      <c r="U154" s="45"/>
      <c r="V154" s="45"/>
      <c r="W154" s="69"/>
      <c r="X154" s="43"/>
    </row>
    <row r="155" spans="4:24" x14ac:dyDescent="0.2">
      <c r="D155" s="15"/>
      <c r="E155" s="21"/>
      <c r="F155" s="20"/>
      <c r="G155" s="28"/>
      <c r="H155" s="15"/>
      <c r="Q155" s="45"/>
      <c r="R155" s="45"/>
      <c r="S155" s="69"/>
      <c r="T155" s="43"/>
      <c r="U155" s="45"/>
      <c r="V155" s="45"/>
      <c r="W155" s="69"/>
      <c r="X155" s="43"/>
    </row>
    <row r="156" spans="4:24" x14ac:dyDescent="0.2">
      <c r="D156" s="15"/>
      <c r="E156" s="21"/>
      <c r="F156" s="20"/>
      <c r="G156" s="28"/>
      <c r="H156" s="15"/>
      <c r="Q156" s="45"/>
      <c r="R156" s="45"/>
      <c r="S156" s="69"/>
      <c r="T156" s="43"/>
      <c r="U156" s="45"/>
      <c r="V156" s="45"/>
      <c r="W156" s="69"/>
      <c r="X156" s="43"/>
    </row>
    <row r="157" spans="4:24" x14ac:dyDescent="0.2">
      <c r="D157" s="15"/>
      <c r="E157" s="21"/>
      <c r="F157" s="20"/>
      <c r="G157" s="28"/>
      <c r="H157" s="15"/>
      <c r="Q157" s="45"/>
      <c r="R157" s="45"/>
      <c r="S157" s="69"/>
      <c r="T157" s="43"/>
      <c r="U157" s="45"/>
      <c r="V157" s="45"/>
      <c r="W157" s="69"/>
      <c r="X157" s="43"/>
    </row>
    <row r="158" spans="4:24" x14ac:dyDescent="0.2">
      <c r="D158" s="15"/>
      <c r="E158" s="21"/>
      <c r="F158" s="20"/>
      <c r="G158" s="28"/>
      <c r="H158" s="15"/>
      <c r="Q158" s="45"/>
      <c r="R158" s="45"/>
      <c r="S158" s="69"/>
      <c r="T158" s="43"/>
      <c r="U158" s="45"/>
      <c r="V158" s="45"/>
      <c r="W158" s="69"/>
      <c r="X158" s="43"/>
    </row>
    <row r="159" spans="4:24" x14ac:dyDescent="0.2">
      <c r="D159" s="15"/>
      <c r="E159" s="21"/>
      <c r="F159" s="20"/>
      <c r="G159" s="28"/>
      <c r="H159" s="15"/>
      <c r="Q159" s="45"/>
      <c r="R159" s="45"/>
      <c r="S159" s="69"/>
      <c r="T159" s="43"/>
      <c r="U159" s="45"/>
      <c r="V159" s="45"/>
      <c r="W159" s="69"/>
      <c r="X159" s="43"/>
    </row>
    <row r="160" spans="4:24" x14ac:dyDescent="0.2">
      <c r="D160" s="15"/>
      <c r="E160" s="21"/>
      <c r="F160" s="20"/>
      <c r="G160" s="28"/>
      <c r="H160" s="15"/>
      <c r="Q160" s="45"/>
      <c r="R160" s="45"/>
      <c r="S160" s="69"/>
      <c r="T160" s="43"/>
      <c r="U160" s="45"/>
      <c r="V160" s="45"/>
      <c r="W160" s="69"/>
      <c r="X160" s="43"/>
    </row>
    <row r="161" spans="4:24" x14ac:dyDescent="0.2">
      <c r="D161" s="15"/>
      <c r="E161" s="20"/>
      <c r="F161" s="20"/>
      <c r="G161" s="28"/>
      <c r="H161" s="15"/>
      <c r="Q161" s="45"/>
      <c r="R161" s="45"/>
      <c r="S161" s="69"/>
      <c r="T161" s="43"/>
      <c r="U161" s="45"/>
      <c r="V161" s="45"/>
      <c r="W161" s="69"/>
      <c r="X161" s="43"/>
    </row>
    <row r="162" spans="4:24" x14ac:dyDescent="0.2">
      <c r="D162" s="15"/>
      <c r="E162" s="21"/>
      <c r="F162" s="20"/>
      <c r="G162" s="28"/>
      <c r="H162" s="15"/>
      <c r="Q162" s="45"/>
      <c r="R162" s="45"/>
      <c r="S162" s="69"/>
      <c r="T162" s="43"/>
      <c r="U162" s="45"/>
      <c r="V162" s="45"/>
      <c r="W162" s="69"/>
      <c r="X162" s="43"/>
    </row>
    <row r="163" spans="4:24" x14ac:dyDescent="0.2">
      <c r="D163" s="15"/>
      <c r="E163" s="21"/>
      <c r="F163" s="20"/>
      <c r="G163" s="28"/>
      <c r="H163" s="15"/>
      <c r="Q163" s="45"/>
      <c r="R163" s="45"/>
      <c r="S163" s="69"/>
      <c r="T163" s="43"/>
      <c r="U163" s="45"/>
      <c r="V163" s="45"/>
      <c r="W163" s="69"/>
      <c r="X163" s="43"/>
    </row>
    <row r="164" spans="4:24" x14ac:dyDescent="0.2">
      <c r="D164" s="15"/>
      <c r="E164" s="21"/>
      <c r="F164" s="20"/>
      <c r="G164" s="28"/>
      <c r="H164" s="15"/>
      <c r="Q164" s="45"/>
      <c r="R164" s="45"/>
      <c r="S164" s="69"/>
      <c r="T164" s="43"/>
      <c r="U164" s="45"/>
      <c r="V164" s="45"/>
      <c r="W164" s="69"/>
      <c r="X164" s="43"/>
    </row>
    <row r="165" spans="4:24" x14ac:dyDescent="0.2">
      <c r="D165" s="15"/>
      <c r="E165" s="21"/>
      <c r="F165" s="20"/>
      <c r="G165" s="28"/>
      <c r="H165" s="15"/>
      <c r="Q165" s="45"/>
      <c r="R165" s="45"/>
      <c r="S165" s="69"/>
      <c r="T165" s="43"/>
      <c r="U165" s="45"/>
      <c r="V165" s="45"/>
      <c r="W165" s="69"/>
      <c r="X165" s="43"/>
    </row>
    <row r="166" spans="4:24" x14ac:dyDescent="0.2">
      <c r="D166" s="15"/>
      <c r="E166" s="21"/>
      <c r="F166" s="20"/>
      <c r="G166" s="28"/>
      <c r="H166" s="15"/>
      <c r="Q166" s="45"/>
      <c r="R166" s="45"/>
      <c r="S166" s="69"/>
      <c r="T166" s="43"/>
      <c r="U166" s="45"/>
      <c r="V166" s="45"/>
      <c r="W166" s="69"/>
      <c r="X166" s="43"/>
    </row>
    <row r="167" spans="4:24" x14ac:dyDescent="0.2">
      <c r="D167" s="15"/>
      <c r="E167" s="20"/>
      <c r="F167" s="20"/>
      <c r="G167" s="28"/>
      <c r="H167" s="15"/>
      <c r="Q167" s="45"/>
      <c r="R167" s="45"/>
      <c r="S167" s="69"/>
      <c r="T167" s="43"/>
      <c r="U167" s="45"/>
      <c r="V167" s="45"/>
      <c r="W167" s="69"/>
      <c r="X167" s="43"/>
    </row>
    <row r="168" spans="4:24" x14ac:dyDescent="0.2">
      <c r="D168" s="15"/>
      <c r="E168" s="21"/>
      <c r="F168" s="20"/>
      <c r="G168" s="28"/>
      <c r="H168" s="15"/>
      <c r="Q168" s="45"/>
      <c r="R168" s="45"/>
      <c r="S168" s="69"/>
      <c r="T168" s="43"/>
      <c r="U168" s="45"/>
      <c r="V168" s="45"/>
      <c r="W168" s="69"/>
      <c r="X168" s="43"/>
    </row>
    <row r="169" spans="4:24" x14ac:dyDescent="0.2">
      <c r="D169" s="15"/>
      <c r="E169" s="21"/>
      <c r="F169" s="20"/>
      <c r="G169" s="28"/>
      <c r="H169" s="15"/>
      <c r="Q169" s="45"/>
      <c r="R169" s="45"/>
      <c r="S169" s="69"/>
      <c r="T169" s="43"/>
      <c r="U169" s="45"/>
      <c r="V169" s="45"/>
      <c r="W169" s="69"/>
      <c r="X169" s="43"/>
    </row>
    <row r="170" spans="4:24" x14ac:dyDescent="0.2">
      <c r="D170" s="15"/>
      <c r="E170" s="21"/>
      <c r="F170" s="20"/>
      <c r="G170" s="28"/>
      <c r="H170" s="15"/>
      <c r="Q170" s="45"/>
      <c r="R170" s="45"/>
      <c r="S170" s="69"/>
      <c r="T170" s="43"/>
      <c r="U170" s="45"/>
      <c r="V170" s="45"/>
      <c r="W170" s="69"/>
      <c r="X170" s="43"/>
    </row>
    <row r="171" spans="4:24" x14ac:dyDescent="0.2">
      <c r="D171" s="15"/>
      <c r="E171" s="21"/>
      <c r="F171" s="20"/>
      <c r="G171" s="28"/>
      <c r="H171" s="15"/>
      <c r="Q171" s="45"/>
      <c r="R171" s="45"/>
      <c r="S171" s="69"/>
      <c r="T171" s="43"/>
      <c r="U171" s="45"/>
      <c r="V171" s="45"/>
      <c r="W171" s="69"/>
      <c r="X171" s="43"/>
    </row>
    <row r="172" spans="4:24" x14ac:dyDescent="0.2">
      <c r="D172" s="15"/>
      <c r="E172" s="20"/>
      <c r="F172" s="20"/>
      <c r="G172" s="28"/>
      <c r="H172" s="15"/>
      <c r="Q172" s="45"/>
      <c r="R172" s="45"/>
      <c r="S172" s="69"/>
      <c r="T172" s="43"/>
      <c r="U172" s="45"/>
      <c r="V172" s="45"/>
      <c r="W172" s="69"/>
      <c r="X172" s="43"/>
    </row>
    <row r="173" spans="4:24" x14ac:dyDescent="0.2">
      <c r="D173" s="15"/>
      <c r="E173" s="20"/>
      <c r="F173" s="20"/>
      <c r="G173" s="28"/>
      <c r="H173" s="15"/>
      <c r="Q173" s="45"/>
      <c r="R173" s="45"/>
      <c r="S173" s="69"/>
      <c r="T173" s="43"/>
      <c r="U173" s="45"/>
      <c r="V173" s="45"/>
      <c r="W173" s="69"/>
      <c r="X173" s="43"/>
    </row>
    <row r="174" spans="4:24" x14ac:dyDescent="0.2">
      <c r="D174" s="15"/>
      <c r="E174" s="20"/>
      <c r="F174" s="20"/>
      <c r="G174" s="28"/>
      <c r="H174" s="15"/>
      <c r="Q174" s="45"/>
      <c r="R174" s="45"/>
      <c r="S174" s="69"/>
      <c r="T174" s="43"/>
      <c r="U174" s="45"/>
      <c r="V174" s="45"/>
      <c r="W174" s="69"/>
      <c r="X174" s="43"/>
    </row>
    <row r="175" spans="4:24" x14ac:dyDescent="0.2">
      <c r="D175" s="15"/>
      <c r="E175" s="20"/>
      <c r="F175" s="20"/>
      <c r="G175" s="28"/>
      <c r="H175" s="15"/>
      <c r="Q175" s="45"/>
      <c r="R175" s="45"/>
      <c r="S175" s="69"/>
      <c r="T175" s="43"/>
      <c r="U175" s="45"/>
      <c r="V175" s="45"/>
      <c r="W175" s="69"/>
      <c r="X175" s="43"/>
    </row>
    <row r="176" spans="4:24" x14ac:dyDescent="0.2">
      <c r="E176" s="20"/>
      <c r="F176" s="20"/>
      <c r="G176" s="28"/>
      <c r="Q176" s="45"/>
      <c r="R176" s="45"/>
      <c r="S176" s="69"/>
      <c r="T176" s="43"/>
      <c r="U176" s="45"/>
      <c r="V176" s="45"/>
      <c r="W176" s="69"/>
      <c r="X176" s="43"/>
    </row>
    <row r="177" spans="5:24" x14ac:dyDescent="0.2">
      <c r="E177" s="20"/>
      <c r="F177" s="20"/>
      <c r="G177" s="28"/>
      <c r="Q177" s="45"/>
      <c r="R177" s="45"/>
      <c r="S177" s="69"/>
      <c r="T177" s="43"/>
      <c r="U177" s="45"/>
      <c r="V177" s="45"/>
      <c r="W177" s="69"/>
      <c r="X177" s="43"/>
    </row>
    <row r="178" spans="5:24" x14ac:dyDescent="0.2">
      <c r="E178" s="20"/>
      <c r="F178" s="20"/>
      <c r="G178" s="28"/>
      <c r="Q178" s="45"/>
      <c r="R178" s="45"/>
      <c r="S178" s="69"/>
      <c r="T178" s="43"/>
      <c r="U178" s="45"/>
      <c r="V178" s="45"/>
      <c r="W178" s="69"/>
      <c r="X178" s="43"/>
    </row>
    <row r="179" spans="5:24" x14ac:dyDescent="0.2">
      <c r="E179" s="20"/>
      <c r="F179" s="20"/>
      <c r="G179" s="28"/>
      <c r="Q179" s="45"/>
      <c r="R179" s="45"/>
      <c r="S179" s="69"/>
      <c r="T179" s="43"/>
      <c r="U179" s="45"/>
      <c r="V179" s="45"/>
      <c r="W179" s="69"/>
      <c r="X179" s="43"/>
    </row>
    <row r="180" spans="5:24" x14ac:dyDescent="0.2">
      <c r="E180" s="20"/>
      <c r="F180" s="20"/>
      <c r="G180" s="28"/>
      <c r="Q180" s="45"/>
      <c r="R180" s="45"/>
      <c r="S180" s="69"/>
      <c r="T180" s="43"/>
      <c r="U180" s="45"/>
      <c r="V180" s="45"/>
      <c r="W180" s="69"/>
      <c r="X180" s="43"/>
    </row>
    <row r="181" spans="5:24" x14ac:dyDescent="0.2">
      <c r="E181" s="20"/>
      <c r="F181" s="20"/>
      <c r="G181" s="28"/>
      <c r="Q181" s="45"/>
      <c r="R181" s="45"/>
      <c r="S181" s="69"/>
      <c r="T181" s="43"/>
      <c r="U181" s="45"/>
      <c r="V181" s="45"/>
      <c r="W181" s="69"/>
      <c r="X181" s="43"/>
    </row>
    <row r="182" spans="5:24" x14ac:dyDescent="0.2">
      <c r="E182" s="20"/>
      <c r="F182" s="20"/>
      <c r="G182" s="28"/>
      <c r="Q182" s="45"/>
      <c r="R182" s="45"/>
      <c r="S182" s="69"/>
      <c r="T182" s="43"/>
      <c r="U182" s="45"/>
      <c r="V182" s="45"/>
      <c r="W182" s="69"/>
      <c r="X182" s="43"/>
    </row>
    <row r="183" spans="5:24" x14ac:dyDescent="0.2">
      <c r="E183" s="20"/>
      <c r="F183" s="20"/>
      <c r="G183" s="28"/>
      <c r="Q183" s="45"/>
      <c r="R183" s="45"/>
      <c r="S183" s="69"/>
      <c r="T183" s="43"/>
      <c r="U183" s="45"/>
      <c r="V183" s="45"/>
      <c r="W183" s="69"/>
      <c r="X183" s="43"/>
    </row>
    <row r="184" spans="5:24" x14ac:dyDescent="0.2">
      <c r="E184" s="20"/>
      <c r="F184" s="20"/>
      <c r="G184" s="28"/>
      <c r="Q184" s="45"/>
      <c r="R184" s="45"/>
      <c r="S184" s="69"/>
      <c r="T184" s="43"/>
      <c r="U184" s="45"/>
      <c r="V184" s="45"/>
      <c r="W184" s="69"/>
      <c r="X184" s="43"/>
    </row>
    <row r="185" spans="5:24" x14ac:dyDescent="0.2">
      <c r="E185" s="20"/>
      <c r="F185" s="20"/>
      <c r="G185" s="28"/>
      <c r="Q185" s="45"/>
      <c r="R185" s="45"/>
      <c r="S185" s="69"/>
      <c r="T185" s="43"/>
      <c r="U185" s="45"/>
      <c r="V185" s="45"/>
      <c r="W185" s="69"/>
      <c r="X185" s="43"/>
    </row>
    <row r="186" spans="5:24" x14ac:dyDescent="0.2">
      <c r="E186" s="20"/>
      <c r="F186" s="20"/>
      <c r="G186" s="28"/>
      <c r="Q186" s="45"/>
      <c r="R186" s="45"/>
      <c r="S186" s="69"/>
      <c r="T186" s="43"/>
      <c r="U186" s="45"/>
      <c r="V186" s="45"/>
      <c r="W186" s="69"/>
      <c r="X186" s="43"/>
    </row>
    <row r="187" spans="5:24" x14ac:dyDescent="0.2">
      <c r="E187" s="20"/>
      <c r="F187" s="20"/>
      <c r="G187" s="28"/>
      <c r="Q187" s="45"/>
      <c r="R187" s="45"/>
      <c r="S187" s="69"/>
      <c r="T187" s="43"/>
      <c r="U187" s="45"/>
      <c r="V187" s="45"/>
      <c r="W187" s="69"/>
      <c r="X187" s="43"/>
    </row>
    <row r="188" spans="5:24" x14ac:dyDescent="0.2">
      <c r="E188" s="20"/>
      <c r="F188" s="20"/>
      <c r="G188" s="28"/>
      <c r="Q188" s="45"/>
      <c r="R188" s="45"/>
      <c r="S188" s="69"/>
      <c r="T188" s="43"/>
      <c r="U188" s="45"/>
      <c r="V188" s="45"/>
      <c r="W188" s="69"/>
      <c r="X188" s="43"/>
    </row>
    <row r="189" spans="5:24" x14ac:dyDescent="0.2">
      <c r="E189" s="20"/>
      <c r="F189" s="20"/>
      <c r="G189" s="28"/>
      <c r="Q189" s="45"/>
      <c r="R189" s="45"/>
      <c r="S189" s="69"/>
      <c r="T189" s="43"/>
      <c r="U189" s="45"/>
      <c r="V189" s="45"/>
      <c r="W189" s="69"/>
      <c r="X189" s="43"/>
    </row>
    <row r="190" spans="5:24" x14ac:dyDescent="0.2">
      <c r="E190" s="20"/>
      <c r="F190" s="20"/>
      <c r="G190" s="28"/>
      <c r="Q190" s="45"/>
      <c r="R190" s="45"/>
      <c r="S190" s="69"/>
      <c r="T190" s="43"/>
      <c r="U190" s="45"/>
      <c r="V190" s="45"/>
      <c r="W190" s="69"/>
      <c r="X190" s="43"/>
    </row>
    <row r="191" spans="5:24" x14ac:dyDescent="0.2">
      <c r="E191" s="20"/>
      <c r="F191" s="20"/>
      <c r="G191" s="28"/>
      <c r="Q191" s="45"/>
      <c r="R191" s="45"/>
      <c r="S191" s="69"/>
      <c r="T191" s="43"/>
      <c r="U191" s="45"/>
      <c r="V191" s="45"/>
      <c r="W191" s="69"/>
      <c r="X191" s="43"/>
    </row>
    <row r="192" spans="5:24" x14ac:dyDescent="0.2">
      <c r="E192" s="20"/>
      <c r="F192" s="20"/>
      <c r="G192" s="28"/>
      <c r="Q192" s="45"/>
      <c r="R192" s="45"/>
      <c r="S192" s="69"/>
      <c r="T192" s="43"/>
      <c r="U192" s="45"/>
      <c r="V192" s="45"/>
      <c r="W192" s="69"/>
      <c r="X192" s="43"/>
    </row>
    <row r="193" spans="5:24" x14ac:dyDescent="0.2">
      <c r="E193" s="20"/>
      <c r="F193" s="20"/>
      <c r="G193" s="28"/>
      <c r="Q193" s="45"/>
      <c r="R193" s="45"/>
      <c r="S193" s="69"/>
      <c r="T193" s="43"/>
      <c r="U193" s="45"/>
      <c r="V193" s="45"/>
      <c r="W193" s="69"/>
      <c r="X193" s="43"/>
    </row>
    <row r="194" spans="5:24" x14ac:dyDescent="0.2">
      <c r="E194" s="20"/>
      <c r="F194" s="20"/>
      <c r="G194" s="28"/>
      <c r="Q194" s="45"/>
      <c r="R194" s="45"/>
      <c r="S194" s="69"/>
      <c r="T194" s="43"/>
      <c r="U194" s="45"/>
      <c r="V194" s="45"/>
      <c r="W194" s="69"/>
      <c r="X194" s="43"/>
    </row>
    <row r="195" spans="5:24" x14ac:dyDescent="0.2">
      <c r="E195" s="18"/>
      <c r="F195" s="18"/>
      <c r="G195" s="19"/>
      <c r="Q195" s="45"/>
      <c r="R195" s="45"/>
      <c r="S195" s="69"/>
      <c r="T195" s="43"/>
      <c r="U195" s="45"/>
      <c r="V195" s="45"/>
      <c r="W195" s="69"/>
      <c r="X195" s="43"/>
    </row>
    <row r="196" spans="5:24" x14ac:dyDescent="0.2">
      <c r="E196" s="18"/>
      <c r="F196" s="18"/>
      <c r="G196" s="19"/>
      <c r="Q196" s="45"/>
      <c r="R196" s="45"/>
      <c r="S196" s="69"/>
      <c r="T196" s="43"/>
      <c r="U196" s="45"/>
      <c r="V196" s="45"/>
      <c r="W196" s="69"/>
      <c r="X196" s="43"/>
    </row>
    <row r="197" spans="5:24" x14ac:dyDescent="0.2">
      <c r="E197" s="18"/>
      <c r="F197" s="18"/>
      <c r="G197" s="19"/>
      <c r="Q197" s="45"/>
      <c r="R197" s="45"/>
      <c r="S197" s="69"/>
      <c r="T197" s="43"/>
      <c r="U197" s="45"/>
      <c r="V197" s="45"/>
      <c r="W197" s="69"/>
      <c r="X197" s="43"/>
    </row>
    <row r="198" spans="5:24" x14ac:dyDescent="0.2">
      <c r="E198" s="18"/>
      <c r="F198" s="18"/>
      <c r="G198" s="19"/>
      <c r="Q198" s="45"/>
      <c r="R198" s="45"/>
      <c r="S198" s="69"/>
      <c r="T198" s="43"/>
      <c r="U198" s="45"/>
      <c r="V198" s="45"/>
      <c r="W198" s="69"/>
      <c r="X198" s="43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0278-CC45-754F-B935-7B89C258E441}">
  <sheetPr codeName="Sheet49"/>
  <dimension ref="A1:X198"/>
  <sheetViews>
    <sheetView workbookViewId="0">
      <selection activeCell="C25" sqref="C25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115.6640625" customWidth="1"/>
  </cols>
  <sheetData>
    <row r="1" spans="1:24" x14ac:dyDescent="0.2">
      <c r="A1" s="8" t="s">
        <v>44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43"/>
      <c r="V1" s="43"/>
      <c r="W1" s="44"/>
      <c r="X1" s="43"/>
    </row>
    <row r="2" spans="1:24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43"/>
      <c r="V2" s="43"/>
      <c r="W2" s="44"/>
      <c r="X2" s="43"/>
    </row>
    <row r="3" spans="1:24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268</v>
      </c>
      <c r="R3" s="60" t="s">
        <v>64</v>
      </c>
      <c r="S3" s="61" t="s">
        <v>77</v>
      </c>
      <c r="T3" s="43"/>
      <c r="U3" s="38" t="s">
        <v>227</v>
      </c>
      <c r="V3" s="60" t="s">
        <v>64</v>
      </c>
      <c r="W3" s="61" t="s">
        <v>77</v>
      </c>
      <c r="X3" s="43"/>
    </row>
    <row r="4" spans="1:24" x14ac:dyDescent="0.2">
      <c r="A4" s="1" t="s">
        <v>66</v>
      </c>
      <c r="B4" s="112">
        <v>15864</v>
      </c>
      <c r="C4" s="10">
        <f>B4/B7</f>
        <v>0.97624615384615387</v>
      </c>
      <c r="E4" s="3" t="s">
        <v>104</v>
      </c>
      <c r="F4" s="112">
        <v>11046</v>
      </c>
      <c r="G4" s="10">
        <f>F4/F6</f>
        <v>0.76564774381368272</v>
      </c>
      <c r="I4" s="17" t="s">
        <v>139</v>
      </c>
      <c r="J4" s="112">
        <v>3657</v>
      </c>
      <c r="K4" s="10">
        <f>J4/J6</f>
        <v>0.32745343839541546</v>
      </c>
      <c r="M4" s="22" t="s">
        <v>170</v>
      </c>
      <c r="N4" s="112">
        <v>2584</v>
      </c>
      <c r="O4" s="24">
        <f>N4/N8</f>
        <v>0.26292226292226289</v>
      </c>
      <c r="Q4" s="46" t="s">
        <v>269</v>
      </c>
      <c r="R4" s="112">
        <v>7575</v>
      </c>
      <c r="S4" s="24">
        <f>R4/R7</f>
        <v>0.67142350647048399</v>
      </c>
      <c r="T4" s="43"/>
      <c r="U4" s="46" t="s">
        <v>553</v>
      </c>
      <c r="V4" s="112">
        <v>664</v>
      </c>
      <c r="W4" s="24">
        <f>V4/V7</f>
        <v>0.18971428571428572</v>
      </c>
      <c r="X4" s="43"/>
    </row>
    <row r="5" spans="1:24" x14ac:dyDescent="0.2">
      <c r="A5" s="1" t="s">
        <v>67</v>
      </c>
      <c r="B5" s="112">
        <v>155</v>
      </c>
      <c r="C5" s="10">
        <f>B5/B7</f>
        <v>9.5384615384615391E-3</v>
      </c>
      <c r="E5" s="3" t="s">
        <v>105</v>
      </c>
      <c r="F5" s="112">
        <v>3381</v>
      </c>
      <c r="G5" s="10">
        <f>F5/F6</f>
        <v>0.23435225618631733</v>
      </c>
      <c r="I5" s="17" t="s">
        <v>88</v>
      </c>
      <c r="J5" s="112">
        <v>7511</v>
      </c>
      <c r="K5" s="10">
        <f>J5/J6</f>
        <v>0.67254656160458448</v>
      </c>
      <c r="L5" s="15"/>
      <c r="M5" s="22" t="s">
        <v>171</v>
      </c>
      <c r="N5" s="112">
        <v>1311</v>
      </c>
      <c r="O5" s="24">
        <f>N5/N8</f>
        <v>0.13339438339438339</v>
      </c>
      <c r="Q5" s="46" t="s">
        <v>270</v>
      </c>
      <c r="R5" s="112">
        <v>1313</v>
      </c>
      <c r="S5" s="24">
        <f>R5/R7</f>
        <v>0.11638007445488388</v>
      </c>
      <c r="T5" s="43"/>
      <c r="U5" s="46" t="s">
        <v>554</v>
      </c>
      <c r="V5" s="112">
        <v>1631</v>
      </c>
      <c r="W5" s="24">
        <f>V5/V7</f>
        <v>0.46600000000000003</v>
      </c>
      <c r="X5" s="43"/>
    </row>
    <row r="6" spans="1:24" x14ac:dyDescent="0.2">
      <c r="A6" s="2" t="s">
        <v>68</v>
      </c>
      <c r="B6" s="112">
        <v>231</v>
      </c>
      <c r="C6" s="11">
        <f>B6/B7</f>
        <v>1.4215384615384616E-2</v>
      </c>
      <c r="E6" s="3" t="s">
        <v>107</v>
      </c>
      <c r="F6" s="1">
        <f>F4+F5</f>
        <v>14427</v>
      </c>
      <c r="G6" s="10">
        <f>G4+G5</f>
        <v>1</v>
      </c>
      <c r="I6" s="17" t="s">
        <v>69</v>
      </c>
      <c r="J6" s="1">
        <f>J4+J5</f>
        <v>11168</v>
      </c>
      <c r="K6" s="10">
        <f>K4+K5</f>
        <v>1</v>
      </c>
      <c r="L6" s="15"/>
      <c r="M6" s="22" t="s">
        <v>172</v>
      </c>
      <c r="N6" s="112">
        <v>3999</v>
      </c>
      <c r="O6" s="24">
        <f>N6/N8</f>
        <v>0.4068986568986569</v>
      </c>
      <c r="Q6" s="46" t="s">
        <v>271</v>
      </c>
      <c r="R6" s="112">
        <v>2394</v>
      </c>
      <c r="S6" s="24">
        <f>R6/R7</f>
        <v>0.21219641907463216</v>
      </c>
      <c r="T6" s="43"/>
      <c r="U6" s="46" t="s">
        <v>555</v>
      </c>
      <c r="V6" s="112">
        <v>1205</v>
      </c>
      <c r="W6" s="24">
        <f>V6/V7</f>
        <v>0.34428571428571431</v>
      </c>
      <c r="X6" s="43"/>
    </row>
    <row r="7" spans="1:24" x14ac:dyDescent="0.2">
      <c r="A7" s="3" t="s">
        <v>69</v>
      </c>
      <c r="B7" s="1">
        <f>B4+B5+B6</f>
        <v>16250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1934</v>
      </c>
      <c r="O7" s="24">
        <f>N7/N8</f>
        <v>0.19678469678469679</v>
      </c>
      <c r="Q7" s="46" t="s">
        <v>69</v>
      </c>
      <c r="R7" s="23">
        <f>R4+R5+R6</f>
        <v>11282</v>
      </c>
      <c r="S7" s="24">
        <f>S4+S5+S6</f>
        <v>1</v>
      </c>
      <c r="T7" s="43"/>
      <c r="U7" s="46" t="s">
        <v>69</v>
      </c>
      <c r="V7" s="23">
        <f>V4+V5+V6</f>
        <v>3500</v>
      </c>
      <c r="W7" s="24">
        <f>W4+W5+W6</f>
        <v>1</v>
      </c>
      <c r="X7" s="43"/>
    </row>
    <row r="8" spans="1:24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9828</v>
      </c>
      <c r="O8" s="24">
        <f>O4+O5+O6+O7</f>
        <v>1</v>
      </c>
      <c r="Q8" s="43"/>
      <c r="R8" s="43"/>
      <c r="S8" s="44"/>
      <c r="T8" s="43"/>
      <c r="U8" s="56"/>
      <c r="V8" s="56"/>
      <c r="W8" s="73"/>
      <c r="X8" s="43"/>
    </row>
    <row r="9" spans="1:24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39</v>
      </c>
      <c r="G9" s="10">
        <f>F9/F11</f>
        <v>0.34210526315789475</v>
      </c>
      <c r="I9" s="17" t="s">
        <v>671</v>
      </c>
      <c r="J9" s="112">
        <v>2441</v>
      </c>
      <c r="K9" s="10">
        <f>J9/J12</f>
        <v>0.23639356963006003</v>
      </c>
      <c r="L9" s="15"/>
      <c r="M9" s="13"/>
      <c r="N9" s="13"/>
      <c r="O9" s="14"/>
      <c r="Q9" s="38" t="s">
        <v>272</v>
      </c>
      <c r="R9" s="60" t="s">
        <v>64</v>
      </c>
      <c r="S9" s="61" t="s">
        <v>77</v>
      </c>
      <c r="T9" s="43"/>
      <c r="U9" s="56"/>
      <c r="V9" s="56"/>
      <c r="W9" s="73"/>
      <c r="X9" s="43"/>
    </row>
    <row r="10" spans="1:24" x14ac:dyDescent="0.2">
      <c r="A10" s="23" t="s">
        <v>70</v>
      </c>
      <c r="B10" s="112">
        <v>105</v>
      </c>
      <c r="C10" s="24">
        <f>B10/B17</f>
        <v>6.5031586770717209E-3</v>
      </c>
      <c r="E10" s="3" t="s">
        <v>109</v>
      </c>
      <c r="F10" s="112">
        <v>75</v>
      </c>
      <c r="G10" s="10">
        <f>F10/F11</f>
        <v>0.65789473684210531</v>
      </c>
      <c r="I10" s="17" t="s">
        <v>141</v>
      </c>
      <c r="J10" s="112">
        <v>5059</v>
      </c>
      <c r="K10" s="10">
        <f>J10/J12</f>
        <v>0.48992833623862098</v>
      </c>
      <c r="L10" s="15"/>
      <c r="M10" s="22" t="s">
        <v>174</v>
      </c>
      <c r="N10" s="23" t="s">
        <v>64</v>
      </c>
      <c r="O10" s="24" t="s">
        <v>77</v>
      </c>
      <c r="Q10" s="46" t="s">
        <v>273</v>
      </c>
      <c r="R10" s="112">
        <v>4251</v>
      </c>
      <c r="S10" s="24">
        <f>R10/R14</f>
        <v>0.43856391210151657</v>
      </c>
      <c r="T10" s="43"/>
      <c r="U10" s="56"/>
      <c r="V10" s="56"/>
      <c r="W10" s="73"/>
      <c r="X10" s="43"/>
    </row>
    <row r="11" spans="1:24" x14ac:dyDescent="0.2">
      <c r="A11" s="23" t="s">
        <v>71</v>
      </c>
      <c r="B11" s="112">
        <v>3464</v>
      </c>
      <c r="C11" s="24">
        <f>B11/B17</f>
        <v>0.21454230149882325</v>
      </c>
      <c r="E11" s="3" t="s">
        <v>107</v>
      </c>
      <c r="F11" s="1">
        <f>F9+F10</f>
        <v>114</v>
      </c>
      <c r="G11" s="10">
        <f>G9+G10</f>
        <v>1</v>
      </c>
      <c r="I11" s="17" t="s">
        <v>142</v>
      </c>
      <c r="J11" s="112">
        <v>2826</v>
      </c>
      <c r="K11" s="10">
        <f>J11/J12</f>
        <v>0.27367809413131899</v>
      </c>
      <c r="L11" s="15"/>
      <c r="M11" s="22" t="s">
        <v>176</v>
      </c>
      <c r="N11" s="112">
        <v>3780</v>
      </c>
      <c r="O11" s="24">
        <f>N11/N13</f>
        <v>0.39069767441860465</v>
      </c>
      <c r="Q11" s="46" t="s">
        <v>274</v>
      </c>
      <c r="R11" s="112">
        <v>1141</v>
      </c>
      <c r="S11" s="24">
        <f>R11/R14</f>
        <v>0.11771381409264417</v>
      </c>
      <c r="T11" s="43"/>
      <c r="U11" s="56"/>
      <c r="V11" s="56"/>
      <c r="W11" s="73"/>
      <c r="X11" s="43"/>
    </row>
    <row r="12" spans="1:24" x14ac:dyDescent="0.2">
      <c r="A12" s="23" t="s">
        <v>72</v>
      </c>
      <c r="B12" s="112">
        <v>130</v>
      </c>
      <c r="C12" s="24">
        <f>B12/B17</f>
        <v>8.0515297906602248E-3</v>
      </c>
      <c r="E12" s="13"/>
      <c r="F12" s="13"/>
      <c r="G12" s="14"/>
      <c r="I12" s="17" t="s">
        <v>69</v>
      </c>
      <c r="J12" s="1">
        <f>J9+J10+J11</f>
        <v>10326</v>
      </c>
      <c r="K12" s="10">
        <f>K9+K10+K11</f>
        <v>1</v>
      </c>
      <c r="L12" s="15"/>
      <c r="M12" s="22" t="s">
        <v>175</v>
      </c>
      <c r="N12" s="112">
        <v>5895</v>
      </c>
      <c r="O12" s="24">
        <f>N12/N13</f>
        <v>0.6093023255813953</v>
      </c>
      <c r="Q12" s="46" t="s">
        <v>275</v>
      </c>
      <c r="R12" s="112">
        <v>1928</v>
      </c>
      <c r="S12" s="24">
        <f>R12/R14</f>
        <v>0.19890642731868358</v>
      </c>
      <c r="T12" s="43"/>
      <c r="U12" s="56"/>
      <c r="V12" s="56"/>
      <c r="W12" s="73"/>
      <c r="X12" s="43"/>
    </row>
    <row r="13" spans="1:24" x14ac:dyDescent="0.2">
      <c r="A13" s="23" t="s">
        <v>73</v>
      </c>
      <c r="B13" s="112">
        <v>953</v>
      </c>
      <c r="C13" s="24">
        <f>B13/B17</f>
        <v>5.9023906849993805E-2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9675</v>
      </c>
      <c r="O13" s="24">
        <f>O11+O12</f>
        <v>1</v>
      </c>
      <c r="Q13" s="46" t="s">
        <v>276</v>
      </c>
      <c r="R13" s="112">
        <v>2373</v>
      </c>
      <c r="S13" s="24">
        <f>R13/R14</f>
        <v>0.24481584648715568</v>
      </c>
      <c r="T13" s="43"/>
      <c r="U13" s="56"/>
      <c r="V13" s="56"/>
      <c r="W13" s="73"/>
      <c r="X13" s="43"/>
    </row>
    <row r="14" spans="1:24" x14ac:dyDescent="0.2">
      <c r="A14" s="23" t="s">
        <v>74</v>
      </c>
      <c r="B14" s="112">
        <v>107</v>
      </c>
      <c r="C14" s="24">
        <f>B14/B17</f>
        <v>6.6270283661588013E-3</v>
      </c>
      <c r="E14" s="6" t="s">
        <v>111</v>
      </c>
      <c r="F14" s="112">
        <v>6122</v>
      </c>
      <c r="G14" s="27">
        <f>F14/F16</f>
        <v>0.53767784999121726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6" t="s">
        <v>69</v>
      </c>
      <c r="R14" s="23">
        <f>R10+R11+R12+R13</f>
        <v>9693</v>
      </c>
      <c r="S14" s="24">
        <f>S10+S11+S12+S13</f>
        <v>1</v>
      </c>
      <c r="T14" s="43"/>
      <c r="U14" s="56"/>
      <c r="V14" s="56"/>
      <c r="W14" s="73"/>
      <c r="X14" s="43"/>
    </row>
    <row r="15" spans="1:24" x14ac:dyDescent="0.2">
      <c r="A15" s="23" t="s">
        <v>75</v>
      </c>
      <c r="B15" s="112">
        <v>4968</v>
      </c>
      <c r="C15" s="24">
        <f>B15/B17</f>
        <v>0.30769230769230771</v>
      </c>
      <c r="E15" s="6" t="s">
        <v>112</v>
      </c>
      <c r="F15" s="112">
        <v>5264</v>
      </c>
      <c r="G15" s="27">
        <f>F15/F16</f>
        <v>0.46232215000878274</v>
      </c>
      <c r="I15" s="17" t="s">
        <v>144</v>
      </c>
      <c r="J15" s="112">
        <v>2183</v>
      </c>
      <c r="K15" s="10">
        <f>J15/J19</f>
        <v>0.21146953405017921</v>
      </c>
      <c r="L15" s="15"/>
      <c r="M15" s="22" t="s">
        <v>177</v>
      </c>
      <c r="N15" s="23" t="s">
        <v>64</v>
      </c>
      <c r="O15" s="24" t="s">
        <v>77</v>
      </c>
      <c r="Q15" s="43"/>
      <c r="R15" s="43"/>
      <c r="S15" s="44"/>
      <c r="T15" s="43"/>
      <c r="U15" s="56"/>
      <c r="V15" s="56"/>
      <c r="W15" s="73"/>
      <c r="X15" s="43"/>
    </row>
    <row r="16" spans="1:24" x14ac:dyDescent="0.2">
      <c r="A16" s="23" t="s">
        <v>76</v>
      </c>
      <c r="B16" s="112">
        <v>6419</v>
      </c>
      <c r="C16" s="24">
        <f>B16/B17</f>
        <v>0.39755976712498453</v>
      </c>
      <c r="E16" s="6" t="s">
        <v>107</v>
      </c>
      <c r="F16" s="7">
        <f>F14+F15</f>
        <v>11386</v>
      </c>
      <c r="G16" s="27">
        <f>G14+G15</f>
        <v>1</v>
      </c>
      <c r="I16" s="17" t="s">
        <v>145</v>
      </c>
      <c r="J16" s="112">
        <v>1579</v>
      </c>
      <c r="K16" s="10">
        <f>J16/J19</f>
        <v>0.15295941102392716</v>
      </c>
      <c r="L16" s="15"/>
      <c r="M16" s="22" t="s">
        <v>178</v>
      </c>
      <c r="N16" s="112">
        <v>4145</v>
      </c>
      <c r="O16" s="24">
        <f>N16/N18</f>
        <v>0.43335075797177208</v>
      </c>
      <c r="Q16" s="38" t="s">
        <v>277</v>
      </c>
      <c r="R16" s="60" t="s">
        <v>64</v>
      </c>
      <c r="S16" s="61" t="s">
        <v>77</v>
      </c>
      <c r="T16" s="43"/>
      <c r="U16" s="56"/>
      <c r="V16" s="56"/>
      <c r="W16" s="73"/>
      <c r="X16" s="43"/>
    </row>
    <row r="17" spans="1:24" x14ac:dyDescent="0.2">
      <c r="A17" s="23" t="s">
        <v>69</v>
      </c>
      <c r="B17" s="23">
        <f>B10+B11+B12+B13+B14+B15+B16</f>
        <v>16146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2290</v>
      </c>
      <c r="K17" s="10">
        <f>J17/J19</f>
        <v>0.22183473796377023</v>
      </c>
      <c r="L17" s="15"/>
      <c r="M17" s="22" t="s">
        <v>179</v>
      </c>
      <c r="N17" s="112">
        <v>5420</v>
      </c>
      <c r="O17" s="24">
        <f>N17/N18</f>
        <v>0.56664924202822786</v>
      </c>
      <c r="Q17" s="46" t="s">
        <v>278</v>
      </c>
      <c r="R17" s="112">
        <v>3122</v>
      </c>
      <c r="S17" s="24">
        <f>R17/R20</f>
        <v>0.32776902887139109</v>
      </c>
      <c r="T17" s="43"/>
      <c r="U17" s="56"/>
      <c r="V17" s="56"/>
      <c r="W17" s="73"/>
      <c r="X17" s="43"/>
    </row>
    <row r="18" spans="1:24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4271</v>
      </c>
      <c r="K18" s="127">
        <f>J18/J19</f>
        <v>0.41373631696212343</v>
      </c>
      <c r="L18" s="15"/>
      <c r="M18" s="22" t="s">
        <v>69</v>
      </c>
      <c r="N18" s="23">
        <f>N16+N17</f>
        <v>9565</v>
      </c>
      <c r="O18" s="24">
        <f>O16+O17</f>
        <v>1</v>
      </c>
      <c r="Q18" s="46" t="s">
        <v>279</v>
      </c>
      <c r="R18" s="112">
        <v>1892</v>
      </c>
      <c r="S18" s="24">
        <f>R18/R20</f>
        <v>0.19863517060367453</v>
      </c>
      <c r="T18" s="43"/>
      <c r="U18" s="56"/>
      <c r="V18" s="56"/>
      <c r="W18" s="73"/>
      <c r="X18" s="43"/>
    </row>
    <row r="19" spans="1:24" x14ac:dyDescent="0.2">
      <c r="A19" s="43"/>
      <c r="B19" s="43"/>
      <c r="C19" s="44"/>
      <c r="E19" s="17" t="s">
        <v>114</v>
      </c>
      <c r="F19" s="112">
        <v>1138</v>
      </c>
      <c r="G19" s="10">
        <f>F19/F22</f>
        <v>9.9336592178770944E-2</v>
      </c>
      <c r="I19" s="17" t="s">
        <v>69</v>
      </c>
      <c r="J19" s="1">
        <f>J15+J16+J17+J18</f>
        <v>10323</v>
      </c>
      <c r="K19" s="10">
        <f>K15+K16+K17+K18</f>
        <v>1</v>
      </c>
      <c r="L19" s="15"/>
      <c r="M19" s="13"/>
      <c r="N19" s="13"/>
      <c r="O19" s="14"/>
      <c r="Q19" s="46" t="s">
        <v>280</v>
      </c>
      <c r="R19" s="112">
        <v>4511</v>
      </c>
      <c r="S19" s="24">
        <f>R19/R20</f>
        <v>0.47359580052493438</v>
      </c>
      <c r="T19" s="43"/>
      <c r="U19" s="56"/>
      <c r="V19" s="56"/>
      <c r="W19" s="73"/>
      <c r="X19" s="43"/>
    </row>
    <row r="20" spans="1:24" x14ac:dyDescent="0.2">
      <c r="A20" s="43"/>
      <c r="B20" s="43"/>
      <c r="C20" s="44"/>
      <c r="E20" s="17" t="s">
        <v>674</v>
      </c>
      <c r="F20" s="112">
        <v>3699</v>
      </c>
      <c r="G20" s="10">
        <f>F20/F22</f>
        <v>0.32288756983240224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46" t="s">
        <v>107</v>
      </c>
      <c r="R20" s="23">
        <f>R17+R18+R19</f>
        <v>9525</v>
      </c>
      <c r="S20" s="24">
        <f>S17+S18+S19</f>
        <v>1</v>
      </c>
      <c r="T20" s="43"/>
      <c r="U20" s="56"/>
      <c r="V20" s="56"/>
      <c r="W20" s="73"/>
      <c r="X20" s="43"/>
    </row>
    <row r="21" spans="1:24" x14ac:dyDescent="0.2">
      <c r="A21" s="43"/>
      <c r="B21" s="43"/>
      <c r="C21" s="44"/>
      <c r="E21" s="17" t="s">
        <v>115</v>
      </c>
      <c r="F21" s="112">
        <v>6619</v>
      </c>
      <c r="G21" s="10">
        <f>F21/F22</f>
        <v>0.57777583798882681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3953</v>
      </c>
      <c r="O21" s="24">
        <f>N21/N25</f>
        <v>0.40849436808928385</v>
      </c>
      <c r="Q21" s="43"/>
      <c r="R21" s="43"/>
      <c r="S21" s="44"/>
      <c r="T21" s="43"/>
      <c r="U21" s="56"/>
      <c r="V21" s="56"/>
      <c r="W21" s="73"/>
      <c r="X21" s="43"/>
    </row>
    <row r="22" spans="1:24" x14ac:dyDescent="0.2">
      <c r="A22" s="43"/>
      <c r="B22" s="43"/>
      <c r="C22" s="44"/>
      <c r="E22" s="17" t="s">
        <v>107</v>
      </c>
      <c r="F22" s="1">
        <f>F19+F20+F21</f>
        <v>11456</v>
      </c>
      <c r="G22" s="10">
        <f>G19+G20+G21</f>
        <v>1</v>
      </c>
      <c r="I22" s="17" t="s">
        <v>148</v>
      </c>
      <c r="J22" s="112">
        <v>3498</v>
      </c>
      <c r="K22" s="10">
        <f>J22/J25</f>
        <v>0.34321036106750391</v>
      </c>
      <c r="L22" s="15"/>
      <c r="M22" s="22" t="s">
        <v>182</v>
      </c>
      <c r="N22" s="112">
        <v>2173</v>
      </c>
      <c r="O22" s="24">
        <f>N22/N25</f>
        <v>0.22455306396610519</v>
      </c>
      <c r="Q22" s="43"/>
      <c r="R22" s="43"/>
      <c r="S22" s="44"/>
      <c r="T22" s="43"/>
      <c r="U22" s="56"/>
      <c r="V22" s="56"/>
      <c r="W22" s="73"/>
      <c r="X22" s="43"/>
    </row>
    <row r="23" spans="1:24" x14ac:dyDescent="0.2">
      <c r="A23" s="43"/>
      <c r="B23" s="43"/>
      <c r="C23" s="44"/>
      <c r="E23" s="13"/>
      <c r="F23" s="13"/>
      <c r="G23" s="14"/>
      <c r="I23" s="17" t="s">
        <v>149</v>
      </c>
      <c r="J23" s="112">
        <v>1298</v>
      </c>
      <c r="K23" s="10">
        <f>J23/J25</f>
        <v>0.12735478806907377</v>
      </c>
      <c r="L23" s="15"/>
      <c r="M23" s="22" t="s">
        <v>183</v>
      </c>
      <c r="N23" s="112">
        <v>1838</v>
      </c>
      <c r="O23" s="24">
        <f>N23/N25</f>
        <v>0.18993489717887777</v>
      </c>
      <c r="Q23" s="43"/>
      <c r="R23" s="43"/>
      <c r="S23" s="44"/>
      <c r="T23" s="43"/>
      <c r="U23" s="30"/>
      <c r="V23" s="30"/>
      <c r="W23" s="74"/>
      <c r="X23" s="43"/>
    </row>
    <row r="24" spans="1:24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5396</v>
      </c>
      <c r="K24" s="10">
        <f>J24/J25</f>
        <v>0.52943485086342235</v>
      </c>
      <c r="L24" s="15"/>
      <c r="M24" s="22" t="s">
        <v>184</v>
      </c>
      <c r="N24" s="112">
        <v>1713</v>
      </c>
      <c r="O24" s="24">
        <f>N24/N25</f>
        <v>0.17701767076573319</v>
      </c>
      <c r="Q24" s="43"/>
      <c r="R24" s="43"/>
      <c r="S24" s="44"/>
      <c r="T24" s="43"/>
      <c r="U24" s="30"/>
      <c r="V24" s="15"/>
      <c r="W24" s="16"/>
      <c r="X24" s="43"/>
    </row>
    <row r="25" spans="1:24" x14ac:dyDescent="0.2">
      <c r="A25" s="43"/>
      <c r="B25" s="43"/>
      <c r="C25" s="44"/>
      <c r="E25" s="17" t="s">
        <v>117</v>
      </c>
      <c r="F25" s="112">
        <v>3537</v>
      </c>
      <c r="G25" s="10">
        <f>F25/F30</f>
        <v>0.32266009852216748</v>
      </c>
      <c r="I25" s="17" t="s">
        <v>69</v>
      </c>
      <c r="J25" s="1">
        <f>J22+J23+J24</f>
        <v>10192</v>
      </c>
      <c r="K25" s="10">
        <f>K22+K23+K24</f>
        <v>1</v>
      </c>
      <c r="L25" s="15"/>
      <c r="M25" s="22" t="s">
        <v>69</v>
      </c>
      <c r="N25" s="23">
        <f>N21+N22+N23+N24</f>
        <v>9677</v>
      </c>
      <c r="O25" s="24">
        <f>O21+O22+O23+O24</f>
        <v>1</v>
      </c>
      <c r="Q25" s="43"/>
      <c r="R25" s="43"/>
      <c r="S25" s="44"/>
      <c r="T25" s="43"/>
      <c r="U25" s="30"/>
      <c r="V25" s="15"/>
      <c r="W25" s="16"/>
      <c r="X25" s="43"/>
    </row>
    <row r="26" spans="1:24" x14ac:dyDescent="0.2">
      <c r="A26" s="13"/>
      <c r="B26" s="13"/>
      <c r="C26" s="14"/>
      <c r="E26" s="17" t="s">
        <v>118</v>
      </c>
      <c r="F26" s="112">
        <v>1689</v>
      </c>
      <c r="G26" s="10">
        <f>F26/F30</f>
        <v>0.15407772304324027</v>
      </c>
      <c r="I26" s="13"/>
      <c r="J26" s="13"/>
      <c r="K26" s="14"/>
      <c r="L26" s="15"/>
      <c r="M26" s="13"/>
      <c r="N26" s="13"/>
      <c r="O26" s="14"/>
      <c r="Q26" s="43"/>
      <c r="R26" s="43"/>
      <c r="S26" s="44"/>
      <c r="T26" s="43"/>
      <c r="U26" s="30"/>
      <c r="V26" s="15"/>
      <c r="W26" s="16"/>
      <c r="X26" s="43"/>
    </row>
    <row r="27" spans="1:24" x14ac:dyDescent="0.2">
      <c r="A27" s="43"/>
      <c r="B27" s="43"/>
      <c r="C27" s="44"/>
      <c r="E27" s="17" t="s">
        <v>119</v>
      </c>
      <c r="F27" s="112">
        <v>888</v>
      </c>
      <c r="G27" s="10">
        <f>F27/F30</f>
        <v>8.1007115489874104E-2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30"/>
      <c r="V27" s="15"/>
      <c r="W27" s="16"/>
      <c r="X27" s="43"/>
    </row>
    <row r="28" spans="1:24" x14ac:dyDescent="0.2">
      <c r="A28" s="43"/>
      <c r="B28" s="43"/>
      <c r="C28" s="44"/>
      <c r="E28" s="17" t="s">
        <v>120</v>
      </c>
      <c r="F28" s="112">
        <v>599</v>
      </c>
      <c r="G28" s="10">
        <f>F28/F30</f>
        <v>5.4643313264002923E-2</v>
      </c>
      <c r="I28" s="17" t="s">
        <v>644</v>
      </c>
      <c r="J28" s="112">
        <v>2616</v>
      </c>
      <c r="K28" s="10">
        <f>J28/J33</f>
        <v>0.26405571817906531</v>
      </c>
      <c r="L28" s="15"/>
      <c r="M28" s="22" t="s">
        <v>186</v>
      </c>
      <c r="N28" s="112">
        <v>2657</v>
      </c>
      <c r="O28" s="24">
        <f>N28/N31</f>
        <v>0.27740655669242015</v>
      </c>
      <c r="Q28" s="43"/>
      <c r="R28" s="43"/>
      <c r="S28" s="44"/>
      <c r="T28" s="43"/>
      <c r="U28" s="56"/>
      <c r="V28" s="56"/>
      <c r="W28" s="73"/>
      <c r="X28" s="43"/>
    </row>
    <row r="29" spans="1:24" x14ac:dyDescent="0.2">
      <c r="A29" s="43"/>
      <c r="B29" s="43"/>
      <c r="C29" s="44"/>
      <c r="E29" s="17" t="s">
        <v>99</v>
      </c>
      <c r="F29" s="112">
        <v>4249</v>
      </c>
      <c r="G29" s="10">
        <f>F29/F30</f>
        <v>0.38761174968071521</v>
      </c>
      <c r="I29" s="17" t="s">
        <v>151</v>
      </c>
      <c r="J29" s="112">
        <v>3979</v>
      </c>
      <c r="K29" s="10">
        <f>J29/J33</f>
        <v>0.40163520742909053</v>
      </c>
      <c r="L29" s="15"/>
      <c r="M29" s="22" t="s">
        <v>682</v>
      </c>
      <c r="N29" s="112">
        <v>3667</v>
      </c>
      <c r="O29" s="24">
        <f>N29/N31</f>
        <v>0.38285654625182708</v>
      </c>
      <c r="Q29" s="43"/>
      <c r="R29" s="43"/>
      <c r="S29" s="44"/>
      <c r="T29" s="43"/>
      <c r="U29" s="56"/>
      <c r="V29" s="56"/>
      <c r="W29" s="73"/>
      <c r="X29" s="43"/>
    </row>
    <row r="30" spans="1:24" x14ac:dyDescent="0.2">
      <c r="A30" s="43"/>
      <c r="B30" s="43"/>
      <c r="C30" s="44"/>
      <c r="E30" s="17" t="s">
        <v>69</v>
      </c>
      <c r="F30" s="1">
        <f>F25+F26+F27+F28+F29</f>
        <v>10962</v>
      </c>
      <c r="G30" s="10">
        <f>G25+G26+G27+G28+G29</f>
        <v>1</v>
      </c>
      <c r="I30" s="17" t="s">
        <v>152</v>
      </c>
      <c r="J30" s="112">
        <v>771</v>
      </c>
      <c r="K30" s="10">
        <f>J30/J33</f>
        <v>7.7823760977086903E-2</v>
      </c>
      <c r="L30" s="15"/>
      <c r="M30" s="22" t="s">
        <v>187</v>
      </c>
      <c r="N30" s="112">
        <v>3254</v>
      </c>
      <c r="O30" s="24">
        <f>N30/N31</f>
        <v>0.33973689705575277</v>
      </c>
      <c r="Q30" s="43"/>
      <c r="R30" s="43"/>
      <c r="S30" s="44"/>
      <c r="T30" s="43"/>
      <c r="U30" s="56"/>
      <c r="V30" s="56"/>
      <c r="W30" s="73"/>
      <c r="X30" s="43"/>
    </row>
    <row r="31" spans="1:24" x14ac:dyDescent="0.2">
      <c r="A31" s="43"/>
      <c r="B31" s="43"/>
      <c r="C31" s="44"/>
      <c r="E31" s="13"/>
      <c r="F31" s="13"/>
      <c r="G31" s="14"/>
      <c r="I31" s="17" t="s">
        <v>153</v>
      </c>
      <c r="J31" s="112">
        <v>1131</v>
      </c>
      <c r="K31" s="10">
        <f>J31/J33</f>
        <v>0.11416170384576561</v>
      </c>
      <c r="L31" s="15"/>
      <c r="M31" s="22" t="s">
        <v>69</v>
      </c>
      <c r="N31" s="23">
        <f>N28+N29+N30</f>
        <v>9578</v>
      </c>
      <c r="O31" s="24">
        <f>O28+O29+O30</f>
        <v>1</v>
      </c>
      <c r="Q31" s="43"/>
      <c r="R31" s="43"/>
      <c r="S31" s="44"/>
      <c r="T31" s="43"/>
      <c r="U31" s="56"/>
      <c r="V31" s="56"/>
      <c r="W31" s="73"/>
      <c r="X31" s="43"/>
    </row>
    <row r="32" spans="1:24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1410</v>
      </c>
      <c r="K32" s="10">
        <f>J32/J33</f>
        <v>0.14232360956899162</v>
      </c>
      <c r="L32" s="15"/>
      <c r="M32" s="13"/>
      <c r="N32" s="13"/>
      <c r="O32" s="14"/>
      <c r="Q32" s="43"/>
      <c r="R32" s="43"/>
      <c r="S32" s="44"/>
      <c r="T32" s="43"/>
      <c r="U32" s="56"/>
      <c r="V32" s="56"/>
      <c r="W32" s="73"/>
      <c r="X32" s="43"/>
    </row>
    <row r="33" spans="1:24" x14ac:dyDescent="0.2">
      <c r="A33" s="43"/>
      <c r="B33" s="43"/>
      <c r="C33" s="44"/>
      <c r="E33" s="6" t="s">
        <v>112</v>
      </c>
      <c r="F33" s="112">
        <v>7405</v>
      </c>
      <c r="G33" s="27">
        <f>F33/F35</f>
        <v>0.68526744401258555</v>
      </c>
      <c r="I33" s="17" t="s">
        <v>69</v>
      </c>
      <c r="J33" s="1">
        <f>J28+J29+J30+J31+J32</f>
        <v>9907</v>
      </c>
      <c r="K33" s="10">
        <f>K28+K29+K30+K31+K32</f>
        <v>0.99999999999999989</v>
      </c>
      <c r="L33" s="15"/>
      <c r="M33" s="22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56"/>
      <c r="V33" s="56"/>
      <c r="W33" s="73"/>
      <c r="X33" s="43"/>
    </row>
    <row r="34" spans="1:24" x14ac:dyDescent="0.2">
      <c r="A34" s="13"/>
      <c r="B34" s="13"/>
      <c r="C34" s="14"/>
      <c r="E34" s="6" t="s">
        <v>122</v>
      </c>
      <c r="F34" s="112">
        <v>3401</v>
      </c>
      <c r="G34" s="27">
        <f>F34/F35</f>
        <v>0.3147325559874144</v>
      </c>
      <c r="I34" s="13"/>
      <c r="J34" s="13"/>
      <c r="K34" s="14"/>
      <c r="L34" s="15"/>
      <c r="M34" s="22" t="s">
        <v>189</v>
      </c>
      <c r="N34" s="112">
        <v>3526</v>
      </c>
      <c r="O34" s="24">
        <f>N34/N38</f>
        <v>0.41355852685901945</v>
      </c>
      <c r="Q34" s="43"/>
      <c r="R34" s="43"/>
      <c r="S34" s="44"/>
      <c r="T34" s="43"/>
      <c r="U34" s="56"/>
      <c r="V34" s="56"/>
      <c r="W34" s="73"/>
      <c r="X34" s="43"/>
    </row>
    <row r="35" spans="1:24" x14ac:dyDescent="0.2">
      <c r="A35" s="13"/>
      <c r="B35" s="13"/>
      <c r="C35" s="14"/>
      <c r="E35" s="6" t="s">
        <v>107</v>
      </c>
      <c r="F35" s="7">
        <f>F33+F34</f>
        <v>10806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2113</v>
      </c>
      <c r="O35" s="24">
        <f>N35/N38</f>
        <v>0.24783016654937837</v>
      </c>
      <c r="Q35" s="43"/>
      <c r="R35" s="43"/>
      <c r="S35" s="44"/>
      <c r="T35" s="43"/>
      <c r="U35" s="56"/>
      <c r="V35" s="56"/>
      <c r="W35" s="73"/>
      <c r="X35" s="43"/>
    </row>
    <row r="36" spans="1:24" x14ac:dyDescent="0.2">
      <c r="A36" s="43"/>
      <c r="B36" s="43"/>
      <c r="C36" s="44"/>
      <c r="E36" s="13"/>
      <c r="F36" s="13"/>
      <c r="G36" s="14"/>
      <c r="I36" s="22" t="s">
        <v>156</v>
      </c>
      <c r="J36" s="112">
        <v>4845</v>
      </c>
      <c r="K36" s="24">
        <f>J36/J38</f>
        <v>0.49043425447919831</v>
      </c>
      <c r="L36" s="15"/>
      <c r="M36" s="22" t="s">
        <v>191</v>
      </c>
      <c r="N36" s="112">
        <v>1542</v>
      </c>
      <c r="O36" s="24">
        <f>N36/N38</f>
        <v>0.18085855031667838</v>
      </c>
      <c r="Q36" s="43"/>
      <c r="R36" s="43"/>
      <c r="S36" s="44"/>
      <c r="T36" s="43"/>
      <c r="U36" s="43"/>
      <c r="V36" s="43"/>
      <c r="W36" s="44"/>
      <c r="X36" s="43"/>
    </row>
    <row r="37" spans="1:24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5034</v>
      </c>
      <c r="K37" s="24">
        <f>J37/J38</f>
        <v>0.50956574552080169</v>
      </c>
      <c r="L37" s="15"/>
      <c r="M37" s="22" t="s">
        <v>192</v>
      </c>
      <c r="N37" s="112">
        <v>1345</v>
      </c>
      <c r="O37" s="24">
        <f>N37/N38</f>
        <v>0.15775275627492377</v>
      </c>
      <c r="Q37" s="43"/>
      <c r="R37" s="43"/>
      <c r="S37" s="44"/>
      <c r="T37" s="43"/>
      <c r="U37" s="43"/>
      <c r="V37" s="43"/>
      <c r="W37" s="44"/>
      <c r="X37" s="43"/>
    </row>
    <row r="38" spans="1:24" x14ac:dyDescent="0.2">
      <c r="A38" s="43"/>
      <c r="B38" s="43"/>
      <c r="C38" s="44"/>
      <c r="E38" s="6" t="s">
        <v>124</v>
      </c>
      <c r="F38" s="112">
        <v>36</v>
      </c>
      <c r="G38" s="27">
        <f>F38/F40</f>
        <v>0.4044943820224719</v>
      </c>
      <c r="I38" s="22" t="s">
        <v>69</v>
      </c>
      <c r="J38" s="23">
        <f>J36+J37</f>
        <v>9879</v>
      </c>
      <c r="K38" s="24">
        <f>K36+K37</f>
        <v>1</v>
      </c>
      <c r="L38" s="15"/>
      <c r="M38" s="22" t="s">
        <v>107</v>
      </c>
      <c r="N38" s="23">
        <f>N34+N35+N36+N37</f>
        <v>8526</v>
      </c>
      <c r="O38" s="24">
        <f>O34+O35+O36+O37</f>
        <v>1</v>
      </c>
      <c r="Q38" s="43"/>
      <c r="R38" s="43"/>
      <c r="S38" s="44"/>
      <c r="T38" s="43"/>
      <c r="U38" s="43"/>
      <c r="V38" s="43"/>
      <c r="W38" s="44"/>
      <c r="X38" s="43"/>
    </row>
    <row r="39" spans="1:24" x14ac:dyDescent="0.2">
      <c r="A39" s="43"/>
      <c r="B39" s="43"/>
      <c r="C39" s="44"/>
      <c r="E39" s="6" t="s">
        <v>125</v>
      </c>
      <c r="F39" s="112">
        <v>53</v>
      </c>
      <c r="G39" s="27">
        <f>F39/F40</f>
        <v>0.5955056179775281</v>
      </c>
      <c r="I39" s="13"/>
      <c r="J39" s="13"/>
      <c r="K39" s="14"/>
      <c r="L39" s="15"/>
      <c r="M39" s="13"/>
      <c r="N39" s="13"/>
      <c r="O39" s="14"/>
      <c r="Q39" s="43"/>
      <c r="R39" s="43"/>
      <c r="S39" s="44"/>
      <c r="T39" s="43"/>
      <c r="U39" s="43"/>
      <c r="V39" s="43"/>
      <c r="W39" s="44"/>
      <c r="X39" s="43"/>
    </row>
    <row r="40" spans="1:24" x14ac:dyDescent="0.2">
      <c r="A40" s="13"/>
      <c r="B40" s="13"/>
      <c r="C40" s="14"/>
      <c r="E40" s="6" t="s">
        <v>107</v>
      </c>
      <c r="F40" s="7">
        <f>F38+F39</f>
        <v>89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43"/>
      <c r="V40" s="43"/>
      <c r="W40" s="44"/>
      <c r="X40" s="43"/>
    </row>
    <row r="41" spans="1:24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1157</v>
      </c>
      <c r="K41" s="24">
        <f>J41/J45</f>
        <v>0.11800101988781234</v>
      </c>
      <c r="L41" s="15"/>
      <c r="M41" s="22" t="s">
        <v>194</v>
      </c>
      <c r="N41" s="112">
        <v>2091</v>
      </c>
      <c r="O41" s="24">
        <f>N41/N45</f>
        <v>0.21858666109136526</v>
      </c>
      <c r="Q41" s="43"/>
      <c r="R41" s="43"/>
      <c r="S41" s="44"/>
      <c r="T41" s="43"/>
      <c r="U41" s="43"/>
      <c r="V41" s="43"/>
      <c r="W41" s="44"/>
      <c r="X41" s="43"/>
    </row>
    <row r="42" spans="1:24" x14ac:dyDescent="0.2">
      <c r="A42" s="1" t="s">
        <v>87</v>
      </c>
      <c r="B42" s="112">
        <v>7926</v>
      </c>
      <c r="C42" s="10">
        <f>B42/B44</f>
        <v>0.59477712742008104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2959</v>
      </c>
      <c r="K42" s="24">
        <f>J42/J45</f>
        <v>0.3017848036715961</v>
      </c>
      <c r="L42" s="15"/>
      <c r="M42" s="22" t="s">
        <v>195</v>
      </c>
      <c r="N42" s="112">
        <v>3633</v>
      </c>
      <c r="O42" s="24">
        <f>N42/N45</f>
        <v>0.3797825632448254</v>
      </c>
      <c r="Q42" s="43"/>
      <c r="R42" s="43"/>
      <c r="S42" s="44"/>
      <c r="T42" s="43"/>
      <c r="U42" s="43"/>
      <c r="V42" s="43"/>
      <c r="W42" s="44"/>
      <c r="X42" s="43"/>
    </row>
    <row r="43" spans="1:24" x14ac:dyDescent="0.2">
      <c r="A43" s="1" t="s">
        <v>88</v>
      </c>
      <c r="B43" s="112">
        <v>5400</v>
      </c>
      <c r="C43" s="10">
        <f>B43/B44</f>
        <v>0.40522287257991896</v>
      </c>
      <c r="E43" s="124" t="s">
        <v>127</v>
      </c>
      <c r="F43" s="125">
        <v>2183</v>
      </c>
      <c r="G43" s="127">
        <f>F43/F49</f>
        <v>0.21049079163050816</v>
      </c>
      <c r="I43" s="22" t="s">
        <v>159</v>
      </c>
      <c r="J43" s="112">
        <v>3291</v>
      </c>
      <c r="K43" s="24">
        <f>J43/J45</f>
        <v>0.33564507904130547</v>
      </c>
      <c r="L43" s="15"/>
      <c r="M43" s="22" t="s">
        <v>196</v>
      </c>
      <c r="N43" s="112">
        <v>2174</v>
      </c>
      <c r="O43" s="24">
        <f>N43/N45</f>
        <v>0.22726322391804307</v>
      </c>
      <c r="Q43" s="43"/>
      <c r="R43" s="43"/>
      <c r="S43" s="44"/>
      <c r="T43" s="43"/>
      <c r="U43" s="43"/>
      <c r="V43" s="43"/>
      <c r="W43" s="44"/>
      <c r="X43" s="43"/>
    </row>
    <row r="44" spans="1:24" x14ac:dyDescent="0.2">
      <c r="A44" s="1" t="s">
        <v>69</v>
      </c>
      <c r="B44" s="1">
        <f>B42+B43</f>
        <v>13326</v>
      </c>
      <c r="C44" s="10">
        <f>C42+C43</f>
        <v>1</v>
      </c>
      <c r="E44" s="17" t="s">
        <v>128</v>
      </c>
      <c r="F44" s="112">
        <v>1706</v>
      </c>
      <c r="G44" s="10">
        <f>F44/F49</f>
        <v>0.16449715552984284</v>
      </c>
      <c r="I44" s="22" t="s">
        <v>160</v>
      </c>
      <c r="J44" s="112">
        <v>2398</v>
      </c>
      <c r="K44" s="24">
        <f>J44/J45</f>
        <v>0.24456909739928609</v>
      </c>
      <c r="L44" s="15"/>
      <c r="M44" s="22" t="s">
        <v>197</v>
      </c>
      <c r="N44" s="112">
        <v>1668</v>
      </c>
      <c r="O44" s="24">
        <f>N44/N45</f>
        <v>0.17436755174576626</v>
      </c>
      <c r="Q44" s="43"/>
      <c r="R44" s="43"/>
      <c r="S44" s="44"/>
      <c r="T44" s="43"/>
      <c r="U44" s="43"/>
      <c r="V44" s="43"/>
      <c r="W44" s="44"/>
      <c r="X44" s="43"/>
    </row>
    <row r="45" spans="1:24" x14ac:dyDescent="0.2">
      <c r="A45" s="13"/>
      <c r="B45" s="13"/>
      <c r="C45" s="14"/>
      <c r="E45" s="17" t="s">
        <v>129</v>
      </c>
      <c r="F45" s="112">
        <v>2739</v>
      </c>
      <c r="G45" s="10">
        <f>F45/F49</f>
        <v>0.26410182238935492</v>
      </c>
      <c r="I45" s="22" t="s">
        <v>69</v>
      </c>
      <c r="J45" s="23">
        <f>J41+J42+J43+J44</f>
        <v>9805</v>
      </c>
      <c r="K45" s="24">
        <f>K41+K42+K43+K44</f>
        <v>1</v>
      </c>
      <c r="L45" s="15"/>
      <c r="M45" s="22" t="s">
        <v>69</v>
      </c>
      <c r="N45" s="23">
        <f>N41+N42+N43+N44</f>
        <v>9566</v>
      </c>
      <c r="O45" s="24">
        <f>O41+O42+O43+O44</f>
        <v>1</v>
      </c>
      <c r="Q45" s="43"/>
      <c r="R45" s="43"/>
      <c r="S45" s="44"/>
      <c r="T45" s="43"/>
      <c r="U45" s="43"/>
      <c r="V45" s="43"/>
      <c r="W45" s="44"/>
      <c r="X45" s="43"/>
    </row>
    <row r="46" spans="1:24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1808</v>
      </c>
      <c r="G46" s="10">
        <f>F46/F49</f>
        <v>0.17433227268344423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43"/>
      <c r="U46" s="43"/>
      <c r="V46" s="43"/>
      <c r="W46" s="44"/>
      <c r="X46" s="43"/>
    </row>
    <row r="47" spans="1:24" x14ac:dyDescent="0.2">
      <c r="A47" s="1" t="s">
        <v>90</v>
      </c>
      <c r="B47" s="112">
        <v>3753</v>
      </c>
      <c r="C47" s="10">
        <f>B47/B49</f>
        <v>0.33089402221830366</v>
      </c>
      <c r="E47" s="17" t="s">
        <v>131</v>
      </c>
      <c r="F47" s="112">
        <v>1666</v>
      </c>
      <c r="G47" s="10">
        <f>F47/F49</f>
        <v>0.160640246842156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43"/>
      <c r="V47" s="43"/>
      <c r="W47" s="44"/>
      <c r="X47" s="43"/>
    </row>
    <row r="48" spans="1:24" x14ac:dyDescent="0.2">
      <c r="A48" s="1" t="s">
        <v>91</v>
      </c>
      <c r="B48" s="112">
        <v>7589</v>
      </c>
      <c r="C48" s="10">
        <f>B48/B49</f>
        <v>0.66910597778169634</v>
      </c>
      <c r="E48" s="17" t="s">
        <v>673</v>
      </c>
      <c r="F48" s="112">
        <v>269</v>
      </c>
      <c r="G48" s="10">
        <f>F48/F49</f>
        <v>2.5937710924693859E-2</v>
      </c>
      <c r="I48" s="22" t="s">
        <v>162</v>
      </c>
      <c r="J48" s="112">
        <v>4066</v>
      </c>
      <c r="K48" s="24">
        <f>J48/J51</f>
        <v>0.41762530813475762</v>
      </c>
      <c r="M48" s="22" t="s">
        <v>199</v>
      </c>
      <c r="N48" s="112">
        <v>3000</v>
      </c>
      <c r="O48" s="24">
        <f>N48/N51</f>
        <v>0.31555695803092459</v>
      </c>
      <c r="Q48" s="43"/>
      <c r="R48" s="43"/>
      <c r="S48" s="44"/>
      <c r="T48" s="43"/>
      <c r="U48" s="43"/>
      <c r="V48" s="43"/>
      <c r="W48" s="44"/>
      <c r="X48" s="43"/>
    </row>
    <row r="49" spans="1:24" x14ac:dyDescent="0.2">
      <c r="A49" s="1" t="s">
        <v>69</v>
      </c>
      <c r="B49" s="1">
        <f>B47+B48</f>
        <v>11342</v>
      </c>
      <c r="C49" s="10">
        <f>C47+C48</f>
        <v>1</v>
      </c>
      <c r="E49" s="17" t="s">
        <v>69</v>
      </c>
      <c r="F49" s="1">
        <f>F43+F44+F45+F46+F47+F48</f>
        <v>10371</v>
      </c>
      <c r="G49" s="10">
        <f>G43+G44+G45+G46+G47+G48</f>
        <v>1</v>
      </c>
      <c r="I49" s="22" t="s">
        <v>163</v>
      </c>
      <c r="J49" s="112">
        <v>3778</v>
      </c>
      <c r="K49" s="24">
        <f>J49/J51</f>
        <v>0.38804437140509451</v>
      </c>
      <c r="M49" s="22" t="s">
        <v>200</v>
      </c>
      <c r="N49" s="112">
        <v>3255</v>
      </c>
      <c r="O49" s="24">
        <f>N49/N51</f>
        <v>0.34237929946355317</v>
      </c>
      <c r="Q49" s="43"/>
      <c r="R49" s="43"/>
      <c r="S49" s="44"/>
      <c r="T49" s="43"/>
      <c r="U49" s="43"/>
      <c r="V49" s="43"/>
      <c r="W49" s="44"/>
      <c r="X49" s="43"/>
    </row>
    <row r="50" spans="1:24" x14ac:dyDescent="0.2">
      <c r="A50" s="13"/>
      <c r="B50" s="13"/>
      <c r="C50" s="14"/>
      <c r="E50" s="13"/>
      <c r="F50" s="13"/>
      <c r="G50" s="14"/>
      <c r="I50" s="22" t="s">
        <v>164</v>
      </c>
      <c r="J50" s="112">
        <v>1892</v>
      </c>
      <c r="K50" s="24">
        <f>J50/J51</f>
        <v>0.19433032046014789</v>
      </c>
      <c r="M50" s="22" t="s">
        <v>201</v>
      </c>
      <c r="N50" s="112">
        <v>3252</v>
      </c>
      <c r="O50" s="24">
        <f>N50/N51</f>
        <v>0.34206374250552224</v>
      </c>
      <c r="Q50" s="43"/>
      <c r="R50" s="43"/>
      <c r="S50" s="44"/>
      <c r="T50" s="43"/>
      <c r="U50" s="43"/>
      <c r="V50" s="43"/>
      <c r="W50" s="44"/>
      <c r="X50" s="43"/>
    </row>
    <row r="51" spans="1:24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9736</v>
      </c>
      <c r="K51" s="24">
        <f>K48+K49+K50</f>
        <v>1</v>
      </c>
      <c r="M51" s="22" t="s">
        <v>69</v>
      </c>
      <c r="N51" s="23">
        <f>N48+N49+N50</f>
        <v>9507</v>
      </c>
      <c r="O51" s="24">
        <f>O48+O49+O50</f>
        <v>1</v>
      </c>
      <c r="Q51" s="43"/>
      <c r="R51" s="43"/>
      <c r="S51" s="44"/>
      <c r="T51" s="43"/>
      <c r="U51" s="43"/>
      <c r="V51" s="43"/>
      <c r="W51" s="44"/>
      <c r="X51" s="43"/>
    </row>
    <row r="52" spans="1:24" x14ac:dyDescent="0.2">
      <c r="A52" s="1" t="s">
        <v>92</v>
      </c>
      <c r="B52" s="112">
        <v>4103</v>
      </c>
      <c r="C52" s="10">
        <f>B52/B54</f>
        <v>0.33376718457658833</v>
      </c>
      <c r="E52" s="17" t="s">
        <v>133</v>
      </c>
      <c r="F52" s="112">
        <v>5134</v>
      </c>
      <c r="G52" s="10">
        <f>F52/F55</f>
        <v>0.4917624521072797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43"/>
      <c r="V52" s="43"/>
      <c r="W52" s="44"/>
      <c r="X52" s="43"/>
    </row>
    <row r="53" spans="1:24" x14ac:dyDescent="0.2">
      <c r="A53" s="1" t="s">
        <v>93</v>
      </c>
      <c r="B53" s="112">
        <v>8190</v>
      </c>
      <c r="C53" s="10">
        <f>B53/B54</f>
        <v>0.66623281542341173</v>
      </c>
      <c r="E53" s="17" t="s">
        <v>134</v>
      </c>
      <c r="F53" s="112">
        <v>4033</v>
      </c>
      <c r="G53" s="10">
        <f>F53/F55</f>
        <v>0.38630268199233714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43"/>
      <c r="V53" s="43"/>
      <c r="W53" s="44"/>
      <c r="X53" s="43"/>
    </row>
    <row r="54" spans="1:24" x14ac:dyDescent="0.2">
      <c r="A54" s="1" t="s">
        <v>69</v>
      </c>
      <c r="B54" s="1">
        <f>B52+B53</f>
        <v>12293</v>
      </c>
      <c r="C54" s="10">
        <f>C52+C53</f>
        <v>1</v>
      </c>
      <c r="E54" s="17" t="s">
        <v>135</v>
      </c>
      <c r="F54" s="112">
        <v>1273</v>
      </c>
      <c r="G54" s="10">
        <f>F54/F55</f>
        <v>0.12193486590038315</v>
      </c>
      <c r="I54" s="22" t="s">
        <v>166</v>
      </c>
      <c r="J54" s="112">
        <v>4323</v>
      </c>
      <c r="K54" s="24">
        <f>J54/J57</f>
        <v>0.44567010309278349</v>
      </c>
      <c r="M54" s="22" t="s">
        <v>203</v>
      </c>
      <c r="N54" s="112">
        <v>5606</v>
      </c>
      <c r="O54" s="24">
        <f>N54/N56</f>
        <v>0.58566652737150016</v>
      </c>
      <c r="Q54" s="43"/>
      <c r="R54" s="43"/>
      <c r="S54" s="44"/>
      <c r="T54" s="43"/>
      <c r="U54" s="43"/>
      <c r="V54" s="43"/>
      <c r="W54" s="44"/>
      <c r="X54" s="43"/>
    </row>
    <row r="55" spans="1:24" x14ac:dyDescent="0.2">
      <c r="A55" s="13"/>
      <c r="B55" s="13"/>
      <c r="C55" s="14"/>
      <c r="E55" s="17" t="s">
        <v>69</v>
      </c>
      <c r="F55" s="1">
        <f>F52+F53+F54</f>
        <v>10440</v>
      </c>
      <c r="G55" s="10">
        <f>G52+G53+G54</f>
        <v>1</v>
      </c>
      <c r="I55" s="22" t="s">
        <v>167</v>
      </c>
      <c r="J55" s="112">
        <v>3511</v>
      </c>
      <c r="K55" s="24">
        <f>J55/J57</f>
        <v>0.36195876288659795</v>
      </c>
      <c r="M55" s="22" t="s">
        <v>204</v>
      </c>
      <c r="N55" s="112">
        <v>3966</v>
      </c>
      <c r="O55" s="24">
        <f>N55/N56</f>
        <v>0.41433347262849979</v>
      </c>
      <c r="Q55" s="43"/>
      <c r="R55" s="43"/>
      <c r="S55" s="44"/>
      <c r="T55" s="43"/>
      <c r="U55" s="43"/>
      <c r="V55" s="43"/>
      <c r="W55" s="44"/>
      <c r="X55" s="43"/>
    </row>
    <row r="56" spans="1:24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1866</v>
      </c>
      <c r="K56" s="24">
        <f>J56/J57</f>
        <v>0.19237113402061856</v>
      </c>
      <c r="M56" s="22" t="s">
        <v>69</v>
      </c>
      <c r="N56" s="23">
        <f>N54+N55</f>
        <v>9572</v>
      </c>
      <c r="O56" s="24">
        <f>O54+O55</f>
        <v>1</v>
      </c>
      <c r="Q56" s="43"/>
      <c r="R56" s="43"/>
      <c r="S56" s="44"/>
      <c r="T56" s="43"/>
      <c r="U56" s="43"/>
      <c r="V56" s="43"/>
      <c r="W56" s="44"/>
      <c r="X56" s="43"/>
    </row>
    <row r="57" spans="1:24" x14ac:dyDescent="0.2">
      <c r="A57" s="1" t="s">
        <v>97</v>
      </c>
      <c r="B57" s="112">
        <v>1775</v>
      </c>
      <c r="C57" s="10">
        <f>B57/B60</f>
        <v>0.15397293546148508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9700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43"/>
      <c r="V57" s="43"/>
      <c r="W57" s="44"/>
      <c r="X57" s="43"/>
    </row>
    <row r="58" spans="1:24" x14ac:dyDescent="0.2">
      <c r="A58" s="1" t="s">
        <v>98</v>
      </c>
      <c r="B58" s="112">
        <v>4081</v>
      </c>
      <c r="C58" s="10">
        <f>B58/B60</f>
        <v>0.35400763358778625</v>
      </c>
      <c r="E58" s="17" t="s">
        <v>137</v>
      </c>
      <c r="F58" s="112">
        <v>5524</v>
      </c>
      <c r="G58" s="10">
        <f>F58/F60</f>
        <v>0.52609523809523806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43"/>
      <c r="V58" s="43"/>
      <c r="W58" s="44"/>
      <c r="X58" s="43"/>
    </row>
    <row r="59" spans="1:24" x14ac:dyDescent="0.2">
      <c r="A59" s="1" t="s">
        <v>99</v>
      </c>
      <c r="B59" s="112">
        <v>5672</v>
      </c>
      <c r="C59" s="10">
        <f>B59/B60</f>
        <v>0.49201943095072864</v>
      </c>
      <c r="E59" s="29" t="s">
        <v>72</v>
      </c>
      <c r="F59" s="112">
        <v>4976</v>
      </c>
      <c r="G59" s="31">
        <f>F59/F60</f>
        <v>0.47390476190476188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43"/>
      <c r="U59" s="43"/>
      <c r="V59" s="43"/>
      <c r="W59" s="44"/>
      <c r="X59" s="43"/>
    </row>
    <row r="60" spans="1:24" x14ac:dyDescent="0.2">
      <c r="A60" s="1" t="s">
        <v>69</v>
      </c>
      <c r="B60" s="1">
        <f>B57+B58+B59</f>
        <v>11528</v>
      </c>
      <c r="C60" s="10">
        <f>C57+C58+C59</f>
        <v>1</v>
      </c>
      <c r="E60" s="22" t="s">
        <v>69</v>
      </c>
      <c r="F60" s="23">
        <f>F58+F59</f>
        <v>10500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43"/>
      <c r="U60" s="43"/>
      <c r="V60" s="43"/>
      <c r="W60" s="44"/>
      <c r="X60" s="43"/>
    </row>
    <row r="61" spans="1:24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43"/>
      <c r="U61" s="43"/>
      <c r="V61" s="43"/>
      <c r="W61" s="44"/>
      <c r="X61" s="43"/>
    </row>
    <row r="62" spans="1:24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43"/>
      <c r="U62" s="43"/>
      <c r="V62" s="43"/>
      <c r="W62" s="44"/>
      <c r="X62" s="43"/>
    </row>
    <row r="63" spans="1:24" x14ac:dyDescent="0.2">
      <c r="A63" s="1" t="s">
        <v>101</v>
      </c>
      <c r="B63" s="112">
        <v>10105</v>
      </c>
      <c r="C63" s="10">
        <f>B63/B65</f>
        <v>0.73501600232761133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43"/>
      <c r="U63" s="43"/>
      <c r="V63" s="43"/>
      <c r="W63" s="44"/>
      <c r="X63" s="43"/>
    </row>
    <row r="64" spans="1:24" x14ac:dyDescent="0.2">
      <c r="A64" s="1" t="s">
        <v>102</v>
      </c>
      <c r="B64" s="112">
        <v>3643</v>
      </c>
      <c r="C64" s="10">
        <f>B64/B65</f>
        <v>0.26498399767238873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43"/>
      <c r="U64" s="43"/>
      <c r="V64" s="43"/>
      <c r="W64" s="44"/>
      <c r="X64" s="43"/>
    </row>
    <row r="65" spans="1:24" x14ac:dyDescent="0.2">
      <c r="A65" s="3" t="s">
        <v>69</v>
      </c>
      <c r="B65" s="1">
        <f>B63+B64</f>
        <v>13748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43"/>
      <c r="V65" s="43"/>
      <c r="W65" s="44"/>
      <c r="X65" s="43"/>
    </row>
    <row r="66" spans="1:24" s="13" customFormat="1" x14ac:dyDescent="0.2">
      <c r="C66" s="14"/>
      <c r="G66" s="14"/>
      <c r="I66" s="30"/>
      <c r="J66" s="15"/>
      <c r="K66" s="16"/>
      <c r="Q66" s="43"/>
      <c r="R66" s="43"/>
      <c r="S66" s="44"/>
      <c r="T66" s="43"/>
      <c r="U66" s="43"/>
      <c r="V66" s="43"/>
      <c r="W66" s="44"/>
      <c r="X66" s="43"/>
    </row>
    <row r="67" spans="1:24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43"/>
      <c r="U67" s="43"/>
      <c r="V67" s="43"/>
      <c r="W67" s="44"/>
      <c r="X67" s="43"/>
    </row>
    <row r="68" spans="1:24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43"/>
      <c r="U68" s="43"/>
      <c r="V68" s="43"/>
      <c r="W68" s="44"/>
      <c r="X68" s="43"/>
    </row>
    <row r="69" spans="1:24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43"/>
      <c r="U69" s="43"/>
      <c r="V69" s="43"/>
      <c r="W69" s="44"/>
      <c r="X69" s="43"/>
    </row>
    <row r="70" spans="1:24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43"/>
      <c r="U70" s="43"/>
      <c r="V70" s="43"/>
      <c r="W70" s="44"/>
      <c r="X70" s="43"/>
    </row>
    <row r="71" spans="1:24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43"/>
      <c r="U71" s="43"/>
      <c r="V71" s="43"/>
      <c r="W71" s="44"/>
      <c r="X71" s="43"/>
    </row>
    <row r="72" spans="1:24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43"/>
      <c r="U72" s="43"/>
      <c r="V72" s="43"/>
      <c r="W72" s="44"/>
      <c r="X72" s="43"/>
    </row>
    <row r="73" spans="1:24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43"/>
      <c r="U73" s="43"/>
      <c r="V73" s="43"/>
      <c r="W73" s="44"/>
      <c r="X73" s="43"/>
    </row>
    <row r="74" spans="1:24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43"/>
      <c r="U74" s="43"/>
      <c r="V74" s="43"/>
      <c r="W74" s="44"/>
      <c r="X74" s="43"/>
    </row>
    <row r="75" spans="1:24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43"/>
      <c r="U75" s="43"/>
      <c r="V75" s="43"/>
      <c r="W75" s="44"/>
      <c r="X75" s="43"/>
    </row>
    <row r="76" spans="1:24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43"/>
      <c r="U76" s="43"/>
      <c r="V76" s="43"/>
      <c r="W76" s="44"/>
      <c r="X76" s="43"/>
    </row>
    <row r="77" spans="1:24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43"/>
      <c r="U77" s="43"/>
      <c r="V77" s="43"/>
      <c r="W77" s="44"/>
      <c r="X77" s="43"/>
    </row>
    <row r="78" spans="1:24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43"/>
      <c r="U78" s="43"/>
      <c r="V78" s="43"/>
      <c r="W78" s="44"/>
      <c r="X78" s="43"/>
    </row>
    <row r="79" spans="1:24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43"/>
      <c r="U79" s="43"/>
      <c r="V79" s="43"/>
      <c r="W79" s="44"/>
      <c r="X79" s="43"/>
    </row>
    <row r="80" spans="1:24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43"/>
      <c r="U80" s="43"/>
      <c r="V80" s="43"/>
      <c r="W80" s="44"/>
      <c r="X80" s="43"/>
    </row>
    <row r="81" spans="3:24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43"/>
      <c r="U81" s="43"/>
      <c r="V81" s="43"/>
      <c r="W81" s="44"/>
      <c r="X81" s="43"/>
    </row>
    <row r="82" spans="3:24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43"/>
      <c r="U82" s="43"/>
      <c r="V82" s="43"/>
      <c r="W82" s="44"/>
      <c r="X82" s="43"/>
    </row>
    <row r="83" spans="3:24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43"/>
      <c r="U83" s="43"/>
      <c r="V83" s="43"/>
      <c r="W83" s="44"/>
      <c r="X83" s="43"/>
    </row>
    <row r="84" spans="3:24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43"/>
      <c r="U84" s="43"/>
      <c r="V84" s="43"/>
      <c r="W84" s="44"/>
      <c r="X84" s="43"/>
    </row>
    <row r="85" spans="3:24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43"/>
      <c r="U85" s="43"/>
      <c r="V85" s="43"/>
      <c r="W85" s="44"/>
      <c r="X85" s="43"/>
    </row>
    <row r="86" spans="3:24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43"/>
      <c r="U86" s="43"/>
      <c r="V86" s="43"/>
      <c r="W86" s="44"/>
      <c r="X86" s="43"/>
    </row>
    <row r="87" spans="3:24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43"/>
      <c r="U87" s="43"/>
      <c r="V87" s="43"/>
      <c r="W87" s="44"/>
      <c r="X87" s="43"/>
    </row>
    <row r="88" spans="3:24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43"/>
      <c r="U88" s="43"/>
      <c r="V88" s="43"/>
      <c r="W88" s="44"/>
      <c r="X88" s="43"/>
    </row>
    <row r="89" spans="3:24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43"/>
      <c r="U89" s="43"/>
      <c r="V89" s="43"/>
      <c r="W89" s="44"/>
      <c r="X89" s="43"/>
    </row>
    <row r="90" spans="3:24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43"/>
      <c r="U90" s="43"/>
      <c r="V90" s="43"/>
      <c r="W90" s="44"/>
      <c r="X90" s="43"/>
    </row>
    <row r="91" spans="3:24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43"/>
      <c r="U91" s="43"/>
      <c r="V91" s="43"/>
      <c r="W91" s="44"/>
      <c r="X91" s="43"/>
    </row>
    <row r="92" spans="3:24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43"/>
      <c r="U92" s="43"/>
      <c r="V92" s="43"/>
      <c r="W92" s="44"/>
      <c r="X92" s="43"/>
    </row>
    <row r="93" spans="3:24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  <c r="U93" s="43"/>
      <c r="V93" s="43"/>
      <c r="W93" s="44"/>
      <c r="X93" s="43"/>
    </row>
    <row r="94" spans="3:24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  <c r="U94" s="43"/>
      <c r="V94" s="43"/>
      <c r="W94" s="44"/>
      <c r="X94" s="43"/>
    </row>
    <row r="95" spans="3:24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  <c r="U95" s="43"/>
      <c r="V95" s="43"/>
      <c r="W95" s="44"/>
      <c r="X95" s="43"/>
    </row>
    <row r="96" spans="3:24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  <c r="U96" s="43"/>
      <c r="V96" s="43"/>
      <c r="W96" s="44"/>
      <c r="X96" s="43"/>
    </row>
    <row r="97" spans="3:24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  <c r="U97" s="43"/>
      <c r="V97" s="43"/>
      <c r="W97" s="44"/>
      <c r="X97" s="43"/>
    </row>
    <row r="98" spans="3:24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  <c r="U98" s="43"/>
      <c r="V98" s="43"/>
      <c r="W98" s="44"/>
      <c r="X98" s="43"/>
    </row>
    <row r="99" spans="3:24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  <c r="U99" s="43"/>
      <c r="V99" s="43"/>
      <c r="W99" s="44"/>
      <c r="X99" s="43"/>
    </row>
    <row r="100" spans="3:24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  <c r="U100" s="43"/>
      <c r="V100" s="43"/>
      <c r="W100" s="44"/>
      <c r="X100" s="43"/>
    </row>
    <row r="101" spans="3:24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  <c r="U101" s="45"/>
      <c r="V101" s="45"/>
      <c r="W101" s="69"/>
      <c r="X101" s="43"/>
    </row>
    <row r="102" spans="3:24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  <c r="U102" s="45"/>
      <c r="V102" s="45"/>
      <c r="W102" s="69"/>
      <c r="X102" s="43"/>
    </row>
    <row r="103" spans="3:24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  <c r="U103" s="45"/>
      <c r="V103" s="45"/>
      <c r="W103" s="69"/>
      <c r="X103" s="43"/>
    </row>
    <row r="104" spans="3:24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  <c r="U104" s="45"/>
      <c r="V104" s="45"/>
      <c r="W104" s="69"/>
      <c r="X104" s="43"/>
    </row>
    <row r="105" spans="3:24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  <c r="U105" s="45"/>
      <c r="V105" s="45"/>
      <c r="W105" s="69"/>
      <c r="X105" s="43"/>
    </row>
    <row r="106" spans="3:24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  <c r="U106" s="45"/>
      <c r="V106" s="45"/>
      <c r="W106" s="69"/>
      <c r="X106" s="43"/>
    </row>
    <row r="107" spans="3:24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  <c r="U107" s="45"/>
      <c r="V107" s="45"/>
      <c r="W107" s="69"/>
      <c r="X107" s="43"/>
    </row>
    <row r="108" spans="3:24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  <c r="U108" s="45"/>
      <c r="V108" s="45"/>
      <c r="W108" s="69"/>
      <c r="X108" s="43"/>
    </row>
    <row r="109" spans="3:24" x14ac:dyDescent="0.2">
      <c r="D109" s="15"/>
      <c r="E109" s="21"/>
      <c r="F109" s="20"/>
      <c r="G109" s="28"/>
      <c r="H109" s="15"/>
      <c r="Q109" s="45"/>
      <c r="R109" s="45"/>
      <c r="S109" s="69"/>
      <c r="T109" s="43"/>
      <c r="U109" s="45"/>
      <c r="V109" s="45"/>
      <c r="W109" s="69"/>
      <c r="X109" s="43"/>
    </row>
    <row r="110" spans="3:24" x14ac:dyDescent="0.2">
      <c r="D110" s="15"/>
      <c r="E110" s="21"/>
      <c r="F110" s="20"/>
      <c r="G110" s="28"/>
      <c r="H110" s="15"/>
      <c r="Q110" s="45"/>
      <c r="R110" s="45"/>
      <c r="S110" s="69"/>
      <c r="T110" s="43"/>
      <c r="U110" s="45"/>
      <c r="V110" s="45"/>
      <c r="W110" s="69"/>
      <c r="X110" s="43"/>
    </row>
    <row r="111" spans="3:24" x14ac:dyDescent="0.2">
      <c r="D111" s="15"/>
      <c r="E111" s="20"/>
      <c r="F111" s="20"/>
      <c r="G111" s="28"/>
      <c r="H111" s="15"/>
      <c r="Q111" s="45"/>
      <c r="R111" s="45"/>
      <c r="S111" s="69"/>
      <c r="T111" s="43"/>
      <c r="U111" s="45"/>
      <c r="V111" s="45"/>
      <c r="W111" s="69"/>
      <c r="X111" s="43"/>
    </row>
    <row r="112" spans="3:24" x14ac:dyDescent="0.2">
      <c r="D112" s="15"/>
      <c r="E112" s="21"/>
      <c r="F112" s="20"/>
      <c r="G112" s="28"/>
      <c r="H112" s="15"/>
      <c r="Q112" s="45"/>
      <c r="R112" s="45"/>
      <c r="S112" s="69"/>
      <c r="T112" s="43"/>
      <c r="U112" s="45"/>
      <c r="V112" s="45"/>
      <c r="W112" s="69"/>
      <c r="X112" s="43"/>
    </row>
    <row r="113" spans="4:24" x14ac:dyDescent="0.2">
      <c r="D113" s="15"/>
      <c r="E113" s="21"/>
      <c r="F113" s="20"/>
      <c r="G113" s="28"/>
      <c r="H113" s="15"/>
      <c r="Q113" s="45"/>
      <c r="R113" s="45"/>
      <c r="S113" s="69"/>
      <c r="T113" s="43"/>
      <c r="U113" s="45"/>
      <c r="V113" s="45"/>
      <c r="W113" s="69"/>
      <c r="X113" s="43"/>
    </row>
    <row r="114" spans="4:24" x14ac:dyDescent="0.2">
      <c r="D114" s="15"/>
      <c r="E114" s="21"/>
      <c r="F114" s="20"/>
      <c r="G114" s="28"/>
      <c r="H114" s="15"/>
      <c r="Q114" s="45"/>
      <c r="R114" s="45"/>
      <c r="S114" s="69"/>
      <c r="T114" s="43"/>
      <c r="U114" s="45"/>
      <c r="V114" s="45"/>
      <c r="W114" s="69"/>
      <c r="X114" s="43"/>
    </row>
    <row r="115" spans="4:24" x14ac:dyDescent="0.2">
      <c r="D115" s="15"/>
      <c r="E115" s="21"/>
      <c r="F115" s="20"/>
      <c r="G115" s="28"/>
      <c r="H115" s="15"/>
      <c r="Q115" s="45"/>
      <c r="R115" s="45"/>
      <c r="S115" s="69"/>
      <c r="T115" s="43"/>
      <c r="U115" s="45"/>
      <c r="V115" s="45"/>
      <c r="W115" s="69"/>
      <c r="X115" s="43"/>
    </row>
    <row r="116" spans="4:24" x14ac:dyDescent="0.2">
      <c r="D116" s="15"/>
      <c r="E116" s="21"/>
      <c r="F116" s="20"/>
      <c r="G116" s="28"/>
      <c r="H116" s="15"/>
      <c r="Q116" s="45"/>
      <c r="R116" s="45"/>
      <c r="S116" s="69"/>
      <c r="T116" s="43"/>
      <c r="U116" s="45"/>
      <c r="V116" s="45"/>
      <c r="W116" s="69"/>
      <c r="X116" s="43"/>
    </row>
    <row r="117" spans="4:24" x14ac:dyDescent="0.2">
      <c r="D117" s="15"/>
      <c r="E117" s="20"/>
      <c r="F117" s="20"/>
      <c r="G117" s="28"/>
      <c r="H117" s="15"/>
      <c r="Q117" s="45"/>
      <c r="R117" s="45"/>
      <c r="S117" s="69"/>
      <c r="T117" s="43"/>
      <c r="U117" s="45"/>
      <c r="V117" s="45"/>
      <c r="W117" s="69"/>
      <c r="X117" s="43"/>
    </row>
    <row r="118" spans="4:24" x14ac:dyDescent="0.2">
      <c r="D118" s="15"/>
      <c r="E118" s="21"/>
      <c r="F118" s="20"/>
      <c r="G118" s="28"/>
      <c r="H118" s="15"/>
      <c r="Q118" s="45"/>
      <c r="R118" s="45"/>
      <c r="S118" s="69"/>
      <c r="T118" s="43"/>
      <c r="U118" s="45"/>
      <c r="V118" s="45"/>
      <c r="W118" s="69"/>
      <c r="X118" s="43"/>
    </row>
    <row r="119" spans="4:24" x14ac:dyDescent="0.2">
      <c r="D119" s="15"/>
      <c r="E119" s="21"/>
      <c r="F119" s="20"/>
      <c r="G119" s="28"/>
      <c r="H119" s="15"/>
      <c r="Q119" s="45"/>
      <c r="R119" s="45"/>
      <c r="S119" s="69"/>
      <c r="T119" s="43"/>
      <c r="U119" s="45"/>
      <c r="V119" s="45"/>
      <c r="W119" s="69"/>
      <c r="X119" s="43"/>
    </row>
    <row r="120" spans="4:24" x14ac:dyDescent="0.2">
      <c r="D120" s="15"/>
      <c r="E120" s="21"/>
      <c r="F120" s="20"/>
      <c r="G120" s="28"/>
      <c r="H120" s="15"/>
      <c r="Q120" s="45"/>
      <c r="R120" s="45"/>
      <c r="S120" s="69"/>
      <c r="T120" s="43"/>
      <c r="U120" s="45"/>
      <c r="V120" s="45"/>
      <c r="W120" s="69"/>
      <c r="X120" s="43"/>
    </row>
    <row r="121" spans="4:24" x14ac:dyDescent="0.2">
      <c r="D121" s="15"/>
      <c r="E121" s="21"/>
      <c r="F121" s="20"/>
      <c r="G121" s="28"/>
      <c r="H121" s="15"/>
      <c r="Q121" s="45"/>
      <c r="R121" s="45"/>
      <c r="S121" s="69"/>
      <c r="T121" s="43"/>
      <c r="U121" s="45"/>
      <c r="V121" s="45"/>
      <c r="W121" s="69"/>
      <c r="X121" s="43"/>
    </row>
    <row r="122" spans="4:24" x14ac:dyDescent="0.2">
      <c r="D122" s="15"/>
      <c r="E122" s="21"/>
      <c r="F122" s="20"/>
      <c r="G122" s="28"/>
      <c r="H122" s="15"/>
      <c r="Q122" s="45"/>
      <c r="R122" s="45"/>
      <c r="S122" s="69"/>
      <c r="T122" s="43"/>
      <c r="U122" s="45"/>
      <c r="V122" s="45"/>
      <c r="W122" s="69"/>
      <c r="X122" s="43"/>
    </row>
    <row r="123" spans="4:24" x14ac:dyDescent="0.2">
      <c r="D123" s="15"/>
      <c r="E123" s="21"/>
      <c r="F123" s="20"/>
      <c r="G123" s="28"/>
      <c r="H123" s="15"/>
      <c r="Q123" s="45"/>
      <c r="R123" s="45"/>
      <c r="S123" s="69"/>
      <c r="T123" s="43"/>
      <c r="U123" s="45"/>
      <c r="V123" s="45"/>
      <c r="W123" s="69"/>
      <c r="X123" s="43"/>
    </row>
    <row r="124" spans="4:24" x14ac:dyDescent="0.2">
      <c r="D124" s="15"/>
      <c r="E124" s="20"/>
      <c r="F124" s="20"/>
      <c r="G124" s="28"/>
      <c r="H124" s="15"/>
      <c r="Q124" s="45"/>
      <c r="R124" s="45"/>
      <c r="S124" s="69"/>
      <c r="T124" s="43"/>
      <c r="U124" s="45"/>
      <c r="V124" s="45"/>
      <c r="W124" s="69"/>
      <c r="X124" s="43"/>
    </row>
    <row r="125" spans="4:24" x14ac:dyDescent="0.2">
      <c r="D125" s="15"/>
      <c r="E125" s="21"/>
      <c r="F125" s="20"/>
      <c r="G125" s="28"/>
      <c r="H125" s="15"/>
      <c r="Q125" s="45"/>
      <c r="R125" s="45"/>
      <c r="S125" s="69"/>
      <c r="T125" s="43"/>
      <c r="U125" s="45"/>
      <c r="V125" s="45"/>
      <c r="W125" s="69"/>
      <c r="X125" s="43"/>
    </row>
    <row r="126" spans="4:24" x14ac:dyDescent="0.2">
      <c r="D126" s="15"/>
      <c r="E126" s="21"/>
      <c r="F126" s="20"/>
      <c r="G126" s="28"/>
      <c r="H126" s="15"/>
      <c r="Q126" s="45"/>
      <c r="R126" s="45"/>
      <c r="S126" s="69"/>
      <c r="T126" s="43"/>
      <c r="U126" s="45"/>
      <c r="V126" s="45"/>
      <c r="W126" s="69"/>
      <c r="X126" s="43"/>
    </row>
    <row r="127" spans="4:24" x14ac:dyDescent="0.2">
      <c r="D127" s="15"/>
      <c r="E127" s="21"/>
      <c r="F127" s="20"/>
      <c r="G127" s="28"/>
      <c r="H127" s="15"/>
      <c r="Q127" s="45"/>
      <c r="R127" s="45"/>
      <c r="S127" s="69"/>
      <c r="T127" s="43"/>
      <c r="U127" s="45"/>
      <c r="V127" s="45"/>
      <c r="W127" s="69"/>
      <c r="X127" s="43"/>
    </row>
    <row r="128" spans="4:24" x14ac:dyDescent="0.2">
      <c r="D128" s="15"/>
      <c r="E128" s="21"/>
      <c r="F128" s="20"/>
      <c r="G128" s="28"/>
      <c r="H128" s="15"/>
      <c r="Q128" s="45"/>
      <c r="R128" s="45"/>
      <c r="S128" s="69"/>
      <c r="T128" s="43"/>
      <c r="U128" s="45"/>
      <c r="V128" s="45"/>
      <c r="W128" s="69"/>
      <c r="X128" s="43"/>
    </row>
    <row r="129" spans="4:24" x14ac:dyDescent="0.2">
      <c r="D129" s="15"/>
      <c r="E129" s="20"/>
      <c r="F129" s="20"/>
      <c r="G129" s="28"/>
      <c r="H129" s="15"/>
      <c r="Q129" s="45"/>
      <c r="R129" s="45"/>
      <c r="S129" s="69"/>
      <c r="T129" s="43"/>
      <c r="U129" s="45"/>
      <c r="V129" s="45"/>
      <c r="W129" s="69"/>
      <c r="X129" s="43"/>
    </row>
    <row r="130" spans="4:24" x14ac:dyDescent="0.2">
      <c r="D130" s="15"/>
      <c r="E130" s="21"/>
      <c r="F130" s="20"/>
      <c r="G130" s="28"/>
      <c r="H130" s="15"/>
      <c r="Q130" s="45"/>
      <c r="R130" s="45"/>
      <c r="S130" s="69"/>
      <c r="T130" s="43"/>
      <c r="U130" s="45"/>
      <c r="V130" s="45"/>
      <c r="W130" s="69"/>
      <c r="X130" s="43"/>
    </row>
    <row r="131" spans="4:24" x14ac:dyDescent="0.2">
      <c r="D131" s="15"/>
      <c r="E131" s="21"/>
      <c r="F131" s="20"/>
      <c r="G131" s="28"/>
      <c r="H131" s="15"/>
      <c r="Q131" s="45"/>
      <c r="R131" s="45"/>
      <c r="S131" s="69"/>
      <c r="T131" s="43"/>
      <c r="U131" s="45"/>
      <c r="V131" s="45"/>
      <c r="W131" s="69"/>
      <c r="X131" s="43"/>
    </row>
    <row r="132" spans="4:24" x14ac:dyDescent="0.2">
      <c r="D132" s="15"/>
      <c r="E132" s="21"/>
      <c r="F132" s="20"/>
      <c r="G132" s="28"/>
      <c r="H132" s="15"/>
      <c r="Q132" s="45"/>
      <c r="R132" s="45"/>
      <c r="S132" s="69"/>
      <c r="T132" s="43"/>
      <c r="U132" s="45"/>
      <c r="V132" s="45"/>
      <c r="W132" s="69"/>
      <c r="X132" s="43"/>
    </row>
    <row r="133" spans="4:24" x14ac:dyDescent="0.2">
      <c r="D133" s="15"/>
      <c r="E133" s="21"/>
      <c r="F133" s="20"/>
      <c r="G133" s="28"/>
      <c r="H133" s="15"/>
      <c r="Q133" s="45"/>
      <c r="R133" s="45"/>
      <c r="S133" s="69"/>
      <c r="T133" s="43"/>
      <c r="U133" s="45"/>
      <c r="V133" s="45"/>
      <c r="W133" s="69"/>
      <c r="X133" s="43"/>
    </row>
    <row r="134" spans="4:24" x14ac:dyDescent="0.2">
      <c r="D134" s="15"/>
      <c r="E134" s="20"/>
      <c r="F134" s="20"/>
      <c r="G134" s="28"/>
      <c r="H134" s="15"/>
      <c r="Q134" s="45"/>
      <c r="R134" s="45"/>
      <c r="S134" s="69"/>
      <c r="T134" s="43"/>
      <c r="U134" s="45"/>
      <c r="V134" s="45"/>
      <c r="W134" s="69"/>
      <c r="X134" s="43"/>
    </row>
    <row r="135" spans="4:24" x14ac:dyDescent="0.2">
      <c r="D135" s="15"/>
      <c r="E135" s="21"/>
      <c r="F135" s="20"/>
      <c r="G135" s="28"/>
      <c r="H135" s="15"/>
      <c r="Q135" s="45"/>
      <c r="R135" s="45"/>
      <c r="S135" s="69"/>
      <c r="T135" s="43"/>
      <c r="U135" s="45"/>
      <c r="V135" s="45"/>
      <c r="W135" s="69"/>
      <c r="X135" s="43"/>
    </row>
    <row r="136" spans="4:24" x14ac:dyDescent="0.2">
      <c r="D136" s="15"/>
      <c r="E136" s="21"/>
      <c r="F136" s="20"/>
      <c r="G136" s="28"/>
      <c r="H136" s="15"/>
      <c r="Q136" s="45"/>
      <c r="R136" s="45"/>
      <c r="S136" s="69"/>
      <c r="T136" s="43"/>
      <c r="U136" s="45"/>
      <c r="V136" s="45"/>
      <c r="W136" s="69"/>
      <c r="X136" s="43"/>
    </row>
    <row r="137" spans="4:24" x14ac:dyDescent="0.2">
      <c r="D137" s="15"/>
      <c r="E137" s="21"/>
      <c r="F137" s="20"/>
      <c r="G137" s="28"/>
      <c r="H137" s="15"/>
      <c r="Q137" s="45"/>
      <c r="R137" s="45"/>
      <c r="S137" s="69"/>
      <c r="T137" s="43"/>
      <c r="U137" s="45"/>
      <c r="V137" s="45"/>
      <c r="W137" s="69"/>
      <c r="X137" s="43"/>
    </row>
    <row r="138" spans="4:24" x14ac:dyDescent="0.2">
      <c r="D138" s="15"/>
      <c r="E138" s="21"/>
      <c r="F138" s="20"/>
      <c r="G138" s="28"/>
      <c r="H138" s="15"/>
      <c r="Q138" s="45"/>
      <c r="R138" s="45"/>
      <c r="S138" s="69"/>
      <c r="T138" s="43"/>
      <c r="U138" s="45"/>
      <c r="V138" s="45"/>
      <c r="W138" s="69"/>
      <c r="X138" s="43"/>
    </row>
    <row r="139" spans="4:24" x14ac:dyDescent="0.2">
      <c r="D139" s="15"/>
      <c r="E139" s="21"/>
      <c r="F139" s="20"/>
      <c r="G139" s="28"/>
      <c r="H139" s="15"/>
      <c r="Q139" s="45"/>
      <c r="R139" s="45"/>
      <c r="S139" s="69"/>
      <c r="T139" s="43"/>
      <c r="U139" s="45"/>
      <c r="V139" s="45"/>
      <c r="W139" s="69"/>
      <c r="X139" s="43"/>
    </row>
    <row r="140" spans="4:24" x14ac:dyDescent="0.2">
      <c r="D140" s="15"/>
      <c r="E140" s="21"/>
      <c r="F140" s="20"/>
      <c r="G140" s="28"/>
      <c r="H140" s="15"/>
      <c r="Q140" s="45"/>
      <c r="R140" s="45"/>
      <c r="S140" s="69"/>
      <c r="T140" s="43"/>
      <c r="U140" s="45"/>
      <c r="V140" s="45"/>
      <c r="W140" s="69"/>
      <c r="X140" s="43"/>
    </row>
    <row r="141" spans="4:24" x14ac:dyDescent="0.2">
      <c r="D141" s="15"/>
      <c r="E141" s="20"/>
      <c r="F141" s="20"/>
      <c r="G141" s="28"/>
      <c r="H141" s="15"/>
      <c r="Q141" s="45"/>
      <c r="R141" s="45"/>
      <c r="S141" s="69"/>
      <c r="T141" s="43"/>
      <c r="U141" s="45"/>
      <c r="V141" s="45"/>
      <c r="W141" s="69"/>
      <c r="X141" s="43"/>
    </row>
    <row r="142" spans="4:24" x14ac:dyDescent="0.2">
      <c r="D142" s="15"/>
      <c r="E142" s="21"/>
      <c r="F142" s="20"/>
      <c r="G142" s="28"/>
      <c r="H142" s="15"/>
      <c r="Q142" s="45"/>
      <c r="R142" s="45"/>
      <c r="S142" s="69"/>
      <c r="T142" s="43"/>
      <c r="U142" s="45"/>
      <c r="V142" s="45"/>
      <c r="W142" s="69"/>
      <c r="X142" s="43"/>
    </row>
    <row r="143" spans="4:24" x14ac:dyDescent="0.2">
      <c r="D143" s="15"/>
      <c r="E143" s="21"/>
      <c r="F143" s="20"/>
      <c r="G143" s="28"/>
      <c r="H143" s="15"/>
      <c r="Q143" s="45"/>
      <c r="R143" s="45"/>
      <c r="S143" s="69"/>
      <c r="T143" s="43"/>
      <c r="U143" s="45"/>
      <c r="V143" s="45"/>
      <c r="W143" s="69"/>
      <c r="X143" s="43"/>
    </row>
    <row r="144" spans="4:24" x14ac:dyDescent="0.2">
      <c r="D144" s="15"/>
      <c r="E144" s="21"/>
      <c r="F144" s="20"/>
      <c r="G144" s="28"/>
      <c r="H144" s="15"/>
      <c r="Q144" s="45"/>
      <c r="R144" s="45"/>
      <c r="S144" s="69"/>
      <c r="T144" s="43"/>
      <c r="U144" s="45"/>
      <c r="V144" s="45"/>
      <c r="W144" s="69"/>
      <c r="X144" s="43"/>
    </row>
    <row r="145" spans="4:24" x14ac:dyDescent="0.2">
      <c r="D145" s="15"/>
      <c r="E145" s="21"/>
      <c r="F145" s="20"/>
      <c r="G145" s="28"/>
      <c r="H145" s="15"/>
      <c r="Q145" s="45"/>
      <c r="R145" s="45"/>
      <c r="S145" s="69"/>
      <c r="T145" s="43"/>
      <c r="U145" s="45"/>
      <c r="V145" s="45"/>
      <c r="W145" s="69"/>
      <c r="X145" s="43"/>
    </row>
    <row r="146" spans="4:24" x14ac:dyDescent="0.2">
      <c r="D146" s="15"/>
      <c r="E146" s="21"/>
      <c r="F146" s="20"/>
      <c r="G146" s="28"/>
      <c r="H146" s="15"/>
      <c r="Q146" s="45"/>
      <c r="R146" s="45"/>
      <c r="S146" s="69"/>
      <c r="T146" s="43"/>
      <c r="U146" s="45"/>
      <c r="V146" s="45"/>
      <c r="W146" s="69"/>
      <c r="X146" s="43"/>
    </row>
    <row r="147" spans="4:24" x14ac:dyDescent="0.2">
      <c r="D147" s="15"/>
      <c r="E147" s="20"/>
      <c r="F147" s="20"/>
      <c r="G147" s="28"/>
      <c r="H147" s="15"/>
      <c r="Q147" s="45"/>
      <c r="R147" s="45"/>
      <c r="S147" s="69"/>
      <c r="T147" s="43"/>
      <c r="U147" s="45"/>
      <c r="V147" s="45"/>
      <c r="W147" s="69"/>
      <c r="X147" s="43"/>
    </row>
    <row r="148" spans="4:24" x14ac:dyDescent="0.2">
      <c r="D148" s="15"/>
      <c r="E148" s="21"/>
      <c r="F148" s="20"/>
      <c r="G148" s="28"/>
      <c r="H148" s="15"/>
      <c r="Q148" s="45"/>
      <c r="R148" s="45"/>
      <c r="S148" s="69"/>
      <c r="T148" s="43"/>
      <c r="U148" s="45"/>
      <c r="V148" s="45"/>
      <c r="W148" s="69"/>
      <c r="X148" s="43"/>
    </row>
    <row r="149" spans="4:24" x14ac:dyDescent="0.2">
      <c r="D149" s="15"/>
      <c r="E149" s="21"/>
      <c r="F149" s="20"/>
      <c r="G149" s="28"/>
      <c r="H149" s="15"/>
      <c r="Q149" s="45"/>
      <c r="R149" s="45"/>
      <c r="S149" s="69"/>
      <c r="T149" s="43"/>
      <c r="U149" s="45"/>
      <c r="V149" s="45"/>
      <c r="W149" s="69"/>
      <c r="X149" s="43"/>
    </row>
    <row r="150" spans="4:24" x14ac:dyDescent="0.2">
      <c r="D150" s="15"/>
      <c r="E150" s="21"/>
      <c r="F150" s="20"/>
      <c r="G150" s="28"/>
      <c r="H150" s="15"/>
      <c r="Q150" s="45"/>
      <c r="R150" s="45"/>
      <c r="S150" s="69"/>
      <c r="T150" s="43"/>
      <c r="U150" s="45"/>
      <c r="V150" s="45"/>
      <c r="W150" s="69"/>
      <c r="X150" s="43"/>
    </row>
    <row r="151" spans="4:24" x14ac:dyDescent="0.2">
      <c r="D151" s="15"/>
      <c r="E151" s="21"/>
      <c r="F151" s="20"/>
      <c r="G151" s="28"/>
      <c r="H151" s="15"/>
      <c r="Q151" s="45"/>
      <c r="R151" s="45"/>
      <c r="S151" s="69"/>
      <c r="T151" s="43"/>
      <c r="U151" s="45"/>
      <c r="V151" s="45"/>
      <c r="W151" s="69"/>
      <c r="X151" s="43"/>
    </row>
    <row r="152" spans="4:24" x14ac:dyDescent="0.2">
      <c r="D152" s="15"/>
      <c r="E152" s="21"/>
      <c r="F152" s="20"/>
      <c r="G152" s="28"/>
      <c r="H152" s="15"/>
      <c r="Q152" s="45"/>
      <c r="R152" s="45"/>
      <c r="S152" s="69"/>
      <c r="T152" s="43"/>
      <c r="U152" s="45"/>
      <c r="V152" s="45"/>
      <c r="W152" s="69"/>
      <c r="X152" s="43"/>
    </row>
    <row r="153" spans="4:24" x14ac:dyDescent="0.2">
      <c r="D153" s="15"/>
      <c r="E153" s="21"/>
      <c r="F153" s="20"/>
      <c r="G153" s="28"/>
      <c r="H153" s="15"/>
      <c r="Q153" s="45"/>
      <c r="R153" s="45"/>
      <c r="S153" s="69"/>
      <c r="T153" s="43"/>
      <c r="U153" s="45"/>
      <c r="V153" s="45"/>
      <c r="W153" s="69"/>
      <c r="X153" s="43"/>
    </row>
    <row r="154" spans="4:24" x14ac:dyDescent="0.2">
      <c r="D154" s="15"/>
      <c r="E154" s="20"/>
      <c r="F154" s="20"/>
      <c r="G154" s="28"/>
      <c r="H154" s="15"/>
      <c r="Q154" s="45"/>
      <c r="R154" s="45"/>
      <c r="S154" s="69"/>
      <c r="T154" s="43"/>
      <c r="U154" s="45"/>
      <c r="V154" s="45"/>
      <c r="W154" s="69"/>
      <c r="X154" s="43"/>
    </row>
    <row r="155" spans="4:24" x14ac:dyDescent="0.2">
      <c r="D155" s="15"/>
      <c r="E155" s="21"/>
      <c r="F155" s="20"/>
      <c r="G155" s="28"/>
      <c r="H155" s="15"/>
      <c r="Q155" s="45"/>
      <c r="R155" s="45"/>
      <c r="S155" s="69"/>
      <c r="T155" s="43"/>
      <c r="U155" s="45"/>
      <c r="V155" s="45"/>
      <c r="W155" s="69"/>
      <c r="X155" s="43"/>
    </row>
    <row r="156" spans="4:24" x14ac:dyDescent="0.2">
      <c r="D156" s="15"/>
      <c r="E156" s="21"/>
      <c r="F156" s="20"/>
      <c r="G156" s="28"/>
      <c r="H156" s="15"/>
      <c r="Q156" s="45"/>
      <c r="R156" s="45"/>
      <c r="S156" s="69"/>
      <c r="T156" s="43"/>
      <c r="U156" s="45"/>
      <c r="V156" s="45"/>
      <c r="W156" s="69"/>
      <c r="X156" s="43"/>
    </row>
    <row r="157" spans="4:24" x14ac:dyDescent="0.2">
      <c r="D157" s="15"/>
      <c r="E157" s="21"/>
      <c r="F157" s="20"/>
      <c r="G157" s="28"/>
      <c r="H157" s="15"/>
      <c r="Q157" s="45"/>
      <c r="R157" s="45"/>
      <c r="S157" s="69"/>
      <c r="T157" s="43"/>
      <c r="U157" s="45"/>
      <c r="V157" s="45"/>
      <c r="W157" s="69"/>
      <c r="X157" s="43"/>
    </row>
    <row r="158" spans="4:24" x14ac:dyDescent="0.2">
      <c r="D158" s="15"/>
      <c r="E158" s="21"/>
      <c r="F158" s="20"/>
      <c r="G158" s="28"/>
      <c r="H158" s="15"/>
      <c r="Q158" s="45"/>
      <c r="R158" s="45"/>
      <c r="S158" s="69"/>
      <c r="T158" s="43"/>
      <c r="U158" s="45"/>
      <c r="V158" s="45"/>
      <c r="W158" s="69"/>
      <c r="X158" s="43"/>
    </row>
    <row r="159" spans="4:24" x14ac:dyDescent="0.2">
      <c r="D159" s="15"/>
      <c r="E159" s="21"/>
      <c r="F159" s="20"/>
      <c r="G159" s="28"/>
      <c r="H159" s="15"/>
      <c r="Q159" s="45"/>
      <c r="R159" s="45"/>
      <c r="S159" s="69"/>
      <c r="T159" s="43"/>
      <c r="U159" s="45"/>
      <c r="V159" s="45"/>
      <c r="W159" s="69"/>
      <c r="X159" s="43"/>
    </row>
    <row r="160" spans="4:24" x14ac:dyDescent="0.2">
      <c r="D160" s="15"/>
      <c r="E160" s="21"/>
      <c r="F160" s="20"/>
      <c r="G160" s="28"/>
      <c r="H160" s="15"/>
      <c r="Q160" s="45"/>
      <c r="R160" s="45"/>
      <c r="S160" s="69"/>
      <c r="T160" s="43"/>
      <c r="U160" s="45"/>
      <c r="V160" s="45"/>
      <c r="W160" s="69"/>
      <c r="X160" s="43"/>
    </row>
    <row r="161" spans="4:24" x14ac:dyDescent="0.2">
      <c r="D161" s="15"/>
      <c r="E161" s="20"/>
      <c r="F161" s="20"/>
      <c r="G161" s="28"/>
      <c r="H161" s="15"/>
      <c r="Q161" s="45"/>
      <c r="R161" s="45"/>
      <c r="S161" s="69"/>
      <c r="T161" s="43"/>
      <c r="U161" s="45"/>
      <c r="V161" s="45"/>
      <c r="W161" s="69"/>
      <c r="X161" s="43"/>
    </row>
    <row r="162" spans="4:24" x14ac:dyDescent="0.2">
      <c r="D162" s="15"/>
      <c r="E162" s="21"/>
      <c r="F162" s="20"/>
      <c r="G162" s="28"/>
      <c r="H162" s="15"/>
      <c r="Q162" s="45"/>
      <c r="R162" s="45"/>
      <c r="S162" s="69"/>
      <c r="T162" s="43"/>
      <c r="U162" s="45"/>
      <c r="V162" s="45"/>
      <c r="W162" s="69"/>
      <c r="X162" s="43"/>
    </row>
    <row r="163" spans="4:24" x14ac:dyDescent="0.2">
      <c r="D163" s="15"/>
      <c r="E163" s="21"/>
      <c r="F163" s="20"/>
      <c r="G163" s="28"/>
      <c r="H163" s="15"/>
      <c r="Q163" s="45"/>
      <c r="R163" s="45"/>
      <c r="S163" s="69"/>
      <c r="T163" s="43"/>
      <c r="U163" s="45"/>
      <c r="V163" s="45"/>
      <c r="W163" s="69"/>
      <c r="X163" s="43"/>
    </row>
    <row r="164" spans="4:24" x14ac:dyDescent="0.2">
      <c r="D164" s="15"/>
      <c r="E164" s="21"/>
      <c r="F164" s="20"/>
      <c r="G164" s="28"/>
      <c r="H164" s="15"/>
      <c r="Q164" s="45"/>
      <c r="R164" s="45"/>
      <c r="S164" s="69"/>
      <c r="T164" s="43"/>
      <c r="U164" s="45"/>
      <c r="V164" s="45"/>
      <c r="W164" s="69"/>
      <c r="X164" s="43"/>
    </row>
    <row r="165" spans="4:24" x14ac:dyDescent="0.2">
      <c r="D165" s="15"/>
      <c r="E165" s="21"/>
      <c r="F165" s="20"/>
      <c r="G165" s="28"/>
      <c r="H165" s="15"/>
      <c r="Q165" s="45"/>
      <c r="R165" s="45"/>
      <c r="S165" s="69"/>
      <c r="T165" s="43"/>
      <c r="U165" s="45"/>
      <c r="V165" s="45"/>
      <c r="W165" s="69"/>
      <c r="X165" s="43"/>
    </row>
    <row r="166" spans="4:24" x14ac:dyDescent="0.2">
      <c r="D166" s="15"/>
      <c r="E166" s="21"/>
      <c r="F166" s="20"/>
      <c r="G166" s="28"/>
      <c r="H166" s="15"/>
      <c r="Q166" s="45"/>
      <c r="R166" s="45"/>
      <c r="S166" s="69"/>
      <c r="T166" s="43"/>
      <c r="U166" s="45"/>
      <c r="V166" s="45"/>
      <c r="W166" s="69"/>
      <c r="X166" s="43"/>
    </row>
    <row r="167" spans="4:24" x14ac:dyDescent="0.2">
      <c r="D167" s="15"/>
      <c r="E167" s="20"/>
      <c r="F167" s="20"/>
      <c r="G167" s="28"/>
      <c r="H167" s="15"/>
      <c r="Q167" s="45"/>
      <c r="R167" s="45"/>
      <c r="S167" s="69"/>
      <c r="T167" s="43"/>
      <c r="U167" s="45"/>
      <c r="V167" s="45"/>
      <c r="W167" s="69"/>
      <c r="X167" s="43"/>
    </row>
    <row r="168" spans="4:24" x14ac:dyDescent="0.2">
      <c r="D168" s="15"/>
      <c r="E168" s="21"/>
      <c r="F168" s="20"/>
      <c r="G168" s="28"/>
      <c r="H168" s="15"/>
      <c r="Q168" s="45"/>
      <c r="R168" s="45"/>
      <c r="S168" s="69"/>
      <c r="T168" s="43"/>
      <c r="U168" s="45"/>
      <c r="V168" s="45"/>
      <c r="W168" s="69"/>
      <c r="X168" s="43"/>
    </row>
    <row r="169" spans="4:24" x14ac:dyDescent="0.2">
      <c r="D169" s="15"/>
      <c r="E169" s="21"/>
      <c r="F169" s="20"/>
      <c r="G169" s="28"/>
      <c r="H169" s="15"/>
      <c r="Q169" s="45"/>
      <c r="R169" s="45"/>
      <c r="S169" s="69"/>
      <c r="T169" s="43"/>
      <c r="U169" s="45"/>
      <c r="V169" s="45"/>
      <c r="W169" s="69"/>
      <c r="X169" s="43"/>
    </row>
    <row r="170" spans="4:24" x14ac:dyDescent="0.2">
      <c r="D170" s="15"/>
      <c r="E170" s="21"/>
      <c r="F170" s="20"/>
      <c r="G170" s="28"/>
      <c r="H170" s="15"/>
      <c r="Q170" s="45"/>
      <c r="R170" s="45"/>
      <c r="S170" s="69"/>
      <c r="T170" s="43"/>
      <c r="U170" s="45"/>
      <c r="V170" s="45"/>
      <c r="W170" s="69"/>
      <c r="X170" s="43"/>
    </row>
    <row r="171" spans="4:24" x14ac:dyDescent="0.2">
      <c r="D171" s="15"/>
      <c r="E171" s="21"/>
      <c r="F171" s="20"/>
      <c r="G171" s="28"/>
      <c r="H171" s="15"/>
      <c r="Q171" s="45"/>
      <c r="R171" s="45"/>
      <c r="S171" s="69"/>
      <c r="T171" s="43"/>
      <c r="U171" s="45"/>
      <c r="V171" s="45"/>
      <c r="W171" s="69"/>
      <c r="X171" s="43"/>
    </row>
    <row r="172" spans="4:24" x14ac:dyDescent="0.2">
      <c r="D172" s="15"/>
      <c r="E172" s="20"/>
      <c r="F172" s="20"/>
      <c r="G172" s="28"/>
      <c r="H172" s="15"/>
      <c r="Q172" s="45"/>
      <c r="R172" s="45"/>
      <c r="S172" s="69"/>
      <c r="T172" s="43"/>
      <c r="U172" s="45"/>
      <c r="V172" s="45"/>
      <c r="W172" s="69"/>
      <c r="X172" s="43"/>
    </row>
    <row r="173" spans="4:24" x14ac:dyDescent="0.2">
      <c r="D173" s="15"/>
      <c r="E173" s="20"/>
      <c r="F173" s="20"/>
      <c r="G173" s="28"/>
      <c r="H173" s="15"/>
      <c r="Q173" s="45"/>
      <c r="R173" s="45"/>
      <c r="S173" s="69"/>
      <c r="T173" s="43"/>
      <c r="U173" s="45"/>
      <c r="V173" s="45"/>
      <c r="W173" s="69"/>
      <c r="X173" s="43"/>
    </row>
    <row r="174" spans="4:24" x14ac:dyDescent="0.2">
      <c r="D174" s="15"/>
      <c r="E174" s="20"/>
      <c r="F174" s="20"/>
      <c r="G174" s="28"/>
      <c r="H174" s="15"/>
      <c r="Q174" s="45"/>
      <c r="R174" s="45"/>
      <c r="S174" s="69"/>
      <c r="T174" s="43"/>
      <c r="U174" s="45"/>
      <c r="V174" s="45"/>
      <c r="W174" s="69"/>
      <c r="X174" s="43"/>
    </row>
    <row r="175" spans="4:24" x14ac:dyDescent="0.2">
      <c r="D175" s="15"/>
      <c r="E175" s="20"/>
      <c r="F175" s="20"/>
      <c r="G175" s="28"/>
      <c r="H175" s="15"/>
      <c r="Q175" s="45"/>
      <c r="R175" s="45"/>
      <c r="S175" s="69"/>
      <c r="T175" s="43"/>
      <c r="U175" s="45"/>
      <c r="V175" s="45"/>
      <c r="W175" s="69"/>
      <c r="X175" s="43"/>
    </row>
    <row r="176" spans="4:24" x14ac:dyDescent="0.2">
      <c r="E176" s="20"/>
      <c r="F176" s="20"/>
      <c r="G176" s="28"/>
      <c r="Q176" s="45"/>
      <c r="R176" s="45"/>
      <c r="S176" s="69"/>
      <c r="T176" s="43"/>
      <c r="U176" s="45"/>
      <c r="V176" s="45"/>
      <c r="W176" s="69"/>
      <c r="X176" s="43"/>
    </row>
    <row r="177" spans="5:24" x14ac:dyDescent="0.2">
      <c r="E177" s="20"/>
      <c r="F177" s="20"/>
      <c r="G177" s="28"/>
      <c r="Q177" s="45"/>
      <c r="R177" s="45"/>
      <c r="S177" s="69"/>
      <c r="T177" s="43"/>
      <c r="U177" s="45"/>
      <c r="V177" s="45"/>
      <c r="W177" s="69"/>
      <c r="X177" s="43"/>
    </row>
    <row r="178" spans="5:24" x14ac:dyDescent="0.2">
      <c r="E178" s="20"/>
      <c r="F178" s="20"/>
      <c r="G178" s="28"/>
      <c r="Q178" s="45"/>
      <c r="R178" s="45"/>
      <c r="S178" s="69"/>
      <c r="T178" s="43"/>
      <c r="U178" s="45"/>
      <c r="V178" s="45"/>
      <c r="W178" s="69"/>
      <c r="X178" s="43"/>
    </row>
    <row r="179" spans="5:24" x14ac:dyDescent="0.2">
      <c r="E179" s="20"/>
      <c r="F179" s="20"/>
      <c r="G179" s="28"/>
      <c r="Q179" s="45"/>
      <c r="R179" s="45"/>
      <c r="S179" s="69"/>
      <c r="T179" s="43"/>
      <c r="U179" s="45"/>
      <c r="V179" s="45"/>
      <c r="W179" s="69"/>
      <c r="X179" s="43"/>
    </row>
    <row r="180" spans="5:24" x14ac:dyDescent="0.2">
      <c r="E180" s="20"/>
      <c r="F180" s="20"/>
      <c r="G180" s="28"/>
      <c r="Q180" s="45"/>
      <c r="R180" s="45"/>
      <c r="S180" s="69"/>
      <c r="T180" s="43"/>
      <c r="U180" s="45"/>
      <c r="V180" s="45"/>
      <c r="W180" s="69"/>
      <c r="X180" s="43"/>
    </row>
    <row r="181" spans="5:24" x14ac:dyDescent="0.2">
      <c r="E181" s="20"/>
      <c r="F181" s="20"/>
      <c r="G181" s="28"/>
      <c r="Q181" s="45"/>
      <c r="R181" s="45"/>
      <c r="S181" s="69"/>
      <c r="T181" s="43"/>
      <c r="U181" s="45"/>
      <c r="V181" s="45"/>
      <c r="W181" s="69"/>
      <c r="X181" s="43"/>
    </row>
    <row r="182" spans="5:24" x14ac:dyDescent="0.2">
      <c r="E182" s="20"/>
      <c r="F182" s="20"/>
      <c r="G182" s="28"/>
      <c r="Q182" s="45"/>
      <c r="R182" s="45"/>
      <c r="S182" s="69"/>
      <c r="T182" s="43"/>
      <c r="U182" s="45"/>
      <c r="V182" s="45"/>
      <c r="W182" s="69"/>
      <c r="X182" s="43"/>
    </row>
    <row r="183" spans="5:24" x14ac:dyDescent="0.2">
      <c r="E183" s="20"/>
      <c r="F183" s="20"/>
      <c r="G183" s="28"/>
      <c r="Q183" s="45"/>
      <c r="R183" s="45"/>
      <c r="S183" s="69"/>
      <c r="T183" s="43"/>
      <c r="U183" s="45"/>
      <c r="V183" s="45"/>
      <c r="W183" s="69"/>
      <c r="X183" s="43"/>
    </row>
    <row r="184" spans="5:24" x14ac:dyDescent="0.2">
      <c r="E184" s="20"/>
      <c r="F184" s="20"/>
      <c r="G184" s="28"/>
      <c r="Q184" s="45"/>
      <c r="R184" s="45"/>
      <c r="S184" s="69"/>
      <c r="T184" s="43"/>
      <c r="U184" s="45"/>
      <c r="V184" s="45"/>
      <c r="W184" s="69"/>
      <c r="X184" s="43"/>
    </row>
    <row r="185" spans="5:24" x14ac:dyDescent="0.2">
      <c r="E185" s="20"/>
      <c r="F185" s="20"/>
      <c r="G185" s="28"/>
      <c r="Q185" s="45"/>
      <c r="R185" s="45"/>
      <c r="S185" s="69"/>
      <c r="T185" s="43"/>
      <c r="U185" s="45"/>
      <c r="V185" s="45"/>
      <c r="W185" s="69"/>
      <c r="X185" s="43"/>
    </row>
    <row r="186" spans="5:24" x14ac:dyDescent="0.2">
      <c r="E186" s="20"/>
      <c r="F186" s="20"/>
      <c r="G186" s="28"/>
      <c r="Q186" s="45"/>
      <c r="R186" s="45"/>
      <c r="S186" s="69"/>
      <c r="T186" s="43"/>
      <c r="U186" s="45"/>
      <c r="V186" s="45"/>
      <c r="W186" s="69"/>
      <c r="X186" s="43"/>
    </row>
    <row r="187" spans="5:24" x14ac:dyDescent="0.2">
      <c r="E187" s="20"/>
      <c r="F187" s="20"/>
      <c r="G187" s="28"/>
      <c r="Q187" s="45"/>
      <c r="R187" s="45"/>
      <c r="S187" s="69"/>
      <c r="T187" s="43"/>
      <c r="U187" s="45"/>
      <c r="V187" s="45"/>
      <c r="W187" s="69"/>
      <c r="X187" s="43"/>
    </row>
    <row r="188" spans="5:24" x14ac:dyDescent="0.2">
      <c r="E188" s="20"/>
      <c r="F188" s="20"/>
      <c r="G188" s="28"/>
      <c r="Q188" s="45"/>
      <c r="R188" s="45"/>
      <c r="S188" s="69"/>
      <c r="T188" s="43"/>
      <c r="U188" s="45"/>
      <c r="V188" s="45"/>
      <c r="W188" s="69"/>
      <c r="X188" s="43"/>
    </row>
    <row r="189" spans="5:24" x14ac:dyDescent="0.2">
      <c r="E189" s="20"/>
      <c r="F189" s="20"/>
      <c r="G189" s="28"/>
      <c r="Q189" s="45"/>
      <c r="R189" s="45"/>
      <c r="S189" s="69"/>
      <c r="T189" s="43"/>
      <c r="U189" s="45"/>
      <c r="V189" s="45"/>
      <c r="W189" s="69"/>
      <c r="X189" s="43"/>
    </row>
    <row r="190" spans="5:24" x14ac:dyDescent="0.2">
      <c r="E190" s="20"/>
      <c r="F190" s="20"/>
      <c r="G190" s="28"/>
      <c r="Q190" s="45"/>
      <c r="R190" s="45"/>
      <c r="S190" s="69"/>
      <c r="T190" s="43"/>
      <c r="U190" s="45"/>
      <c r="V190" s="45"/>
      <c r="W190" s="69"/>
      <c r="X190" s="43"/>
    </row>
    <row r="191" spans="5:24" x14ac:dyDescent="0.2">
      <c r="E191" s="20"/>
      <c r="F191" s="20"/>
      <c r="G191" s="28"/>
      <c r="Q191" s="45"/>
      <c r="R191" s="45"/>
      <c r="S191" s="69"/>
      <c r="T191" s="43"/>
      <c r="U191" s="45"/>
      <c r="V191" s="45"/>
      <c r="W191" s="69"/>
      <c r="X191" s="43"/>
    </row>
    <row r="192" spans="5:24" x14ac:dyDescent="0.2">
      <c r="E192" s="20"/>
      <c r="F192" s="20"/>
      <c r="G192" s="28"/>
      <c r="Q192" s="45"/>
      <c r="R192" s="45"/>
      <c r="S192" s="69"/>
      <c r="T192" s="43"/>
      <c r="U192" s="45"/>
      <c r="V192" s="45"/>
      <c r="W192" s="69"/>
      <c r="X192" s="43"/>
    </row>
    <row r="193" spans="5:24" x14ac:dyDescent="0.2">
      <c r="E193" s="20"/>
      <c r="F193" s="20"/>
      <c r="G193" s="28"/>
      <c r="Q193" s="45"/>
      <c r="R193" s="45"/>
      <c r="S193" s="69"/>
      <c r="T193" s="43"/>
      <c r="U193" s="45"/>
      <c r="V193" s="45"/>
      <c r="W193" s="69"/>
      <c r="X193" s="43"/>
    </row>
    <row r="194" spans="5:24" x14ac:dyDescent="0.2">
      <c r="E194" s="20"/>
      <c r="F194" s="20"/>
      <c r="G194" s="28"/>
      <c r="Q194" s="45"/>
      <c r="R194" s="45"/>
      <c r="S194" s="69"/>
      <c r="T194" s="43"/>
      <c r="U194" s="45"/>
      <c r="V194" s="45"/>
      <c r="W194" s="69"/>
      <c r="X194" s="43"/>
    </row>
    <row r="195" spans="5:24" x14ac:dyDescent="0.2">
      <c r="E195" s="18"/>
      <c r="F195" s="18"/>
      <c r="G195" s="19"/>
      <c r="Q195" s="45"/>
      <c r="R195" s="45"/>
      <c r="S195" s="69"/>
      <c r="T195" s="43"/>
      <c r="U195" s="45"/>
      <c r="V195" s="45"/>
      <c r="W195" s="69"/>
      <c r="X195" s="43"/>
    </row>
    <row r="196" spans="5:24" x14ac:dyDescent="0.2">
      <c r="E196" s="18"/>
      <c r="F196" s="18"/>
      <c r="G196" s="19"/>
      <c r="Q196" s="45"/>
      <c r="R196" s="45"/>
      <c r="S196" s="69"/>
      <c r="T196" s="43"/>
      <c r="U196" s="45"/>
      <c r="V196" s="45"/>
      <c r="W196" s="69"/>
      <c r="X196" s="43"/>
    </row>
    <row r="197" spans="5:24" x14ac:dyDescent="0.2">
      <c r="E197" s="18"/>
      <c r="F197" s="18"/>
      <c r="G197" s="19"/>
      <c r="Q197" s="45"/>
      <c r="R197" s="45"/>
      <c r="S197" s="69"/>
      <c r="T197" s="43"/>
      <c r="U197" s="45"/>
      <c r="V197" s="45"/>
      <c r="W197" s="69"/>
      <c r="X197" s="43"/>
    </row>
    <row r="198" spans="5:24" x14ac:dyDescent="0.2">
      <c r="E198" s="18"/>
      <c r="F198" s="18"/>
      <c r="G198" s="19"/>
      <c r="Q198" s="45"/>
      <c r="R198" s="45"/>
      <c r="S198" s="69"/>
      <c r="T198" s="43"/>
      <c r="U198" s="45"/>
      <c r="V198" s="45"/>
      <c r="W198" s="69"/>
      <c r="X198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5263-20CD-6C4A-A22F-1C8A3AD26B4F}">
  <sheetPr codeName="Sheet5"/>
  <dimension ref="A1:Z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136.33203125" style="13" customWidth="1"/>
  </cols>
  <sheetData>
    <row r="1" spans="1:26" x14ac:dyDescent="0.2">
      <c r="A1" s="8" t="s">
        <v>1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13"/>
      <c r="V1" s="13"/>
      <c r="W1" s="80"/>
      <c r="Y1" s="13"/>
      <c r="Z1" s="13"/>
    </row>
    <row r="2" spans="1:26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  <c r="U2" s="13"/>
      <c r="V2" s="13"/>
      <c r="W2" s="80"/>
      <c r="Y2" s="13"/>
      <c r="Z2" s="13"/>
    </row>
    <row r="3" spans="1:26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254</v>
      </c>
      <c r="R3" s="23" t="s">
        <v>64</v>
      </c>
      <c r="S3" s="84" t="s">
        <v>77</v>
      </c>
      <c r="U3" s="23" t="s">
        <v>292</v>
      </c>
      <c r="V3" s="23" t="s">
        <v>64</v>
      </c>
      <c r="W3" s="84" t="s">
        <v>77</v>
      </c>
    </row>
    <row r="4" spans="1:26" x14ac:dyDescent="0.2">
      <c r="A4" s="1" t="s">
        <v>66</v>
      </c>
      <c r="B4" s="112">
        <v>3970</v>
      </c>
      <c r="C4" s="81">
        <f>B4/B7</f>
        <v>0.97952134221564269</v>
      </c>
      <c r="E4" s="3" t="s">
        <v>104</v>
      </c>
      <c r="F4" s="112">
        <v>2788</v>
      </c>
      <c r="G4" s="81">
        <f>F4/F6</f>
        <v>0.75087530298949634</v>
      </c>
      <c r="I4" s="17" t="s">
        <v>139</v>
      </c>
      <c r="J4" s="112">
        <v>623</v>
      </c>
      <c r="K4" s="81">
        <f>J4/J6</f>
        <v>0.18280516431924881</v>
      </c>
      <c r="M4" s="22" t="s">
        <v>170</v>
      </c>
      <c r="N4" s="112">
        <v>620</v>
      </c>
      <c r="O4" s="84">
        <f>N4/N8</f>
        <v>0.22439377488237422</v>
      </c>
      <c r="Q4" s="23" t="s">
        <v>257</v>
      </c>
      <c r="R4" s="112">
        <v>1335</v>
      </c>
      <c r="S4" s="84">
        <f>R4/R7</f>
        <v>0.49776286353467564</v>
      </c>
      <c r="U4" s="23" t="s">
        <v>260</v>
      </c>
      <c r="V4" s="112">
        <v>1503</v>
      </c>
      <c r="W4" s="84">
        <f>V4/V7</f>
        <v>0.42314189189189189</v>
      </c>
    </row>
    <row r="5" spans="1:26" x14ac:dyDescent="0.2">
      <c r="A5" s="1" t="s">
        <v>67</v>
      </c>
      <c r="B5" s="112">
        <v>32</v>
      </c>
      <c r="C5" s="81">
        <f>B5/B7</f>
        <v>7.8953861337281023E-3</v>
      </c>
      <c r="E5" s="3" t="s">
        <v>105</v>
      </c>
      <c r="F5" s="112">
        <v>925</v>
      </c>
      <c r="G5" s="81">
        <f>F5/F6</f>
        <v>0.24912469701050363</v>
      </c>
      <c r="I5" s="17" t="s">
        <v>88</v>
      </c>
      <c r="J5" s="112">
        <v>2785</v>
      </c>
      <c r="K5" s="81">
        <f>J5/J6</f>
        <v>0.81719483568075113</v>
      </c>
      <c r="L5" s="15"/>
      <c r="M5" s="22" t="s">
        <v>171</v>
      </c>
      <c r="N5" s="112">
        <v>252</v>
      </c>
      <c r="O5" s="84">
        <f>N5/N8</f>
        <v>9.1205211726384364E-2</v>
      </c>
      <c r="Q5" s="23" t="s">
        <v>258</v>
      </c>
      <c r="R5" s="112">
        <v>666</v>
      </c>
      <c r="S5" s="84">
        <f>R5/R7</f>
        <v>0.24832214765100671</v>
      </c>
      <c r="U5" s="23" t="s">
        <v>261</v>
      </c>
      <c r="V5" s="112">
        <v>1301</v>
      </c>
      <c r="W5" s="84">
        <f>V5/V7</f>
        <v>0.36627252252252251</v>
      </c>
    </row>
    <row r="6" spans="1:26" x14ac:dyDescent="0.2">
      <c r="A6" s="2" t="s">
        <v>68</v>
      </c>
      <c r="B6" s="112">
        <v>51</v>
      </c>
      <c r="C6" s="86">
        <f>B6/B7</f>
        <v>1.2583271650629163E-2</v>
      </c>
      <c r="E6" s="3" t="s">
        <v>107</v>
      </c>
      <c r="F6" s="1">
        <f>F4+F5</f>
        <v>3713</v>
      </c>
      <c r="G6" s="81">
        <f>G4+G5</f>
        <v>1</v>
      </c>
      <c r="I6" s="17" t="s">
        <v>69</v>
      </c>
      <c r="J6" s="1">
        <f>J4+J5</f>
        <v>3408</v>
      </c>
      <c r="K6" s="81">
        <f>K4+K5</f>
        <v>1</v>
      </c>
      <c r="L6" s="15"/>
      <c r="M6" s="22" t="s">
        <v>172</v>
      </c>
      <c r="N6" s="112">
        <v>1347</v>
      </c>
      <c r="O6" s="84">
        <f>N6/N8</f>
        <v>0.48751357220412594</v>
      </c>
      <c r="Q6" s="23" t="s">
        <v>259</v>
      </c>
      <c r="R6" s="112">
        <v>681</v>
      </c>
      <c r="S6" s="84">
        <f>R6/R7</f>
        <v>0.25391498881431768</v>
      </c>
      <c r="U6" s="23" t="s">
        <v>262</v>
      </c>
      <c r="V6" s="112">
        <v>748</v>
      </c>
      <c r="W6" s="84">
        <f>V6/V7</f>
        <v>0.21058558558558557</v>
      </c>
    </row>
    <row r="7" spans="1:26" x14ac:dyDescent="0.2">
      <c r="A7" s="3" t="s">
        <v>69</v>
      </c>
      <c r="B7" s="1">
        <f>B4+B5+B6</f>
        <v>4053</v>
      </c>
      <c r="C7" s="81">
        <f>C4+C5+C6</f>
        <v>0.99999999999999989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544</v>
      </c>
      <c r="O7" s="84">
        <f>N7/N8</f>
        <v>0.19688744118711546</v>
      </c>
      <c r="Q7" s="23" t="s">
        <v>69</v>
      </c>
      <c r="R7" s="23">
        <f>R4+R5+R6</f>
        <v>2682</v>
      </c>
      <c r="S7" s="84">
        <f>S4+S5+S6</f>
        <v>1</v>
      </c>
      <c r="U7" s="23" t="s">
        <v>69</v>
      </c>
      <c r="V7" s="23">
        <f>V4+V5+V6</f>
        <v>3552</v>
      </c>
      <c r="W7" s="84">
        <f>W4+W5+W6</f>
        <v>1</v>
      </c>
    </row>
    <row r="8" spans="1:26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2763</v>
      </c>
      <c r="O8" s="84">
        <f>O4+O5+O6+O7</f>
        <v>0.99999999999999989</v>
      </c>
      <c r="Q8" s="13"/>
      <c r="R8" s="13"/>
      <c r="S8" s="80"/>
      <c r="U8" s="13"/>
      <c r="V8" s="13"/>
      <c r="W8" s="80"/>
    </row>
    <row r="9" spans="1:26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11</v>
      </c>
      <c r="G9" s="81">
        <f>F9/F11</f>
        <v>0.35483870967741937</v>
      </c>
      <c r="I9" s="17" t="s">
        <v>671</v>
      </c>
      <c r="J9" s="112">
        <v>640</v>
      </c>
      <c r="K9" s="81">
        <f>J9/J12</f>
        <v>0.21993127147766323</v>
      </c>
      <c r="L9" s="15"/>
      <c r="M9" s="13"/>
      <c r="N9" s="13"/>
      <c r="O9" s="80"/>
      <c r="Q9" s="23" t="s">
        <v>253</v>
      </c>
      <c r="R9" s="23" t="s">
        <v>64</v>
      </c>
      <c r="S9" s="84" t="s">
        <v>77</v>
      </c>
      <c r="U9" s="23" t="s">
        <v>220</v>
      </c>
      <c r="V9" s="23" t="s">
        <v>64</v>
      </c>
      <c r="W9" s="84" t="s">
        <v>77</v>
      </c>
    </row>
    <row r="10" spans="1:26" x14ac:dyDescent="0.2">
      <c r="A10" s="23" t="s">
        <v>70</v>
      </c>
      <c r="B10" s="112">
        <v>32</v>
      </c>
      <c r="C10" s="84">
        <f>B10/B17</f>
        <v>7.9503105590062115E-3</v>
      </c>
      <c r="E10" s="3" t="s">
        <v>109</v>
      </c>
      <c r="F10" s="112">
        <v>20</v>
      </c>
      <c r="G10" s="81">
        <f>F10/F11</f>
        <v>0.64516129032258063</v>
      </c>
      <c r="I10" s="17" t="s">
        <v>141</v>
      </c>
      <c r="J10" s="112">
        <v>1231</v>
      </c>
      <c r="K10" s="81">
        <f>J10/J12</f>
        <v>0.42302405498281787</v>
      </c>
      <c r="L10" s="15"/>
      <c r="M10" s="22" t="s">
        <v>174</v>
      </c>
      <c r="N10" s="23" t="s">
        <v>64</v>
      </c>
      <c r="O10" s="84" t="s">
        <v>77</v>
      </c>
      <c r="Q10" s="23" t="s">
        <v>256</v>
      </c>
      <c r="R10" s="112">
        <v>847</v>
      </c>
      <c r="S10" s="84">
        <f>R10/R12</f>
        <v>0.25682231655548815</v>
      </c>
      <c r="U10" s="23" t="s">
        <v>263</v>
      </c>
      <c r="V10" s="112">
        <v>388</v>
      </c>
      <c r="W10" s="84">
        <f>V10/V12</f>
        <v>0.40082644628099173</v>
      </c>
    </row>
    <row r="11" spans="1:26" x14ac:dyDescent="0.2">
      <c r="A11" s="23" t="s">
        <v>71</v>
      </c>
      <c r="B11" s="112">
        <v>885</v>
      </c>
      <c r="C11" s="84">
        <f>B11/B17</f>
        <v>0.21987577639751552</v>
      </c>
      <c r="E11" s="3" t="s">
        <v>107</v>
      </c>
      <c r="F11" s="1">
        <f>F9+F10</f>
        <v>31</v>
      </c>
      <c r="G11" s="81">
        <f>G9+G10</f>
        <v>1</v>
      </c>
      <c r="I11" s="17" t="s">
        <v>142</v>
      </c>
      <c r="J11" s="112">
        <v>1039</v>
      </c>
      <c r="K11" s="81">
        <f>J11/J12</f>
        <v>0.35704467353951891</v>
      </c>
      <c r="L11" s="15"/>
      <c r="M11" s="22" t="s">
        <v>176</v>
      </c>
      <c r="N11" s="112">
        <v>1730</v>
      </c>
      <c r="O11" s="84">
        <f>N11/N13</f>
        <v>0.60320781032078108</v>
      </c>
      <c r="Q11" s="23" t="s">
        <v>255</v>
      </c>
      <c r="R11" s="112">
        <v>2451</v>
      </c>
      <c r="S11" s="84">
        <f>R11/R12</f>
        <v>0.74317768344451185</v>
      </c>
      <c r="U11" s="23" t="s">
        <v>264</v>
      </c>
      <c r="V11" s="112">
        <v>580</v>
      </c>
      <c r="W11" s="84">
        <f>V11/V12</f>
        <v>0.59917355371900827</v>
      </c>
    </row>
    <row r="12" spans="1:26" x14ac:dyDescent="0.2">
      <c r="A12" s="23" t="s">
        <v>72</v>
      </c>
      <c r="B12" s="112">
        <v>35</v>
      </c>
      <c r="C12" s="84">
        <f>B12/B17</f>
        <v>8.6956521739130436E-3</v>
      </c>
      <c r="E12" s="13"/>
      <c r="F12" s="13"/>
      <c r="G12" s="80"/>
      <c r="I12" s="17" t="s">
        <v>69</v>
      </c>
      <c r="J12" s="1">
        <f>J9+J10+J11</f>
        <v>2910</v>
      </c>
      <c r="K12" s="81">
        <f>K9+K10+K11</f>
        <v>1</v>
      </c>
      <c r="L12" s="15"/>
      <c r="M12" s="22" t="s">
        <v>175</v>
      </c>
      <c r="N12" s="112">
        <v>1138</v>
      </c>
      <c r="O12" s="84">
        <f>N12/N13</f>
        <v>0.39679218967921898</v>
      </c>
      <c r="Q12" s="23" t="s">
        <v>107</v>
      </c>
      <c r="R12" s="23">
        <f>R10+R11</f>
        <v>3298</v>
      </c>
      <c r="S12" s="84">
        <f>S10+S11</f>
        <v>1</v>
      </c>
      <c r="U12" s="23" t="s">
        <v>69</v>
      </c>
      <c r="V12" s="23">
        <f>V10+V11</f>
        <v>968</v>
      </c>
      <c r="W12" s="84">
        <f>W10+W11</f>
        <v>1</v>
      </c>
    </row>
    <row r="13" spans="1:26" x14ac:dyDescent="0.2">
      <c r="A13" s="23" t="s">
        <v>73</v>
      </c>
      <c r="B13" s="112">
        <v>359</v>
      </c>
      <c r="C13" s="84">
        <f>B13/B17</f>
        <v>8.9192546583850937E-2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2868</v>
      </c>
      <c r="O13" s="84">
        <f>O11+O12</f>
        <v>1</v>
      </c>
      <c r="Q13" s="13"/>
      <c r="R13" s="13"/>
      <c r="S13" s="80"/>
      <c r="U13" s="13"/>
      <c r="V13" s="13"/>
      <c r="W13" s="80"/>
    </row>
    <row r="14" spans="1:26" x14ac:dyDescent="0.2">
      <c r="A14" s="23" t="s">
        <v>74</v>
      </c>
      <c r="B14" s="112">
        <v>16</v>
      </c>
      <c r="C14" s="84">
        <f>B14/B17</f>
        <v>3.9751552795031057E-3</v>
      </c>
      <c r="E14" s="6" t="s">
        <v>111</v>
      </c>
      <c r="F14" s="112">
        <v>1658</v>
      </c>
      <c r="G14" s="89">
        <f>F14/F16</f>
        <v>0.54342838413634875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13"/>
      <c r="R14" s="13"/>
      <c r="S14" s="80"/>
      <c r="U14" s="23" t="s">
        <v>227</v>
      </c>
      <c r="V14" s="23" t="s">
        <v>64</v>
      </c>
      <c r="W14" s="84" t="s">
        <v>77</v>
      </c>
    </row>
    <row r="15" spans="1:26" x14ac:dyDescent="0.2">
      <c r="A15" s="23" t="s">
        <v>75</v>
      </c>
      <c r="B15" s="112">
        <v>1058</v>
      </c>
      <c r="C15" s="84">
        <f>B15/B17</f>
        <v>0.26285714285714284</v>
      </c>
      <c r="E15" s="6" t="s">
        <v>112</v>
      </c>
      <c r="F15" s="112">
        <v>1393</v>
      </c>
      <c r="G15" s="89">
        <f>F15/F16</f>
        <v>0.45657161586365125</v>
      </c>
      <c r="I15" s="17" t="s">
        <v>144</v>
      </c>
      <c r="J15" s="112">
        <v>821</v>
      </c>
      <c r="K15" s="81">
        <f>J15/J19</f>
        <v>0.29185922502666195</v>
      </c>
      <c r="L15" s="15"/>
      <c r="M15" s="22" t="s">
        <v>177</v>
      </c>
      <c r="N15" s="23" t="s">
        <v>64</v>
      </c>
      <c r="O15" s="84" t="s">
        <v>77</v>
      </c>
      <c r="Q15" s="13"/>
      <c r="R15" s="13"/>
      <c r="S15" s="80"/>
      <c r="U15" s="23" t="s">
        <v>265</v>
      </c>
      <c r="V15" s="112">
        <v>748</v>
      </c>
      <c r="W15" s="84">
        <f>V15/V18</f>
        <v>0.76482617586912061</v>
      </c>
    </row>
    <row r="16" spans="1:26" x14ac:dyDescent="0.2">
      <c r="A16" s="23" t="s">
        <v>76</v>
      </c>
      <c r="B16" s="112">
        <v>1640</v>
      </c>
      <c r="C16" s="84">
        <f>B16/B17</f>
        <v>0.40745341614906833</v>
      </c>
      <c r="E16" s="6" t="s">
        <v>107</v>
      </c>
      <c r="F16" s="7">
        <f>F14+F15</f>
        <v>3051</v>
      </c>
      <c r="G16" s="89">
        <f>G14+G15</f>
        <v>1</v>
      </c>
      <c r="I16" s="17" t="s">
        <v>145</v>
      </c>
      <c r="J16" s="112">
        <v>522</v>
      </c>
      <c r="K16" s="81">
        <f>J16/J19</f>
        <v>0.18556701030927836</v>
      </c>
      <c r="L16" s="15"/>
      <c r="M16" s="22" t="s">
        <v>178</v>
      </c>
      <c r="N16" s="112">
        <v>1180</v>
      </c>
      <c r="O16" s="84">
        <f>N16/N18</f>
        <v>0.43334557473374952</v>
      </c>
      <c r="Q16" s="13"/>
      <c r="R16" s="13"/>
      <c r="S16" s="80"/>
      <c r="U16" s="23" t="s">
        <v>266</v>
      </c>
      <c r="V16" s="112">
        <v>116</v>
      </c>
      <c r="W16" s="84">
        <f>V16/V18</f>
        <v>0.11860940695296524</v>
      </c>
    </row>
    <row r="17" spans="1:23" x14ac:dyDescent="0.2">
      <c r="A17" s="23" t="s">
        <v>69</v>
      </c>
      <c r="B17" s="23">
        <f>B10+B11+B12+B13+B14+B15+B16</f>
        <v>4025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580</v>
      </c>
      <c r="K17" s="81">
        <f>J17/J19</f>
        <v>0.20618556701030927</v>
      </c>
      <c r="L17" s="15"/>
      <c r="M17" s="22" t="s">
        <v>179</v>
      </c>
      <c r="N17" s="112">
        <v>1543</v>
      </c>
      <c r="O17" s="84">
        <f>N17/N18</f>
        <v>0.56665442526625043</v>
      </c>
      <c r="Q17" s="13"/>
      <c r="R17" s="13"/>
      <c r="S17" s="80"/>
      <c r="U17" s="23" t="s">
        <v>267</v>
      </c>
      <c r="V17" s="112">
        <v>114</v>
      </c>
      <c r="W17" s="84">
        <f>V17/V18</f>
        <v>0.1165644171779141</v>
      </c>
    </row>
    <row r="18" spans="1:23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890</v>
      </c>
      <c r="K18" s="126">
        <f>J18/J19</f>
        <v>0.31638819765375042</v>
      </c>
      <c r="L18" s="15"/>
      <c r="M18" s="22" t="s">
        <v>69</v>
      </c>
      <c r="N18" s="23">
        <f>N16+N17</f>
        <v>2723</v>
      </c>
      <c r="O18" s="84">
        <f>O16+O17</f>
        <v>1</v>
      </c>
      <c r="Q18" s="13"/>
      <c r="R18" s="13"/>
      <c r="S18" s="80"/>
      <c r="U18" s="23" t="s">
        <v>69</v>
      </c>
      <c r="V18" s="23">
        <f>V15+V16+V17</f>
        <v>978</v>
      </c>
      <c r="W18" s="84">
        <f>W15+W16+W17</f>
        <v>1</v>
      </c>
    </row>
    <row r="19" spans="1:23" x14ac:dyDescent="0.2">
      <c r="A19" s="13"/>
      <c r="B19" s="13"/>
      <c r="C19" s="80"/>
      <c r="E19" s="17" t="s">
        <v>114</v>
      </c>
      <c r="F19" s="112">
        <v>213</v>
      </c>
      <c r="G19" s="81">
        <f>F19/F22</f>
        <v>6.9110966904607399E-2</v>
      </c>
      <c r="I19" s="17" t="s">
        <v>69</v>
      </c>
      <c r="J19" s="1">
        <f>J15+J16+J17+J18</f>
        <v>2813</v>
      </c>
      <c r="K19" s="81">
        <f>K15+K16+K17+K18</f>
        <v>1</v>
      </c>
      <c r="L19" s="15"/>
      <c r="M19" s="13"/>
      <c r="N19" s="13"/>
      <c r="O19" s="80"/>
      <c r="Q19" s="13"/>
      <c r="R19" s="13"/>
      <c r="S19" s="80"/>
      <c r="U19" s="13"/>
      <c r="V19" s="13"/>
      <c r="W19" s="80"/>
    </row>
    <row r="20" spans="1:23" x14ac:dyDescent="0.2">
      <c r="A20" s="13"/>
      <c r="B20" s="13"/>
      <c r="C20" s="80"/>
      <c r="E20" s="17" t="s">
        <v>674</v>
      </c>
      <c r="F20" s="112">
        <v>1059</v>
      </c>
      <c r="G20" s="81">
        <f>F20/F22</f>
        <v>0.34360804672290718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13"/>
      <c r="R20" s="13"/>
      <c r="S20" s="80"/>
      <c r="U20" s="13"/>
      <c r="V20" s="13"/>
      <c r="W20" s="80"/>
    </row>
    <row r="21" spans="1:23" x14ac:dyDescent="0.2">
      <c r="A21" s="13"/>
      <c r="B21" s="13"/>
      <c r="C21" s="80"/>
      <c r="E21" s="17" t="s">
        <v>115</v>
      </c>
      <c r="F21" s="112">
        <v>1810</v>
      </c>
      <c r="G21" s="81">
        <f>F21/F22</f>
        <v>0.58728098637248538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1091</v>
      </c>
      <c r="O21" s="84">
        <f>N21/N25</f>
        <v>0.40051395007342144</v>
      </c>
      <c r="Q21" s="13"/>
      <c r="R21" s="13"/>
      <c r="S21" s="80"/>
      <c r="U21" s="13"/>
      <c r="V21" s="13"/>
      <c r="W21" s="80"/>
    </row>
    <row r="22" spans="1:23" x14ac:dyDescent="0.2">
      <c r="A22" s="13"/>
      <c r="B22" s="13"/>
      <c r="C22" s="80"/>
      <c r="E22" s="17" t="s">
        <v>107</v>
      </c>
      <c r="F22" s="1">
        <f>F19+F20+F21</f>
        <v>3082</v>
      </c>
      <c r="G22" s="81">
        <f>G19+G20+G21</f>
        <v>1</v>
      </c>
      <c r="I22" s="17" t="s">
        <v>148</v>
      </c>
      <c r="J22" s="112">
        <v>768</v>
      </c>
      <c r="K22" s="81">
        <f>J22/J25</f>
        <v>0.27205100956429329</v>
      </c>
      <c r="L22" s="15"/>
      <c r="M22" s="22" t="s">
        <v>182</v>
      </c>
      <c r="N22" s="112">
        <v>638</v>
      </c>
      <c r="O22" s="84">
        <f>N22/N25</f>
        <v>0.23421439060205579</v>
      </c>
      <c r="Q22" s="13"/>
      <c r="R22" s="13"/>
      <c r="S22" s="80"/>
      <c r="U22" s="13"/>
      <c r="V22" s="13"/>
      <c r="W22" s="80"/>
    </row>
    <row r="23" spans="1:23" x14ac:dyDescent="0.2">
      <c r="A23" s="13"/>
      <c r="B23" s="13"/>
      <c r="C23" s="80"/>
      <c r="E23" s="13"/>
      <c r="F23" s="13"/>
      <c r="G23" s="80"/>
      <c r="I23" s="17" t="s">
        <v>149</v>
      </c>
      <c r="J23" s="112">
        <v>299</v>
      </c>
      <c r="K23" s="81">
        <f>J23/J25</f>
        <v>0.10591569252568189</v>
      </c>
      <c r="L23" s="15"/>
      <c r="M23" s="22" t="s">
        <v>183</v>
      </c>
      <c r="N23" s="112">
        <v>597</v>
      </c>
      <c r="O23" s="84">
        <f>N23/N25</f>
        <v>0.21916299559471367</v>
      </c>
      <c r="Q23" s="13"/>
      <c r="R23" s="13"/>
      <c r="S23" s="80"/>
      <c r="U23" s="13"/>
      <c r="V23" s="13"/>
      <c r="W23" s="80"/>
    </row>
    <row r="24" spans="1:23" x14ac:dyDescent="0.2">
      <c r="A24" s="13"/>
      <c r="B24" s="13"/>
      <c r="C24" s="80"/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1756</v>
      </c>
      <c r="K24" s="81">
        <f>J24/J25</f>
        <v>0.62203329791002482</v>
      </c>
      <c r="L24" s="15"/>
      <c r="M24" s="22" t="s">
        <v>184</v>
      </c>
      <c r="N24" s="112">
        <v>398</v>
      </c>
      <c r="O24" s="84">
        <f>N24/N25</f>
        <v>0.1461086637298091</v>
      </c>
      <c r="Q24" s="13"/>
      <c r="R24" s="13"/>
      <c r="S24" s="80"/>
      <c r="U24" s="13"/>
      <c r="V24" s="13"/>
      <c r="W24" s="80"/>
    </row>
    <row r="25" spans="1:23" x14ac:dyDescent="0.2">
      <c r="A25" s="13"/>
      <c r="B25" s="13"/>
      <c r="C25" s="80"/>
      <c r="E25" s="17" t="s">
        <v>117</v>
      </c>
      <c r="F25" s="112">
        <v>1424</v>
      </c>
      <c r="G25" s="81">
        <f>F25/F30</f>
        <v>0.47152317880794703</v>
      </c>
      <c r="I25" s="17" t="s">
        <v>69</v>
      </c>
      <c r="J25" s="1">
        <f>J22+J23+J24</f>
        <v>2823</v>
      </c>
      <c r="K25" s="81">
        <f>K22+K23+K24</f>
        <v>1</v>
      </c>
      <c r="L25" s="15"/>
      <c r="M25" s="22" t="s">
        <v>69</v>
      </c>
      <c r="N25" s="23">
        <f>N21+N22+N23+N24</f>
        <v>2724</v>
      </c>
      <c r="O25" s="84">
        <f>O21+O22+O23+O24</f>
        <v>1</v>
      </c>
      <c r="Q25" s="13"/>
      <c r="R25" s="13"/>
      <c r="S25" s="80"/>
      <c r="U25" s="13"/>
      <c r="V25" s="13"/>
      <c r="W25" s="80"/>
    </row>
    <row r="26" spans="1:23" x14ac:dyDescent="0.2">
      <c r="A26" s="13"/>
      <c r="B26" s="13"/>
      <c r="C26" s="80"/>
      <c r="E26" s="17" t="s">
        <v>118</v>
      </c>
      <c r="F26" s="112">
        <v>335</v>
      </c>
      <c r="G26" s="81">
        <f>F26/F30</f>
        <v>0.11092715231788079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  <c r="U26" s="13"/>
      <c r="V26" s="13"/>
      <c r="W26" s="80"/>
    </row>
    <row r="27" spans="1:23" x14ac:dyDescent="0.2">
      <c r="A27" s="43"/>
      <c r="B27" s="43"/>
      <c r="C27" s="104"/>
      <c r="E27" s="17" t="s">
        <v>119</v>
      </c>
      <c r="F27" s="112">
        <v>176</v>
      </c>
      <c r="G27" s="81">
        <f>F27/F30</f>
        <v>5.8278145695364242E-2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  <c r="U27" s="13"/>
      <c r="V27" s="13"/>
      <c r="W27" s="80"/>
    </row>
    <row r="28" spans="1:23" x14ac:dyDescent="0.2">
      <c r="A28" s="43"/>
      <c r="B28" s="43"/>
      <c r="C28" s="104"/>
      <c r="E28" s="17" t="s">
        <v>120</v>
      </c>
      <c r="F28" s="112">
        <v>209</v>
      </c>
      <c r="G28" s="81">
        <f>F28/F30</f>
        <v>6.9205298013245028E-2</v>
      </c>
      <c r="I28" s="17" t="s">
        <v>644</v>
      </c>
      <c r="J28" s="112">
        <v>770</v>
      </c>
      <c r="K28" s="81">
        <f>J28/J33</f>
        <v>0.27150916784203105</v>
      </c>
      <c r="L28" s="15"/>
      <c r="M28" s="22" t="s">
        <v>186</v>
      </c>
      <c r="N28" s="112">
        <v>998</v>
      </c>
      <c r="O28" s="84">
        <f>N28/N31</f>
        <v>0.36772291820191599</v>
      </c>
      <c r="Q28" s="13"/>
      <c r="R28" s="13"/>
      <c r="S28" s="80"/>
      <c r="U28" s="13"/>
      <c r="V28" s="13"/>
      <c r="W28" s="80"/>
    </row>
    <row r="29" spans="1:23" x14ac:dyDescent="0.2">
      <c r="A29" s="43"/>
      <c r="B29" s="43"/>
      <c r="C29" s="104"/>
      <c r="E29" s="17" t="s">
        <v>99</v>
      </c>
      <c r="F29" s="112">
        <v>876</v>
      </c>
      <c r="G29" s="81">
        <f>F29/F30</f>
        <v>0.29006622516556291</v>
      </c>
      <c r="I29" s="17" t="s">
        <v>151</v>
      </c>
      <c r="J29" s="112">
        <v>1200</v>
      </c>
      <c r="K29" s="81">
        <f>J29/J33</f>
        <v>0.42313117066290551</v>
      </c>
      <c r="L29" s="15"/>
      <c r="M29" s="22" t="s">
        <v>682</v>
      </c>
      <c r="N29" s="112">
        <v>910</v>
      </c>
      <c r="O29" s="84">
        <f>N29/N31</f>
        <v>0.3352984524686809</v>
      </c>
      <c r="Q29" s="13"/>
      <c r="R29" s="13"/>
      <c r="S29" s="80"/>
      <c r="U29" s="13"/>
      <c r="V29" s="13"/>
      <c r="W29" s="80"/>
    </row>
    <row r="30" spans="1:23" x14ac:dyDescent="0.2">
      <c r="A30" s="43"/>
      <c r="B30" s="43"/>
      <c r="C30" s="104"/>
      <c r="E30" s="17" t="s">
        <v>69</v>
      </c>
      <c r="F30" s="1">
        <f>F25+F26+F27+F28+F29</f>
        <v>3020</v>
      </c>
      <c r="G30" s="81">
        <f>G25+G26+G27+G28+G29</f>
        <v>1</v>
      </c>
      <c r="I30" s="17" t="s">
        <v>152</v>
      </c>
      <c r="J30" s="112">
        <v>188</v>
      </c>
      <c r="K30" s="81">
        <f>J30/J33</f>
        <v>6.6290550070521856E-2</v>
      </c>
      <c r="L30" s="15"/>
      <c r="M30" s="22" t="s">
        <v>187</v>
      </c>
      <c r="N30" s="112">
        <v>806</v>
      </c>
      <c r="O30" s="84">
        <f>N30/N31</f>
        <v>0.29697862932940311</v>
      </c>
      <c r="Q30" s="13"/>
      <c r="R30" s="13"/>
      <c r="S30" s="80"/>
      <c r="U30" s="13"/>
      <c r="V30" s="13"/>
      <c r="W30" s="80"/>
    </row>
    <row r="31" spans="1:23" x14ac:dyDescent="0.2">
      <c r="A31" s="43"/>
      <c r="B31" s="43"/>
      <c r="C31" s="104"/>
      <c r="E31" s="13"/>
      <c r="F31" s="13"/>
      <c r="G31" s="80"/>
      <c r="I31" s="17" t="s">
        <v>153</v>
      </c>
      <c r="J31" s="112">
        <v>252</v>
      </c>
      <c r="K31" s="81">
        <f>J31/J33</f>
        <v>8.8857545839210156E-2</v>
      </c>
      <c r="L31" s="15"/>
      <c r="M31" s="22" t="s">
        <v>69</v>
      </c>
      <c r="N31" s="23">
        <f>N28+N29+N30</f>
        <v>2714</v>
      </c>
      <c r="O31" s="84">
        <f>O28+O29+O30</f>
        <v>1</v>
      </c>
      <c r="Q31" s="13"/>
      <c r="R31" s="13"/>
      <c r="S31" s="80"/>
      <c r="U31" s="13"/>
      <c r="V31" s="13"/>
      <c r="W31" s="80"/>
    </row>
    <row r="32" spans="1:23" x14ac:dyDescent="0.2">
      <c r="A32" s="43"/>
      <c r="B32" s="43"/>
      <c r="C32" s="104"/>
      <c r="E32" s="4" t="s">
        <v>121</v>
      </c>
      <c r="F32" s="5" t="s">
        <v>64</v>
      </c>
      <c r="G32" s="88" t="s">
        <v>94</v>
      </c>
      <c r="I32" s="17" t="s">
        <v>154</v>
      </c>
      <c r="J32" s="112">
        <v>426</v>
      </c>
      <c r="K32" s="81">
        <f>J32/J33</f>
        <v>0.15021156558533144</v>
      </c>
      <c r="L32" s="15"/>
      <c r="M32" s="13"/>
      <c r="N32" s="13"/>
      <c r="O32" s="80"/>
      <c r="Q32" s="13"/>
      <c r="R32" s="13"/>
      <c r="S32" s="80"/>
      <c r="U32" s="13"/>
      <c r="V32" s="13"/>
      <c r="W32" s="80"/>
    </row>
    <row r="33" spans="1:23" x14ac:dyDescent="0.2">
      <c r="A33" s="43"/>
      <c r="B33" s="43"/>
      <c r="C33" s="104"/>
      <c r="E33" s="6" t="s">
        <v>112</v>
      </c>
      <c r="F33" s="112">
        <v>1370</v>
      </c>
      <c r="G33" s="89">
        <f>F33/F35</f>
        <v>0.44451654769630111</v>
      </c>
      <c r="I33" s="17" t="s">
        <v>69</v>
      </c>
      <c r="J33" s="1">
        <f>J28+J29+J30+J31+J32</f>
        <v>2836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80"/>
      <c r="U33" s="13"/>
      <c r="V33" s="13"/>
      <c r="W33" s="80"/>
    </row>
    <row r="34" spans="1:23" x14ac:dyDescent="0.2">
      <c r="A34" s="13"/>
      <c r="B34" s="13"/>
      <c r="C34" s="80"/>
      <c r="E34" s="6" t="s">
        <v>122</v>
      </c>
      <c r="F34" s="112">
        <v>1712</v>
      </c>
      <c r="G34" s="89">
        <f>F34/F35</f>
        <v>0.55548345230369889</v>
      </c>
      <c r="I34" s="13"/>
      <c r="J34" s="13"/>
      <c r="K34" s="80"/>
      <c r="L34" s="15"/>
      <c r="M34" s="22" t="s">
        <v>189</v>
      </c>
      <c r="N34" s="112">
        <v>1042</v>
      </c>
      <c r="O34" s="84">
        <f>N34/N38</f>
        <v>0.38294744579198825</v>
      </c>
      <c r="Q34" s="13"/>
      <c r="R34" s="13"/>
      <c r="S34" s="80"/>
      <c r="U34" s="13"/>
      <c r="V34" s="13"/>
      <c r="W34" s="80"/>
    </row>
    <row r="35" spans="1:23" x14ac:dyDescent="0.2">
      <c r="A35" s="13"/>
      <c r="B35" s="13"/>
      <c r="C35" s="80"/>
      <c r="E35" s="6" t="s">
        <v>107</v>
      </c>
      <c r="F35" s="7">
        <f>F33+F34</f>
        <v>3082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860</v>
      </c>
      <c r="O35" s="84">
        <f>N35/N38</f>
        <v>0.31606027195883868</v>
      </c>
      <c r="Q35" s="13"/>
      <c r="R35" s="13"/>
      <c r="S35" s="80"/>
      <c r="U35" s="13"/>
      <c r="V35" s="13"/>
      <c r="W35" s="80"/>
    </row>
    <row r="36" spans="1:23" x14ac:dyDescent="0.2">
      <c r="A36" s="13"/>
      <c r="B36" s="13"/>
      <c r="C36" s="80"/>
      <c r="E36" s="13"/>
      <c r="F36" s="13"/>
      <c r="G36" s="80"/>
      <c r="I36" s="22" t="s">
        <v>156</v>
      </c>
      <c r="J36" s="112">
        <v>1420</v>
      </c>
      <c r="K36" s="84">
        <f>J36/J38</f>
        <v>0.50194414987628133</v>
      </c>
      <c r="L36" s="15"/>
      <c r="M36" s="22" t="s">
        <v>191</v>
      </c>
      <c r="N36" s="112">
        <v>318</v>
      </c>
      <c r="O36" s="84">
        <f>N36/N38</f>
        <v>0.11686879823594266</v>
      </c>
      <c r="Q36" s="13"/>
      <c r="R36" s="13"/>
      <c r="S36" s="80"/>
      <c r="U36" s="13"/>
      <c r="V36" s="13"/>
      <c r="W36" s="80"/>
    </row>
    <row r="37" spans="1:23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1409</v>
      </c>
      <c r="K37" s="84">
        <f>J37/J38</f>
        <v>0.49805585012371861</v>
      </c>
      <c r="L37" s="15"/>
      <c r="M37" s="22" t="s">
        <v>192</v>
      </c>
      <c r="N37" s="112">
        <v>501</v>
      </c>
      <c r="O37" s="84">
        <f>N37/N38</f>
        <v>0.18412348401323042</v>
      </c>
      <c r="Q37" s="13"/>
      <c r="R37" s="13"/>
      <c r="S37" s="80"/>
      <c r="U37" s="13"/>
      <c r="V37" s="13"/>
      <c r="W37" s="80"/>
    </row>
    <row r="38" spans="1:23" x14ac:dyDescent="0.2">
      <c r="A38" s="13"/>
      <c r="B38" s="13"/>
      <c r="C38" s="80"/>
      <c r="E38" s="6" t="s">
        <v>124</v>
      </c>
      <c r="F38" s="112">
        <v>8</v>
      </c>
      <c r="G38" s="89">
        <f>F38/F40</f>
        <v>0.42105263157894735</v>
      </c>
      <c r="I38" s="22" t="s">
        <v>69</v>
      </c>
      <c r="J38" s="23">
        <f>J36+J37</f>
        <v>2829</v>
      </c>
      <c r="K38" s="84">
        <f>K36+K37</f>
        <v>1</v>
      </c>
      <c r="L38" s="15"/>
      <c r="M38" s="22" t="s">
        <v>107</v>
      </c>
      <c r="N38" s="23">
        <f>N34+N35+N36+N37</f>
        <v>2721</v>
      </c>
      <c r="O38" s="84">
        <f>O34+O35+O36+O37</f>
        <v>1</v>
      </c>
      <c r="Q38" s="13"/>
      <c r="R38" s="13"/>
      <c r="S38" s="80"/>
      <c r="U38" s="13"/>
      <c r="V38" s="13"/>
      <c r="W38" s="80"/>
    </row>
    <row r="39" spans="1:23" x14ac:dyDescent="0.2">
      <c r="A39" s="13"/>
      <c r="B39" s="13"/>
      <c r="C39" s="80"/>
      <c r="E39" s="6" t="s">
        <v>125</v>
      </c>
      <c r="F39" s="112">
        <v>11</v>
      </c>
      <c r="G39" s="89">
        <f>F39/F40</f>
        <v>0.57894736842105265</v>
      </c>
      <c r="I39" s="13"/>
      <c r="J39" s="13"/>
      <c r="K39" s="80"/>
      <c r="L39" s="15"/>
      <c r="M39" s="13"/>
      <c r="N39" s="13"/>
      <c r="O39" s="80"/>
      <c r="Q39" s="13"/>
      <c r="R39" s="13"/>
      <c r="S39" s="80"/>
      <c r="U39" s="13"/>
      <c r="V39" s="13"/>
      <c r="W39" s="80"/>
    </row>
    <row r="40" spans="1:23" x14ac:dyDescent="0.2">
      <c r="A40" s="13"/>
      <c r="B40" s="13"/>
      <c r="C40" s="80"/>
      <c r="E40" s="6" t="s">
        <v>107</v>
      </c>
      <c r="F40" s="7">
        <f>F38+F39</f>
        <v>19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80"/>
      <c r="U40" s="13"/>
      <c r="V40" s="13"/>
      <c r="W40" s="80"/>
    </row>
    <row r="41" spans="1:23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379</v>
      </c>
      <c r="K41" s="84">
        <f>J41/J45</f>
        <v>0.13628191298094211</v>
      </c>
      <c r="L41" s="15"/>
      <c r="M41" s="22" t="s">
        <v>194</v>
      </c>
      <c r="N41" s="112">
        <v>619</v>
      </c>
      <c r="O41" s="84">
        <f>N41/N45</f>
        <v>0.23011152416356878</v>
      </c>
      <c r="Q41" s="13"/>
      <c r="R41" s="13"/>
      <c r="S41" s="80"/>
      <c r="U41" s="13"/>
      <c r="V41" s="13"/>
      <c r="W41" s="80"/>
    </row>
    <row r="42" spans="1:23" x14ac:dyDescent="0.2">
      <c r="A42" s="1" t="s">
        <v>87</v>
      </c>
      <c r="B42">
        <v>1146</v>
      </c>
      <c r="C42" s="81">
        <f>B42/B44</f>
        <v>0.29937304075235111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848</v>
      </c>
      <c r="K42" s="84">
        <f>J42/J45</f>
        <v>0.30492628550880979</v>
      </c>
      <c r="L42" s="15"/>
      <c r="M42" s="22" t="s">
        <v>195</v>
      </c>
      <c r="N42" s="112">
        <v>910</v>
      </c>
      <c r="O42" s="84">
        <f>N42/N45</f>
        <v>0.33828996282527879</v>
      </c>
      <c r="Q42" s="13"/>
      <c r="R42" s="13"/>
      <c r="S42" s="80"/>
      <c r="U42" s="13"/>
      <c r="V42" s="13"/>
      <c r="W42" s="80"/>
    </row>
    <row r="43" spans="1:23" x14ac:dyDescent="0.2">
      <c r="A43" s="1" t="s">
        <v>88</v>
      </c>
      <c r="B43">
        <v>2682</v>
      </c>
      <c r="C43" s="81">
        <f>B43/B44</f>
        <v>0.70062695924764895</v>
      </c>
      <c r="E43" s="124" t="s">
        <v>127</v>
      </c>
      <c r="F43" s="125">
        <v>579</v>
      </c>
      <c r="G43" s="126">
        <f>F43/F49</f>
        <v>0.20139130434782609</v>
      </c>
      <c r="I43" s="22" t="s">
        <v>159</v>
      </c>
      <c r="J43" s="112">
        <v>844</v>
      </c>
      <c r="K43" s="84">
        <f>J43/J45</f>
        <v>0.30348795397339084</v>
      </c>
      <c r="L43" s="15"/>
      <c r="M43" s="22" t="s">
        <v>196</v>
      </c>
      <c r="N43" s="112">
        <v>642</v>
      </c>
      <c r="O43" s="84">
        <f>N43/N45</f>
        <v>0.23866171003717473</v>
      </c>
      <c r="Q43" s="13"/>
      <c r="R43" s="13"/>
      <c r="S43" s="80"/>
      <c r="U43" s="13"/>
      <c r="V43" s="13"/>
      <c r="W43" s="80"/>
    </row>
    <row r="44" spans="1:23" x14ac:dyDescent="0.2">
      <c r="A44" s="1" t="s">
        <v>69</v>
      </c>
      <c r="B44" s="1">
        <f>B42+B43</f>
        <v>3828</v>
      </c>
      <c r="C44" s="81">
        <f>C42+C43</f>
        <v>1</v>
      </c>
      <c r="E44" s="17" t="s">
        <v>128</v>
      </c>
      <c r="F44" s="112">
        <v>494</v>
      </c>
      <c r="G44" s="81">
        <f>F44/F49</f>
        <v>0.17182608695652174</v>
      </c>
      <c r="I44" s="22" t="s">
        <v>160</v>
      </c>
      <c r="J44" s="112">
        <v>710</v>
      </c>
      <c r="K44" s="84">
        <f>J44/J45</f>
        <v>0.25530384753685725</v>
      </c>
      <c r="L44" s="15"/>
      <c r="M44" s="22" t="s">
        <v>197</v>
      </c>
      <c r="N44" s="112">
        <v>519</v>
      </c>
      <c r="O44" s="84">
        <f>N44/N45</f>
        <v>0.19293680297397769</v>
      </c>
      <c r="Q44" s="13"/>
      <c r="R44" s="13"/>
      <c r="S44" s="80"/>
      <c r="U44" s="13"/>
      <c r="V44" s="13"/>
      <c r="W44" s="80"/>
    </row>
    <row r="45" spans="1:23" x14ac:dyDescent="0.2">
      <c r="A45" s="13"/>
      <c r="B45" s="13"/>
      <c r="C45" s="80"/>
      <c r="E45" s="17" t="s">
        <v>129</v>
      </c>
      <c r="F45" s="112">
        <v>631</v>
      </c>
      <c r="G45" s="81">
        <f>F45/F49</f>
        <v>0.21947826086956521</v>
      </c>
      <c r="I45" s="22" t="s">
        <v>69</v>
      </c>
      <c r="J45" s="23">
        <f>J41+J42+J43+J44</f>
        <v>2781</v>
      </c>
      <c r="K45" s="84">
        <f>K41+K42+K43+K44</f>
        <v>1</v>
      </c>
      <c r="L45" s="15"/>
      <c r="M45" s="22" t="s">
        <v>69</v>
      </c>
      <c r="N45" s="23">
        <f>N41+N42+N43+N44</f>
        <v>2690</v>
      </c>
      <c r="O45" s="84">
        <f>O41+O42+O43+O44</f>
        <v>1</v>
      </c>
      <c r="Q45" s="13"/>
      <c r="R45" s="13"/>
      <c r="S45" s="80"/>
      <c r="U45" s="13"/>
      <c r="V45" s="13"/>
      <c r="W45" s="80"/>
    </row>
    <row r="46" spans="1:23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776</v>
      </c>
      <c r="G46" s="81">
        <f>F46/F49</f>
        <v>0.26991304347826089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  <c r="U46" s="13"/>
      <c r="V46" s="13"/>
      <c r="W46" s="80"/>
    </row>
    <row r="47" spans="1:23" x14ac:dyDescent="0.2">
      <c r="A47" s="1" t="s">
        <v>90</v>
      </c>
      <c r="B47" s="112">
        <v>884</v>
      </c>
      <c r="C47" s="81">
        <f>B47/B49</f>
        <v>0.26169330965068088</v>
      </c>
      <c r="E47" s="17" t="s">
        <v>131</v>
      </c>
      <c r="F47" s="112">
        <v>295</v>
      </c>
      <c r="G47" s="81">
        <f>F47/F49</f>
        <v>0.10260869565217391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  <c r="U47" s="13"/>
      <c r="V47" s="13"/>
      <c r="W47" s="80"/>
    </row>
    <row r="48" spans="1:23" x14ac:dyDescent="0.2">
      <c r="A48" s="1" t="s">
        <v>91</v>
      </c>
      <c r="B48" s="112">
        <v>2494</v>
      </c>
      <c r="C48" s="81">
        <f>B48/B49</f>
        <v>0.73830669034931917</v>
      </c>
      <c r="E48" s="17" t="s">
        <v>673</v>
      </c>
      <c r="F48" s="112">
        <v>100</v>
      </c>
      <c r="G48" s="81">
        <f>F48/F49</f>
        <v>3.4782608695652174E-2</v>
      </c>
      <c r="I48" s="22" t="s">
        <v>162</v>
      </c>
      <c r="J48" s="112">
        <v>1214</v>
      </c>
      <c r="K48" s="84">
        <f>J48/J51</f>
        <v>0.44049346879535561</v>
      </c>
      <c r="M48" s="22" t="s">
        <v>199</v>
      </c>
      <c r="N48" s="112">
        <v>869</v>
      </c>
      <c r="O48" s="84">
        <f>N48/N51</f>
        <v>0.32316846411305317</v>
      </c>
      <c r="Q48" s="13"/>
      <c r="R48" s="13"/>
      <c r="S48" s="80"/>
      <c r="U48" s="13"/>
      <c r="V48" s="13"/>
      <c r="W48" s="80"/>
    </row>
    <row r="49" spans="1:23" x14ac:dyDescent="0.2">
      <c r="A49" s="1" t="s">
        <v>69</v>
      </c>
      <c r="B49" s="1">
        <f>B47+B48</f>
        <v>3378</v>
      </c>
      <c r="C49" s="81">
        <f>C47+C48</f>
        <v>1</v>
      </c>
      <c r="E49" s="17" t="s">
        <v>69</v>
      </c>
      <c r="F49" s="1">
        <f>F43+F44+F45+F46+F47+F48</f>
        <v>2875</v>
      </c>
      <c r="G49" s="81">
        <f>G43+G44+G45+G46+G47+G48</f>
        <v>1</v>
      </c>
      <c r="I49" s="22" t="s">
        <v>163</v>
      </c>
      <c r="J49" s="112">
        <v>1029</v>
      </c>
      <c r="K49" s="84">
        <f>J49/J51</f>
        <v>0.37336719883889696</v>
      </c>
      <c r="M49" s="22" t="s">
        <v>200</v>
      </c>
      <c r="N49" s="112">
        <v>1025</v>
      </c>
      <c r="O49" s="84">
        <f>N49/N51</f>
        <v>0.38118259576050578</v>
      </c>
      <c r="Q49" s="13"/>
      <c r="R49" s="13"/>
      <c r="S49" s="80"/>
      <c r="U49" s="13"/>
      <c r="V49" s="13"/>
      <c r="W49" s="80"/>
    </row>
    <row r="50" spans="1:23" x14ac:dyDescent="0.2">
      <c r="A50" s="13"/>
      <c r="B50" s="13"/>
      <c r="C50" s="80"/>
      <c r="E50" s="13"/>
      <c r="F50" s="13"/>
      <c r="G50" s="80"/>
      <c r="I50" s="22" t="s">
        <v>164</v>
      </c>
      <c r="J50" s="112">
        <v>513</v>
      </c>
      <c r="K50" s="84">
        <f>J50/J51</f>
        <v>0.18613933236574745</v>
      </c>
      <c r="M50" s="22" t="s">
        <v>201</v>
      </c>
      <c r="N50" s="112">
        <v>795</v>
      </c>
      <c r="O50" s="84">
        <f>N50/N51</f>
        <v>0.29564894012644105</v>
      </c>
      <c r="Q50" s="13"/>
      <c r="R50" s="13"/>
      <c r="S50" s="80"/>
      <c r="U50" s="13"/>
      <c r="V50" s="13"/>
      <c r="W50" s="80"/>
    </row>
    <row r="51" spans="1:23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2756</v>
      </c>
      <c r="K51" s="84">
        <f>K48+K49+K50</f>
        <v>1</v>
      </c>
      <c r="M51" s="22" t="s">
        <v>69</v>
      </c>
      <c r="N51" s="23">
        <f>N48+N49+N50</f>
        <v>2689</v>
      </c>
      <c r="O51" s="84">
        <f>O48+O49+O50</f>
        <v>1</v>
      </c>
      <c r="Q51" s="13"/>
      <c r="R51" s="13"/>
      <c r="S51" s="80"/>
      <c r="U51" s="13"/>
      <c r="V51" s="13"/>
      <c r="W51" s="80"/>
    </row>
    <row r="52" spans="1:23" x14ac:dyDescent="0.2">
      <c r="A52" s="1" t="s">
        <v>92</v>
      </c>
      <c r="B52" s="112">
        <v>998</v>
      </c>
      <c r="C52" s="81">
        <f>B52/B54</f>
        <v>0.30196671709531014</v>
      </c>
      <c r="E52" s="17" t="s">
        <v>133</v>
      </c>
      <c r="F52" s="112">
        <v>1919</v>
      </c>
      <c r="G52" s="81">
        <f>F52/F55</f>
        <v>0.65651727677044136</v>
      </c>
      <c r="I52" s="13"/>
      <c r="J52" s="13"/>
      <c r="K52" s="80"/>
      <c r="M52" s="13"/>
      <c r="N52" s="13"/>
      <c r="O52" s="80"/>
      <c r="Q52" s="13"/>
      <c r="R52" s="13"/>
      <c r="S52" s="80"/>
      <c r="U52" s="13"/>
      <c r="V52" s="13"/>
      <c r="W52" s="80"/>
    </row>
    <row r="53" spans="1:23" x14ac:dyDescent="0.2">
      <c r="A53" s="1" t="s">
        <v>93</v>
      </c>
      <c r="B53" s="112">
        <v>2307</v>
      </c>
      <c r="C53" s="81">
        <f>B53/B54</f>
        <v>0.69803328290468991</v>
      </c>
      <c r="E53" s="17" t="s">
        <v>134</v>
      </c>
      <c r="F53" s="112">
        <v>740</v>
      </c>
      <c r="G53" s="81">
        <f>F53/F55</f>
        <v>0.25316455696202533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  <c r="U53" s="13"/>
      <c r="V53" s="13"/>
      <c r="W53" s="80"/>
    </row>
    <row r="54" spans="1:23" x14ac:dyDescent="0.2">
      <c r="A54" s="1" t="s">
        <v>69</v>
      </c>
      <c r="B54" s="1">
        <f>B52+B53</f>
        <v>3305</v>
      </c>
      <c r="C54" s="81">
        <f>C52+C53</f>
        <v>1</v>
      </c>
      <c r="E54" s="17" t="s">
        <v>135</v>
      </c>
      <c r="F54" s="112">
        <v>264</v>
      </c>
      <c r="G54" s="81">
        <f>F54/F55</f>
        <v>9.0318166267533362E-2</v>
      </c>
      <c r="I54" s="22" t="s">
        <v>166</v>
      </c>
      <c r="J54" s="112">
        <v>1314</v>
      </c>
      <c r="K54" s="84">
        <f>J54/J57</f>
        <v>0.47868852459016392</v>
      </c>
      <c r="M54" s="22" t="s">
        <v>203</v>
      </c>
      <c r="N54" s="112">
        <v>1700</v>
      </c>
      <c r="O54" s="84">
        <f>N54/N56</f>
        <v>0.63103192279138831</v>
      </c>
      <c r="Q54" s="13"/>
      <c r="R54" s="13"/>
      <c r="S54" s="80"/>
      <c r="U54" s="13"/>
      <c r="V54" s="13"/>
      <c r="W54" s="80"/>
    </row>
    <row r="55" spans="1:23" x14ac:dyDescent="0.2">
      <c r="A55" s="13"/>
      <c r="B55" s="13"/>
      <c r="C55" s="80"/>
      <c r="E55" s="17" t="s">
        <v>69</v>
      </c>
      <c r="F55" s="1">
        <f>F52+F53+F54</f>
        <v>2923</v>
      </c>
      <c r="G55" s="81">
        <f>G52+G53+G54</f>
        <v>1</v>
      </c>
      <c r="I55" s="22" t="s">
        <v>167</v>
      </c>
      <c r="J55" s="112">
        <v>855</v>
      </c>
      <c r="K55" s="84">
        <f>J55/J57</f>
        <v>0.31147540983606559</v>
      </c>
      <c r="M55" s="22" t="s">
        <v>204</v>
      </c>
      <c r="N55" s="112">
        <v>994</v>
      </c>
      <c r="O55" s="84">
        <f>N55/N56</f>
        <v>0.36896807720861174</v>
      </c>
      <c r="Q55" s="13"/>
      <c r="R55" s="13"/>
      <c r="S55" s="80"/>
      <c r="U55" s="13"/>
      <c r="V55" s="13"/>
      <c r="W55" s="80"/>
    </row>
    <row r="56" spans="1:23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576</v>
      </c>
      <c r="K56" s="84">
        <f>J56/J57</f>
        <v>0.20983606557377049</v>
      </c>
      <c r="M56" s="22" t="s">
        <v>69</v>
      </c>
      <c r="N56" s="23">
        <f>N54+N55</f>
        <v>2694</v>
      </c>
      <c r="O56" s="84">
        <f>O54+O55</f>
        <v>1</v>
      </c>
      <c r="Q56" s="13"/>
      <c r="R56" s="13"/>
      <c r="S56" s="80"/>
      <c r="U56" s="13"/>
      <c r="V56" s="13"/>
      <c r="W56" s="80"/>
    </row>
    <row r="57" spans="1:23" x14ac:dyDescent="0.2">
      <c r="A57" s="1" t="s">
        <v>97</v>
      </c>
      <c r="B57" s="112">
        <v>601</v>
      </c>
      <c r="C57" s="81">
        <f>B57/B60</f>
        <v>0.18572311495673671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2745</v>
      </c>
      <c r="K57" s="84">
        <f>K54+K55+K56</f>
        <v>1</v>
      </c>
      <c r="M57" s="13"/>
      <c r="N57" s="13"/>
      <c r="O57" s="80"/>
      <c r="Q57" s="13"/>
      <c r="R57" s="13"/>
      <c r="S57" s="80"/>
      <c r="U57" s="13"/>
      <c r="V57" s="13"/>
      <c r="W57" s="80"/>
    </row>
    <row r="58" spans="1:23" x14ac:dyDescent="0.2">
      <c r="A58" s="1" t="s">
        <v>98</v>
      </c>
      <c r="B58" s="112">
        <v>1650</v>
      </c>
      <c r="C58" s="81">
        <f>B58/B60</f>
        <v>0.50988875154511748</v>
      </c>
      <c r="E58" s="17" t="s">
        <v>137</v>
      </c>
      <c r="F58" s="112">
        <v>1636</v>
      </c>
      <c r="G58" s="81">
        <f>F58/F60</f>
        <v>0.55760054533060666</v>
      </c>
      <c r="I58" s="13"/>
      <c r="J58" s="13"/>
      <c r="K58" s="80"/>
      <c r="M58" s="13"/>
      <c r="N58" s="13"/>
      <c r="O58" s="80"/>
      <c r="Q58" s="13"/>
      <c r="R58" s="13"/>
      <c r="S58" s="80"/>
      <c r="U58" s="13"/>
      <c r="V58" s="13"/>
      <c r="W58" s="80"/>
    </row>
    <row r="59" spans="1:23" x14ac:dyDescent="0.2">
      <c r="A59" s="1" t="s">
        <v>99</v>
      </c>
      <c r="B59" s="112">
        <v>985</v>
      </c>
      <c r="C59" s="81">
        <f>B59/B60</f>
        <v>0.30438813349814586</v>
      </c>
      <c r="E59" s="29" t="s">
        <v>72</v>
      </c>
      <c r="F59" s="112">
        <v>1298</v>
      </c>
      <c r="G59" s="90">
        <f>F59/F60</f>
        <v>0.44239945466939334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  <c r="U59" s="13"/>
      <c r="V59" s="13"/>
      <c r="W59" s="80"/>
    </row>
    <row r="60" spans="1:23" x14ac:dyDescent="0.2">
      <c r="A60" s="1" t="s">
        <v>69</v>
      </c>
      <c r="B60" s="1">
        <f>B57+B58+B59</f>
        <v>3236</v>
      </c>
      <c r="C60" s="81">
        <f>C57+C58+C59</f>
        <v>1</v>
      </c>
      <c r="E60" s="22" t="s">
        <v>69</v>
      </c>
      <c r="F60" s="23">
        <f>F58+F59</f>
        <v>2934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  <c r="U60" s="13"/>
      <c r="V60" s="13"/>
      <c r="W60" s="80"/>
    </row>
    <row r="61" spans="1:23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  <c r="U61" s="13"/>
      <c r="V61" s="13"/>
      <c r="W61" s="80"/>
    </row>
    <row r="62" spans="1:23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102"/>
      <c r="H62" s="15"/>
      <c r="I62" s="30"/>
      <c r="J62" s="15"/>
      <c r="K62" s="87"/>
      <c r="M62" s="13"/>
      <c r="N62" s="13"/>
      <c r="O62" s="80"/>
      <c r="Q62" s="13"/>
      <c r="R62" s="13"/>
      <c r="S62" s="80"/>
      <c r="U62" s="13"/>
      <c r="V62" s="13"/>
      <c r="W62" s="80"/>
    </row>
    <row r="63" spans="1:23" x14ac:dyDescent="0.2">
      <c r="A63" s="1" t="s">
        <v>101</v>
      </c>
      <c r="B63" s="112">
        <v>3033</v>
      </c>
      <c r="C63" s="81">
        <f>B63/B65</f>
        <v>0.8094475580464372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  <c r="U63" s="13"/>
      <c r="V63" s="13"/>
      <c r="W63" s="80"/>
    </row>
    <row r="64" spans="1:23" x14ac:dyDescent="0.2">
      <c r="A64" s="1" t="s">
        <v>102</v>
      </c>
      <c r="B64" s="112">
        <v>714</v>
      </c>
      <c r="C64" s="81">
        <f>B64/B65</f>
        <v>0.19055244195356286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  <c r="U64" s="13"/>
      <c r="V64" s="13"/>
      <c r="W64" s="80"/>
    </row>
    <row r="65" spans="1:23" x14ac:dyDescent="0.2">
      <c r="A65" s="3" t="s">
        <v>69</v>
      </c>
      <c r="B65" s="1">
        <f>B63+B64</f>
        <v>3747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  <c r="U65" s="13"/>
      <c r="V65" s="13"/>
      <c r="W65" s="80"/>
    </row>
    <row r="66" spans="1:23" s="13" customFormat="1" x14ac:dyDescent="0.2">
      <c r="C66" s="80"/>
      <c r="G66" s="80"/>
      <c r="I66" s="30"/>
      <c r="J66" s="15"/>
      <c r="K66" s="87"/>
      <c r="O66" s="80"/>
      <c r="S66" s="80"/>
      <c r="W66" s="80"/>
    </row>
    <row r="67" spans="1:23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  <c r="W67" s="80"/>
    </row>
    <row r="68" spans="1:23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  <c r="W68" s="80"/>
    </row>
    <row r="69" spans="1:23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  <c r="W69" s="80"/>
    </row>
    <row r="70" spans="1:23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  <c r="W70" s="80"/>
    </row>
    <row r="71" spans="1:23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  <c r="W71" s="80"/>
    </row>
    <row r="72" spans="1:23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  <c r="W72" s="80"/>
    </row>
    <row r="73" spans="1:23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  <c r="W73" s="80"/>
    </row>
    <row r="74" spans="1:23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  <c r="W74" s="80"/>
    </row>
    <row r="75" spans="1:23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  <c r="W75" s="80"/>
    </row>
    <row r="76" spans="1:23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  <c r="W76" s="80"/>
    </row>
    <row r="77" spans="1:23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  <c r="W77" s="80"/>
    </row>
    <row r="78" spans="1:23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  <c r="W78" s="80"/>
    </row>
    <row r="79" spans="1:23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  <c r="W79" s="80"/>
    </row>
    <row r="80" spans="1:23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  <c r="W80" s="80"/>
    </row>
    <row r="81" spans="3:23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  <c r="W81" s="80"/>
    </row>
    <row r="82" spans="3:23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  <c r="W82" s="80"/>
    </row>
    <row r="83" spans="3:23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  <c r="W83" s="80"/>
    </row>
    <row r="84" spans="3:23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  <c r="W84" s="80"/>
    </row>
    <row r="85" spans="3:23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  <c r="W85" s="80"/>
    </row>
    <row r="86" spans="3:23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  <c r="W86" s="80"/>
    </row>
    <row r="87" spans="3:23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  <c r="W87" s="80"/>
    </row>
    <row r="88" spans="3:23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  <c r="W88" s="80"/>
    </row>
    <row r="89" spans="3:23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  <c r="W89" s="80"/>
    </row>
    <row r="90" spans="3:23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  <c r="W90" s="80"/>
    </row>
    <row r="91" spans="3:23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  <c r="W91" s="80"/>
    </row>
    <row r="92" spans="3:23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  <c r="W92" s="80"/>
    </row>
    <row r="93" spans="3:23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  <c r="W93" s="80"/>
    </row>
    <row r="94" spans="3:23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  <c r="W94" s="80"/>
    </row>
    <row r="95" spans="3:23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  <c r="W95" s="80"/>
    </row>
    <row r="96" spans="3:23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  <c r="W96" s="80"/>
    </row>
    <row r="97" spans="3:23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  <c r="W97" s="80"/>
    </row>
    <row r="98" spans="3:23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  <c r="W98" s="80"/>
    </row>
    <row r="99" spans="3:23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S99" s="80"/>
      <c r="W99" s="80"/>
    </row>
    <row r="100" spans="3:23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S100" s="80"/>
      <c r="W100" s="80"/>
    </row>
    <row r="101" spans="3:23" x14ac:dyDescent="0.2">
      <c r="D101" s="15"/>
      <c r="E101" s="21"/>
      <c r="F101" s="20"/>
      <c r="G101" s="93"/>
      <c r="H101" s="15"/>
      <c r="I101" s="21"/>
      <c r="J101" s="20"/>
      <c r="K101" s="93"/>
    </row>
    <row r="102" spans="3:23" x14ac:dyDescent="0.2">
      <c r="D102" s="15"/>
      <c r="E102" s="21"/>
      <c r="F102" s="20"/>
      <c r="G102" s="93"/>
      <c r="H102" s="15"/>
      <c r="I102" s="21"/>
      <c r="J102" s="20"/>
      <c r="K102" s="93"/>
    </row>
    <row r="103" spans="3:23" x14ac:dyDescent="0.2">
      <c r="D103" s="15"/>
      <c r="E103" s="21"/>
      <c r="F103" s="20"/>
      <c r="G103" s="93"/>
      <c r="H103" s="15"/>
      <c r="I103" s="20"/>
      <c r="J103" s="20"/>
      <c r="K103" s="93"/>
    </row>
    <row r="104" spans="3:23" x14ac:dyDescent="0.2">
      <c r="D104" s="15"/>
      <c r="E104" s="21"/>
      <c r="F104" s="20"/>
      <c r="G104" s="93"/>
      <c r="H104" s="15"/>
      <c r="I104" s="21"/>
      <c r="J104" s="20"/>
      <c r="K104" s="93"/>
    </row>
    <row r="105" spans="3:23" x14ac:dyDescent="0.2">
      <c r="D105" s="15"/>
      <c r="E105" s="20"/>
      <c r="F105" s="20"/>
      <c r="G105" s="93"/>
      <c r="H105" s="15"/>
      <c r="I105" s="21"/>
      <c r="J105" s="20"/>
      <c r="K105" s="93"/>
    </row>
    <row r="106" spans="3:23" x14ac:dyDescent="0.2">
      <c r="D106" s="15"/>
      <c r="E106" s="21"/>
      <c r="F106" s="20"/>
      <c r="G106" s="93"/>
      <c r="H106" s="15"/>
      <c r="I106" s="21"/>
      <c r="J106" s="20"/>
      <c r="K106" s="93"/>
    </row>
    <row r="107" spans="3:23" x14ac:dyDescent="0.2">
      <c r="D107" s="15"/>
      <c r="E107" s="21"/>
      <c r="F107" s="20"/>
      <c r="G107" s="93"/>
      <c r="H107" s="15"/>
      <c r="I107" s="21"/>
      <c r="J107" s="20"/>
      <c r="K107" s="93"/>
    </row>
    <row r="108" spans="3:23" x14ac:dyDescent="0.2">
      <c r="D108" s="15"/>
      <c r="E108" s="21"/>
      <c r="F108" s="20"/>
      <c r="G108" s="93"/>
      <c r="H108" s="15"/>
      <c r="I108" s="20"/>
      <c r="J108" s="20"/>
      <c r="K108" s="93"/>
    </row>
    <row r="109" spans="3:23" x14ac:dyDescent="0.2">
      <c r="D109" s="15"/>
      <c r="E109" s="21"/>
      <c r="F109" s="20"/>
      <c r="G109" s="93"/>
      <c r="H109" s="15"/>
    </row>
    <row r="110" spans="3:23" x14ac:dyDescent="0.2">
      <c r="D110" s="15"/>
      <c r="E110" s="21"/>
      <c r="F110" s="20"/>
      <c r="G110" s="93"/>
      <c r="H110" s="15"/>
    </row>
    <row r="111" spans="3:23" x14ac:dyDescent="0.2">
      <c r="D111" s="15"/>
      <c r="E111" s="20"/>
      <c r="F111" s="20"/>
      <c r="G111" s="93"/>
      <c r="H111" s="15"/>
    </row>
    <row r="112" spans="3:23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2AD72-B2D6-5F40-B90B-E3B4849E152E}">
  <sheetPr codeName="Sheet50"/>
  <dimension ref="A1:X198"/>
  <sheetViews>
    <sheetView zoomScaleNormal="100" workbookViewId="0"/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96.1640625" style="13" customWidth="1"/>
  </cols>
  <sheetData>
    <row r="1" spans="1:23" x14ac:dyDescent="0.2">
      <c r="A1" s="8" t="s">
        <v>45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23" t="s">
        <v>245</v>
      </c>
      <c r="R3" s="23" t="s">
        <v>64</v>
      </c>
      <c r="S3" s="24" t="s">
        <v>94</v>
      </c>
      <c r="U3" s="23" t="s">
        <v>556</v>
      </c>
      <c r="V3" s="23" t="s">
        <v>64</v>
      </c>
      <c r="W3" s="24" t="s">
        <v>94</v>
      </c>
    </row>
    <row r="4" spans="1:23" x14ac:dyDescent="0.2">
      <c r="A4" s="1" t="s">
        <v>66</v>
      </c>
      <c r="B4" s="112">
        <v>46897</v>
      </c>
      <c r="C4" s="10">
        <f>B4/B7</f>
        <v>0.95788312669784925</v>
      </c>
      <c r="E4" s="3" t="s">
        <v>104</v>
      </c>
      <c r="F4" s="112">
        <v>23626</v>
      </c>
      <c r="G4" s="10">
        <f>F4/F6</f>
        <v>0.54812890054056562</v>
      </c>
      <c r="I4" s="17" t="s">
        <v>139</v>
      </c>
      <c r="J4" s="112">
        <v>12877</v>
      </c>
      <c r="K4" s="10">
        <f>J4/J6</f>
        <v>0.39537597101538274</v>
      </c>
      <c r="M4" s="22" t="s">
        <v>170</v>
      </c>
      <c r="N4" s="112">
        <v>9550</v>
      </c>
      <c r="O4" s="24">
        <f>N4/N8</f>
        <v>0.31042777272136263</v>
      </c>
      <c r="Q4" s="23" t="s">
        <v>246</v>
      </c>
      <c r="R4" s="112">
        <v>7508</v>
      </c>
      <c r="S4" s="24">
        <f>R4/R7</f>
        <v>0.24943521594684384</v>
      </c>
      <c r="U4" s="23" t="s">
        <v>557</v>
      </c>
      <c r="V4" s="112">
        <v>297</v>
      </c>
      <c r="W4" s="24">
        <f>V4/V6</f>
        <v>0.52196836555360282</v>
      </c>
    </row>
    <row r="5" spans="1:23" x14ac:dyDescent="0.2">
      <c r="A5" s="1" t="s">
        <v>67</v>
      </c>
      <c r="B5" s="112">
        <v>813</v>
      </c>
      <c r="C5" s="10">
        <f>B5/B7</f>
        <v>1.660573132621173E-2</v>
      </c>
      <c r="E5" s="3" t="s">
        <v>105</v>
      </c>
      <c r="F5" s="112">
        <v>19477</v>
      </c>
      <c r="G5" s="10">
        <f>F5/F6</f>
        <v>0.45187109945943438</v>
      </c>
      <c r="I5" s="17" t="s">
        <v>88</v>
      </c>
      <c r="J5" s="112">
        <v>19692</v>
      </c>
      <c r="K5" s="10">
        <f>J5/J6</f>
        <v>0.60462402898461731</v>
      </c>
      <c r="L5" s="15"/>
      <c r="M5" s="22" t="s">
        <v>171</v>
      </c>
      <c r="N5" s="112">
        <v>4483</v>
      </c>
      <c r="O5" s="24">
        <f>N5/N8</f>
        <v>0.14572227278637367</v>
      </c>
      <c r="Q5" s="23" t="s">
        <v>247</v>
      </c>
      <c r="R5" s="112">
        <v>15068</v>
      </c>
      <c r="S5" s="24">
        <f>R5/R7</f>
        <v>0.50059800664451826</v>
      </c>
      <c r="U5" s="23" t="s">
        <v>558</v>
      </c>
      <c r="V5" s="112">
        <v>272</v>
      </c>
      <c r="W5" s="24">
        <f>V5/V6</f>
        <v>0.47803163444639718</v>
      </c>
    </row>
    <row r="6" spans="1:23" x14ac:dyDescent="0.2">
      <c r="A6" s="2" t="s">
        <v>68</v>
      </c>
      <c r="B6" s="112">
        <v>1249</v>
      </c>
      <c r="C6" s="11">
        <f>B6/B7</f>
        <v>2.5511141975939049E-2</v>
      </c>
      <c r="E6" s="3" t="s">
        <v>107</v>
      </c>
      <c r="F6" s="1">
        <f>F4+F5</f>
        <v>43103</v>
      </c>
      <c r="G6" s="10">
        <f>G4+G5</f>
        <v>1</v>
      </c>
      <c r="I6" s="17" t="s">
        <v>69</v>
      </c>
      <c r="J6" s="1">
        <f>J4+J5</f>
        <v>32569</v>
      </c>
      <c r="K6" s="10">
        <f>K4+K5</f>
        <v>1</v>
      </c>
      <c r="L6" s="15"/>
      <c r="M6" s="22" t="s">
        <v>172</v>
      </c>
      <c r="N6" s="112">
        <v>10294</v>
      </c>
      <c r="O6" s="24">
        <f>N6/N8</f>
        <v>0.33461188402028347</v>
      </c>
      <c r="Q6" s="23" t="s">
        <v>248</v>
      </c>
      <c r="R6" s="112">
        <v>7524</v>
      </c>
      <c r="S6" s="24">
        <f>R6/R7</f>
        <v>0.24996677740863787</v>
      </c>
      <c r="U6" s="23" t="s">
        <v>69</v>
      </c>
      <c r="V6" s="23">
        <f>V4+V5</f>
        <v>569</v>
      </c>
      <c r="W6" s="24">
        <f>W4+W5</f>
        <v>1</v>
      </c>
    </row>
    <row r="7" spans="1:23" x14ac:dyDescent="0.2">
      <c r="A7" s="3" t="s">
        <v>69</v>
      </c>
      <c r="B7" s="1">
        <f>B4+B5+B6</f>
        <v>48959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6437</v>
      </c>
      <c r="O7" s="24">
        <f>N7/N8</f>
        <v>0.20923807047198023</v>
      </c>
      <c r="Q7" s="23" t="s">
        <v>69</v>
      </c>
      <c r="R7" s="23">
        <f>R4+R5+R6</f>
        <v>30100</v>
      </c>
      <c r="S7" s="24">
        <f>S4+S5+S6</f>
        <v>1</v>
      </c>
      <c r="U7" s="13"/>
      <c r="V7" s="13"/>
      <c r="W7" s="14"/>
    </row>
    <row r="8" spans="1:23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30764</v>
      </c>
      <c r="O8" s="24">
        <f>O4+O5+O6+O7</f>
        <v>1</v>
      </c>
      <c r="Q8" s="13"/>
      <c r="R8" s="13"/>
      <c r="S8" s="14"/>
      <c r="U8" s="23" t="s">
        <v>559</v>
      </c>
      <c r="V8" s="23" t="s">
        <v>64</v>
      </c>
      <c r="W8" s="24" t="s">
        <v>94</v>
      </c>
    </row>
    <row r="9" spans="1:23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203</v>
      </c>
      <c r="G9" s="10">
        <f>F9/F11</f>
        <v>0.32324840764331209</v>
      </c>
      <c r="I9" s="17" t="s">
        <v>671</v>
      </c>
      <c r="J9" s="112">
        <v>7845</v>
      </c>
      <c r="K9" s="10">
        <f>J9/J12</f>
        <v>0.24713331653225806</v>
      </c>
      <c r="L9" s="15"/>
      <c r="M9" s="13"/>
      <c r="N9" s="13"/>
      <c r="O9" s="14"/>
      <c r="Q9" s="23" t="s">
        <v>249</v>
      </c>
      <c r="R9" s="23" t="s">
        <v>64</v>
      </c>
      <c r="S9" s="24" t="s">
        <v>94</v>
      </c>
      <c r="U9" s="23" t="s">
        <v>560</v>
      </c>
      <c r="V9" s="112">
        <v>238</v>
      </c>
      <c r="W9" s="24">
        <f>V9/V11</f>
        <v>0.47222222222222221</v>
      </c>
    </row>
    <row r="10" spans="1:23" x14ac:dyDescent="0.2">
      <c r="A10" s="23" t="s">
        <v>70</v>
      </c>
      <c r="B10" s="112">
        <v>259</v>
      </c>
      <c r="C10" s="24">
        <f>B10/B17</f>
        <v>5.2998833616403037E-3</v>
      </c>
      <c r="E10" s="3" t="s">
        <v>109</v>
      </c>
      <c r="F10" s="112">
        <v>425</v>
      </c>
      <c r="G10" s="10">
        <f>F10/F11</f>
        <v>0.67675159235668791</v>
      </c>
      <c r="I10" s="17" t="s">
        <v>141</v>
      </c>
      <c r="J10" s="112">
        <v>14260</v>
      </c>
      <c r="K10" s="10">
        <f>J10/J12</f>
        <v>0.44921875</v>
      </c>
      <c r="L10" s="15"/>
      <c r="M10" s="22" t="s">
        <v>174</v>
      </c>
      <c r="N10" s="23" t="s">
        <v>64</v>
      </c>
      <c r="O10" s="24" t="s">
        <v>77</v>
      </c>
      <c r="Q10" s="23" t="s">
        <v>250</v>
      </c>
      <c r="R10" s="112">
        <v>11142</v>
      </c>
      <c r="S10" s="24">
        <f>R10/R13</f>
        <v>0.34712443142874944</v>
      </c>
      <c r="U10" s="23" t="s">
        <v>561</v>
      </c>
      <c r="V10" s="112">
        <v>266</v>
      </c>
      <c r="W10" s="24">
        <f>V10/V11</f>
        <v>0.52777777777777779</v>
      </c>
    </row>
    <row r="11" spans="1:23" x14ac:dyDescent="0.2">
      <c r="A11" s="23" t="s">
        <v>71</v>
      </c>
      <c r="B11" s="112">
        <v>25715</v>
      </c>
      <c r="C11" s="24">
        <f>B11/B17</f>
        <v>0.5262027051914302</v>
      </c>
      <c r="E11" s="3" t="s">
        <v>107</v>
      </c>
      <c r="F11" s="1">
        <f>F9+F10</f>
        <v>628</v>
      </c>
      <c r="G11" s="10">
        <f>G9+G10</f>
        <v>1</v>
      </c>
      <c r="I11" s="17" t="s">
        <v>142</v>
      </c>
      <c r="J11" s="112">
        <v>9639</v>
      </c>
      <c r="K11" s="10">
        <f>J11/J12</f>
        <v>0.30364793346774194</v>
      </c>
      <c r="L11" s="15"/>
      <c r="M11" s="22" t="s">
        <v>176</v>
      </c>
      <c r="N11" s="112">
        <v>14762</v>
      </c>
      <c r="O11" s="24">
        <f>N11/N13</f>
        <v>0.89864247884580262</v>
      </c>
      <c r="Q11" s="23" t="s">
        <v>251</v>
      </c>
      <c r="R11" s="112">
        <v>16661</v>
      </c>
      <c r="S11" s="24">
        <f>R11/R13</f>
        <v>0.51906660851143371</v>
      </c>
      <c r="U11" s="23" t="s">
        <v>69</v>
      </c>
      <c r="V11" s="23">
        <f>V9+V10</f>
        <v>504</v>
      </c>
      <c r="W11" s="24">
        <f>W9+W10</f>
        <v>1</v>
      </c>
    </row>
    <row r="12" spans="1:23" x14ac:dyDescent="0.2">
      <c r="A12" s="23" t="s">
        <v>72</v>
      </c>
      <c r="B12" s="112">
        <v>176</v>
      </c>
      <c r="C12" s="24">
        <f>B12/B17</f>
        <v>3.6014651415007468E-3</v>
      </c>
      <c r="E12" s="13"/>
      <c r="F12" s="13"/>
      <c r="G12" s="14"/>
      <c r="I12" s="17" t="s">
        <v>69</v>
      </c>
      <c r="J12" s="1">
        <f>J9+J10+J11</f>
        <v>31744</v>
      </c>
      <c r="K12" s="10">
        <f>K9+K10+K11</f>
        <v>1</v>
      </c>
      <c r="L12" s="15"/>
      <c r="M12" s="22" t="s">
        <v>175</v>
      </c>
      <c r="N12" s="112">
        <v>14691</v>
      </c>
      <c r="O12" s="24">
        <f>N12/N13</f>
        <v>0.89432032629208014</v>
      </c>
      <c r="Q12" s="23" t="s">
        <v>252</v>
      </c>
      <c r="R12" s="112">
        <v>4295</v>
      </c>
      <c r="S12" s="24">
        <f>R12/R13</f>
        <v>0.13380896005981682</v>
      </c>
      <c r="U12" s="13"/>
      <c r="V12" s="13"/>
      <c r="W12" s="14"/>
    </row>
    <row r="13" spans="1:23" x14ac:dyDescent="0.2">
      <c r="A13" s="23" t="s">
        <v>73</v>
      </c>
      <c r="B13" s="112">
        <v>2229</v>
      </c>
      <c r="C13" s="24">
        <f>B13/B17</f>
        <v>4.5611737502302074E-2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v>16427</v>
      </c>
      <c r="O13" s="24">
        <f>O11+O12</f>
        <v>1.7929628051378828</v>
      </c>
      <c r="Q13" s="23" t="s">
        <v>69</v>
      </c>
      <c r="R13" s="23">
        <f>R10+R11+R12</f>
        <v>32098</v>
      </c>
      <c r="S13" s="24">
        <f>S10+S11+S12</f>
        <v>0.99999999999999989</v>
      </c>
      <c r="U13" s="38" t="s">
        <v>562</v>
      </c>
      <c r="V13" s="23" t="s">
        <v>64</v>
      </c>
      <c r="W13" s="24" t="s">
        <v>77</v>
      </c>
    </row>
    <row r="14" spans="1:23" x14ac:dyDescent="0.2">
      <c r="A14" s="23" t="s">
        <v>74</v>
      </c>
      <c r="B14" s="112">
        <v>290</v>
      </c>
      <c r="C14" s="24">
        <f>B14/B17</f>
        <v>5.9342323354273667E-3</v>
      </c>
      <c r="E14" s="6" t="s">
        <v>111</v>
      </c>
      <c r="F14" s="112">
        <v>20836</v>
      </c>
      <c r="G14" s="27">
        <f>F14/F16</f>
        <v>0.6209506779913575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3"/>
      <c r="R14" s="43"/>
      <c r="S14" s="48"/>
      <c r="U14" s="46" t="s">
        <v>563</v>
      </c>
      <c r="V14" s="112">
        <v>22622</v>
      </c>
      <c r="W14" s="49">
        <f>V14/V16</f>
        <v>0.64157685762904137</v>
      </c>
    </row>
    <row r="15" spans="1:23" x14ac:dyDescent="0.2">
      <c r="A15" s="23" t="s">
        <v>75</v>
      </c>
      <c r="B15" s="112">
        <v>14869</v>
      </c>
      <c r="C15" s="24">
        <f>B15/B17</f>
        <v>0.30426241584644664</v>
      </c>
      <c r="E15" s="6" t="s">
        <v>112</v>
      </c>
      <c r="F15" s="112">
        <v>12719</v>
      </c>
      <c r="G15" s="27">
        <f>F15/F16</f>
        <v>0.37904932200864255</v>
      </c>
      <c r="I15" s="17" t="s">
        <v>144</v>
      </c>
      <c r="J15" s="112">
        <v>7259</v>
      </c>
      <c r="K15" s="10">
        <f>J15/J19</f>
        <v>0.23401031592520954</v>
      </c>
      <c r="L15" s="15"/>
      <c r="M15" s="22" t="s">
        <v>177</v>
      </c>
      <c r="N15" s="23" t="s">
        <v>64</v>
      </c>
      <c r="O15" s="24" t="s">
        <v>77</v>
      </c>
      <c r="Q15" s="30"/>
      <c r="R15" s="15"/>
      <c r="S15" s="16"/>
      <c r="U15" s="46" t="s">
        <v>564</v>
      </c>
      <c r="V15" s="112">
        <v>12638</v>
      </c>
      <c r="W15" s="49">
        <f>V15/V16</f>
        <v>0.35842314237095857</v>
      </c>
    </row>
    <row r="16" spans="1:23" x14ac:dyDescent="0.2">
      <c r="A16" s="23" t="s">
        <v>76</v>
      </c>
      <c r="B16" s="112">
        <v>5331</v>
      </c>
      <c r="C16" s="24">
        <f>B16/B17</f>
        <v>0.10908756062125274</v>
      </c>
      <c r="E16" s="6" t="s">
        <v>107</v>
      </c>
      <c r="F16" s="7">
        <f>F14+F15</f>
        <v>33555</v>
      </c>
      <c r="G16" s="27">
        <f>G14+G15</f>
        <v>1</v>
      </c>
      <c r="I16" s="17" t="s">
        <v>145</v>
      </c>
      <c r="J16" s="112">
        <v>6007</v>
      </c>
      <c r="K16" s="10">
        <f>J16/J19</f>
        <v>0.19364925854287557</v>
      </c>
      <c r="L16" s="15"/>
      <c r="M16" s="22" t="s">
        <v>178</v>
      </c>
      <c r="N16" s="112">
        <v>12935</v>
      </c>
      <c r="O16" s="24">
        <f>N16/N18</f>
        <v>0.44053538587289692</v>
      </c>
      <c r="Q16" s="30"/>
      <c r="R16" s="30"/>
      <c r="S16" s="53"/>
      <c r="U16" s="46" t="s">
        <v>69</v>
      </c>
      <c r="V16" s="47">
        <f>V14+V15</f>
        <v>35260</v>
      </c>
      <c r="W16" s="49">
        <f>W14+W15</f>
        <v>1</v>
      </c>
    </row>
    <row r="17" spans="1:23" x14ac:dyDescent="0.2">
      <c r="A17" s="23" t="s">
        <v>69</v>
      </c>
      <c r="B17" s="23">
        <f>B10+B11+B12+B13+B14+B15+B16</f>
        <v>48869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7813</v>
      </c>
      <c r="K17" s="10">
        <f>J17/J19</f>
        <v>0.25186976144422951</v>
      </c>
      <c r="L17" s="15"/>
      <c r="M17" s="22" t="s">
        <v>179</v>
      </c>
      <c r="N17" s="112">
        <v>16427</v>
      </c>
      <c r="O17" s="24">
        <f>N17/N18</f>
        <v>0.55946461412710302</v>
      </c>
      <c r="Q17" s="30"/>
      <c r="R17" s="30"/>
      <c r="S17" s="53"/>
      <c r="U17" s="13"/>
      <c r="V17" s="13"/>
      <c r="W17" s="14"/>
    </row>
    <row r="18" spans="1:23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9941</v>
      </c>
      <c r="K18" s="127">
        <f>J18/J19</f>
        <v>0.32047066408768538</v>
      </c>
      <c r="L18" s="15"/>
      <c r="M18" s="22" t="s">
        <v>69</v>
      </c>
      <c r="N18" s="23">
        <f>N16+N17</f>
        <v>29362</v>
      </c>
      <c r="O18" s="24">
        <f>O16+O17</f>
        <v>1</v>
      </c>
      <c r="Q18" s="30"/>
      <c r="R18" s="30"/>
      <c r="S18" s="53"/>
      <c r="U18" s="38" t="s">
        <v>357</v>
      </c>
      <c r="V18" s="23" t="s">
        <v>64</v>
      </c>
      <c r="W18" s="24" t="s">
        <v>77</v>
      </c>
    </row>
    <row r="19" spans="1:23" x14ac:dyDescent="0.2">
      <c r="A19" s="25" t="s">
        <v>206</v>
      </c>
      <c r="B19" s="23" t="s">
        <v>64</v>
      </c>
      <c r="C19" s="24" t="s">
        <v>77</v>
      </c>
      <c r="E19" s="17" t="s">
        <v>114</v>
      </c>
      <c r="F19" s="112">
        <v>3592</v>
      </c>
      <c r="G19" s="10">
        <f>F19/F22</f>
        <v>0.1060838747784997</v>
      </c>
      <c r="I19" s="17" t="s">
        <v>69</v>
      </c>
      <c r="J19" s="1">
        <f>J15+J16+J17+J18</f>
        <v>31020</v>
      </c>
      <c r="K19" s="10">
        <f>K15+K16+K17+K18</f>
        <v>1</v>
      </c>
      <c r="L19" s="15"/>
      <c r="M19" s="13"/>
      <c r="N19" s="13"/>
      <c r="O19" s="14"/>
      <c r="Q19" s="13"/>
      <c r="R19" s="13"/>
      <c r="S19" s="14"/>
      <c r="U19" s="46" t="s">
        <v>565</v>
      </c>
      <c r="V19" s="112">
        <v>14338</v>
      </c>
      <c r="W19" s="49">
        <f>V19/V21</f>
        <v>0.79176100281627915</v>
      </c>
    </row>
    <row r="20" spans="1:23" x14ac:dyDescent="0.2">
      <c r="A20" s="25" t="s">
        <v>208</v>
      </c>
      <c r="B20" s="112">
        <v>19992</v>
      </c>
      <c r="C20" s="24">
        <f>B20/B25</f>
        <v>0.41738694726293374</v>
      </c>
      <c r="E20" s="17" t="s">
        <v>674</v>
      </c>
      <c r="F20" s="112">
        <v>15087</v>
      </c>
      <c r="G20" s="10">
        <f>F20/F22</f>
        <v>0.44556999409332548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4"/>
      <c r="U20" s="46" t="s">
        <v>566</v>
      </c>
      <c r="V20" s="112">
        <v>3771</v>
      </c>
      <c r="W20" s="49">
        <f>V20/V21</f>
        <v>0.2082389971837208</v>
      </c>
    </row>
    <row r="21" spans="1:23" x14ac:dyDescent="0.2">
      <c r="A21" s="25" t="s">
        <v>207</v>
      </c>
      <c r="B21" s="112">
        <v>547</v>
      </c>
      <c r="C21" s="24">
        <f>B21/B25</f>
        <v>1.1420101048060462E-2</v>
      </c>
      <c r="E21" s="17" t="s">
        <v>115</v>
      </c>
      <c r="F21" s="112">
        <v>15181</v>
      </c>
      <c r="G21" s="10">
        <f>F21/F22</f>
        <v>0.44834613112817484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11578</v>
      </c>
      <c r="O21" s="24">
        <f>N21/N25</f>
        <v>0.39002863399023074</v>
      </c>
      <c r="Q21" s="13"/>
      <c r="R21" s="13"/>
      <c r="S21" s="14"/>
      <c r="U21" s="46" t="s">
        <v>69</v>
      </c>
      <c r="V21" s="47">
        <f>V19+V20</f>
        <v>18109</v>
      </c>
      <c r="W21" s="49">
        <f>W19+W20</f>
        <v>1</v>
      </c>
    </row>
    <row r="22" spans="1:23" x14ac:dyDescent="0.2">
      <c r="A22" s="25" t="s">
        <v>209</v>
      </c>
      <c r="B22" s="112">
        <v>16824</v>
      </c>
      <c r="C22" s="24">
        <f>B22/B25</f>
        <v>0.35124639859701867</v>
      </c>
      <c r="E22" s="17" t="s">
        <v>107</v>
      </c>
      <c r="F22" s="1">
        <f>F19+F20+F21</f>
        <v>33860</v>
      </c>
      <c r="G22" s="10">
        <f>G19+G20+G21</f>
        <v>1</v>
      </c>
      <c r="I22" s="17" t="s">
        <v>148</v>
      </c>
      <c r="J22" s="112">
        <v>10912</v>
      </c>
      <c r="K22" s="10">
        <f>J22/J25</f>
        <v>0.35364272750842624</v>
      </c>
      <c r="L22" s="15"/>
      <c r="M22" s="22" t="s">
        <v>182</v>
      </c>
      <c r="N22" s="112">
        <v>8135</v>
      </c>
      <c r="O22" s="24">
        <f>N22/N25</f>
        <v>0.27404413003200268</v>
      </c>
      <c r="Q22" s="13"/>
      <c r="R22" s="13"/>
      <c r="S22" s="14"/>
      <c r="U22" s="13"/>
      <c r="V22" s="13"/>
      <c r="W22" s="14"/>
    </row>
    <row r="23" spans="1:23" x14ac:dyDescent="0.2">
      <c r="A23" s="25" t="s">
        <v>210</v>
      </c>
      <c r="B23" s="112">
        <v>1050</v>
      </c>
      <c r="C23" s="24">
        <f>B23/B25</f>
        <v>2.1921583364649881E-2</v>
      </c>
      <c r="E23" s="13"/>
      <c r="F23" s="13"/>
      <c r="G23" s="14"/>
      <c r="I23" s="17" t="s">
        <v>149</v>
      </c>
      <c r="J23" s="112">
        <v>5179</v>
      </c>
      <c r="K23" s="10">
        <f>J23/J25</f>
        <v>0.16784417941405239</v>
      </c>
      <c r="L23" s="15"/>
      <c r="M23" s="22" t="s">
        <v>183</v>
      </c>
      <c r="N23" s="112">
        <v>6700</v>
      </c>
      <c r="O23" s="24">
        <f>N23/N25</f>
        <v>0.22570321711302005</v>
      </c>
      <c r="Q23" s="13"/>
      <c r="R23" s="13"/>
      <c r="S23" s="14"/>
      <c r="U23" s="38" t="s">
        <v>655</v>
      </c>
      <c r="V23" s="23" t="s">
        <v>64</v>
      </c>
      <c r="W23" s="24" t="s">
        <v>77</v>
      </c>
    </row>
    <row r="24" spans="1:23" x14ac:dyDescent="0.2">
      <c r="A24" s="25" t="s">
        <v>211</v>
      </c>
      <c r="B24" s="112">
        <v>9485</v>
      </c>
      <c r="C24" s="24">
        <f>B24/B25</f>
        <v>0.19802496972733727</v>
      </c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14765</v>
      </c>
      <c r="K24" s="10">
        <f>J24/J25</f>
        <v>0.47851309307752138</v>
      </c>
      <c r="L24" s="15"/>
      <c r="M24" s="22" t="s">
        <v>184</v>
      </c>
      <c r="N24" s="112">
        <v>3272</v>
      </c>
      <c r="O24" s="24">
        <f>N24/N25</f>
        <v>0.1102240188647465</v>
      </c>
      <c r="Q24" s="13"/>
      <c r="R24" s="13"/>
      <c r="S24" s="14"/>
      <c r="U24" s="112" t="s">
        <v>653</v>
      </c>
      <c r="V24" s="112">
        <v>15782</v>
      </c>
      <c r="W24" s="49">
        <f>V24/V26</f>
        <v>0.42296250636507382</v>
      </c>
    </row>
    <row r="25" spans="1:23" x14ac:dyDescent="0.2">
      <c r="A25" s="25" t="s">
        <v>69</v>
      </c>
      <c r="B25" s="23">
        <f>B20+B21+B22+B23+B24</f>
        <v>47898</v>
      </c>
      <c r="C25" s="24">
        <f>C20+C21+C22+C23+C24</f>
        <v>1</v>
      </c>
      <c r="E25" s="17" t="s">
        <v>117</v>
      </c>
      <c r="F25" s="112">
        <v>11027</v>
      </c>
      <c r="G25" s="10">
        <f>F25/F30</f>
        <v>0.33173886883273163</v>
      </c>
      <c r="I25" s="17" t="s">
        <v>69</v>
      </c>
      <c r="J25" s="1">
        <f>J22+J23+J24</f>
        <v>30856</v>
      </c>
      <c r="K25" s="10">
        <f>K22+K23+K24</f>
        <v>1</v>
      </c>
      <c r="L25" s="15"/>
      <c r="M25" s="22" t="s">
        <v>69</v>
      </c>
      <c r="N25" s="23">
        <f>N21+N22+N23+N24</f>
        <v>29685</v>
      </c>
      <c r="O25" s="24">
        <f>O21+O22+O23+O24</f>
        <v>1</v>
      </c>
      <c r="Q25" s="13"/>
      <c r="R25" s="13"/>
      <c r="S25" s="14"/>
      <c r="U25" s="112" t="s">
        <v>654</v>
      </c>
      <c r="V25" s="112">
        <v>21531</v>
      </c>
      <c r="W25" s="49">
        <f>V25/V26</f>
        <v>0.57703749363492618</v>
      </c>
    </row>
    <row r="26" spans="1:23" x14ac:dyDescent="0.2">
      <c r="A26" s="13"/>
      <c r="B26" s="13"/>
      <c r="C26" s="14"/>
      <c r="E26" s="17" t="s">
        <v>118</v>
      </c>
      <c r="F26" s="112">
        <v>5499</v>
      </c>
      <c r="G26" s="10">
        <f>F26/F30</f>
        <v>0.16543321299638988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  <c r="U26" s="46" t="s">
        <v>69</v>
      </c>
      <c r="V26" s="47">
        <f>V24+V25</f>
        <v>37313</v>
      </c>
      <c r="W26" s="49">
        <f>W24+W25</f>
        <v>1</v>
      </c>
    </row>
    <row r="27" spans="1:23" x14ac:dyDescent="0.2">
      <c r="A27" s="43"/>
      <c r="B27" s="43"/>
      <c r="C27" s="44"/>
      <c r="E27" s="17" t="s">
        <v>119</v>
      </c>
      <c r="F27" s="112">
        <v>3116</v>
      </c>
      <c r="G27" s="10">
        <f>F27/F30</f>
        <v>9.3742478941034893E-2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4"/>
    </row>
    <row r="28" spans="1:23" x14ac:dyDescent="0.2">
      <c r="A28" s="43"/>
      <c r="B28" s="43"/>
      <c r="C28" s="44"/>
      <c r="E28" s="17" t="s">
        <v>120</v>
      </c>
      <c r="F28" s="112">
        <v>5830</v>
      </c>
      <c r="G28" s="10">
        <f>F28/F30</f>
        <v>0.17539109506618533</v>
      </c>
      <c r="I28" s="17" t="s">
        <v>644</v>
      </c>
      <c r="J28" s="112">
        <v>8452</v>
      </c>
      <c r="K28" s="10">
        <f>J28/J33</f>
        <v>0.27814525948596441</v>
      </c>
      <c r="L28" s="15"/>
      <c r="M28" s="22" t="s">
        <v>186</v>
      </c>
      <c r="N28" s="112">
        <v>9971</v>
      </c>
      <c r="O28" s="24">
        <f>N28/N31</f>
        <v>0.32913021950816967</v>
      </c>
      <c r="Q28" s="13"/>
      <c r="R28" s="13"/>
      <c r="S28" s="14"/>
      <c r="U28" s="13"/>
      <c r="V28" s="13"/>
      <c r="W28" s="14"/>
    </row>
    <row r="29" spans="1:23" x14ac:dyDescent="0.2">
      <c r="A29" s="43"/>
      <c r="B29" s="43"/>
      <c r="C29" s="44"/>
      <c r="E29" s="17" t="s">
        <v>99</v>
      </c>
      <c r="F29" s="112">
        <v>7768</v>
      </c>
      <c r="G29" s="10">
        <f>F29/F30</f>
        <v>0.23369434416365825</v>
      </c>
      <c r="I29" s="17" t="s">
        <v>151</v>
      </c>
      <c r="J29" s="112">
        <v>9765</v>
      </c>
      <c r="K29" s="10">
        <f>J29/J33</f>
        <v>0.32135452660677261</v>
      </c>
      <c r="L29" s="15"/>
      <c r="M29" s="22" t="s">
        <v>682</v>
      </c>
      <c r="N29" s="112">
        <v>13104</v>
      </c>
      <c r="O29" s="24">
        <f>N29/N31</f>
        <v>0.4325466248555867</v>
      </c>
      <c r="Q29" s="13"/>
      <c r="R29" s="13"/>
      <c r="S29" s="14"/>
      <c r="U29" s="13"/>
      <c r="V29" s="13"/>
      <c r="W29" s="14"/>
    </row>
    <row r="30" spans="1:23" x14ac:dyDescent="0.2">
      <c r="A30" s="43"/>
      <c r="B30" s="43"/>
      <c r="C30" s="44"/>
      <c r="E30" s="17" t="s">
        <v>69</v>
      </c>
      <c r="F30" s="1">
        <f>F25+F26+F27+F28+F29</f>
        <v>33240</v>
      </c>
      <c r="G30" s="10">
        <f>G25+G26+G27+G28+G29</f>
        <v>1</v>
      </c>
      <c r="I30" s="17" t="s">
        <v>152</v>
      </c>
      <c r="J30" s="112">
        <v>2057</v>
      </c>
      <c r="K30" s="10">
        <f>J30/J33</f>
        <v>6.7693421528943296E-2</v>
      </c>
      <c r="L30" s="15"/>
      <c r="M30" s="22" t="s">
        <v>187</v>
      </c>
      <c r="N30" s="112">
        <v>7220</v>
      </c>
      <c r="O30" s="24">
        <f>N30/N31</f>
        <v>0.23832315563624359</v>
      </c>
      <c r="Q30" s="13"/>
      <c r="R30" s="13"/>
      <c r="S30" s="14"/>
      <c r="U30" s="13"/>
      <c r="V30" s="13"/>
      <c r="W30" s="14"/>
    </row>
    <row r="31" spans="1:23" x14ac:dyDescent="0.2">
      <c r="A31" s="43"/>
      <c r="B31" s="43"/>
      <c r="C31" s="44"/>
      <c r="E31" s="13"/>
      <c r="F31" s="13"/>
      <c r="G31" s="14"/>
      <c r="I31" s="17" t="s">
        <v>153</v>
      </c>
      <c r="J31" s="112">
        <v>4046</v>
      </c>
      <c r="K31" s="10">
        <f>J31/J33</f>
        <v>0.13314904399907856</v>
      </c>
      <c r="L31" s="15"/>
      <c r="M31" s="22" t="s">
        <v>69</v>
      </c>
      <c r="N31" s="23">
        <f>N28+N29+N30</f>
        <v>30295</v>
      </c>
      <c r="O31" s="24">
        <f>O28+O29+O30</f>
        <v>1</v>
      </c>
      <c r="Q31" s="13"/>
      <c r="R31" s="13"/>
      <c r="S31" s="14"/>
      <c r="U31" s="13"/>
      <c r="V31" s="13"/>
      <c r="W31" s="14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6067</v>
      </c>
      <c r="K32" s="10">
        <f>J32/J33</f>
        <v>0.19965774837924113</v>
      </c>
      <c r="L32" s="15"/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43"/>
      <c r="B33" s="43"/>
      <c r="C33" s="44"/>
      <c r="E33" s="6" t="s">
        <v>112</v>
      </c>
      <c r="F33" s="112">
        <v>22745</v>
      </c>
      <c r="G33" s="27">
        <f>F33/F35</f>
        <v>0.7088982390525167</v>
      </c>
      <c r="I33" s="17" t="s">
        <v>69</v>
      </c>
      <c r="J33" s="1">
        <f>J28+J29+J30+J31+J32</f>
        <v>30387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3"/>
      <c r="B34" s="13"/>
      <c r="C34" s="14"/>
      <c r="E34" s="6" t="s">
        <v>122</v>
      </c>
      <c r="F34" s="112">
        <v>9340</v>
      </c>
      <c r="G34" s="27">
        <f>F34/F35</f>
        <v>0.29110176094748325</v>
      </c>
      <c r="I34" s="13"/>
      <c r="J34" s="13"/>
      <c r="K34" s="14"/>
      <c r="L34" s="15"/>
      <c r="M34" s="22" t="s">
        <v>189</v>
      </c>
      <c r="N34" s="112">
        <v>10915</v>
      </c>
      <c r="O34" s="24">
        <f>N34/N38</f>
        <v>0.36852589641434264</v>
      </c>
      <c r="Q34" s="13"/>
      <c r="R34" s="13"/>
      <c r="S34" s="14"/>
      <c r="U34" s="13"/>
      <c r="V34" s="13"/>
      <c r="W34" s="14"/>
    </row>
    <row r="35" spans="1:23" x14ac:dyDescent="0.2">
      <c r="A35" s="13"/>
      <c r="B35" s="13"/>
      <c r="C35" s="14"/>
      <c r="E35" s="6" t="s">
        <v>107</v>
      </c>
      <c r="F35" s="7">
        <f>F33+F34</f>
        <v>32085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11423</v>
      </c>
      <c r="O35" s="24">
        <f>N35/N38</f>
        <v>0.38567762846917414</v>
      </c>
      <c r="Q35" s="13"/>
      <c r="R35" s="13"/>
      <c r="S35" s="14"/>
      <c r="U35" s="13"/>
      <c r="V35" s="13"/>
      <c r="W35" s="14"/>
    </row>
    <row r="36" spans="1:23" x14ac:dyDescent="0.2">
      <c r="A36" s="43"/>
      <c r="B36" s="43"/>
      <c r="C36" s="44"/>
      <c r="E36" s="13"/>
      <c r="F36" s="13"/>
      <c r="G36" s="14"/>
      <c r="I36" s="22" t="s">
        <v>156</v>
      </c>
      <c r="J36" s="112">
        <v>14184</v>
      </c>
      <c r="K36" s="24">
        <f>J36/J38</f>
        <v>0.45802118315680701</v>
      </c>
      <c r="L36" s="15"/>
      <c r="M36" s="22" t="s">
        <v>191</v>
      </c>
      <c r="N36" s="112">
        <v>4035</v>
      </c>
      <c r="O36" s="24">
        <f>N36/N38</f>
        <v>0.1362347221284354</v>
      </c>
      <c r="Q36" s="13"/>
      <c r="R36" s="13"/>
      <c r="S36" s="14"/>
      <c r="U36" s="13"/>
      <c r="V36" s="13"/>
      <c r="W36" s="14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16784</v>
      </c>
      <c r="K37" s="24">
        <f>J37/J38</f>
        <v>0.54197881684319293</v>
      </c>
      <c r="L37" s="15"/>
      <c r="M37" s="22" t="s">
        <v>192</v>
      </c>
      <c r="N37" s="112">
        <v>3245</v>
      </c>
      <c r="O37" s="24">
        <f>N37/N38</f>
        <v>0.10956175298804781</v>
      </c>
      <c r="Q37" s="13"/>
      <c r="R37" s="13"/>
      <c r="S37" s="14"/>
      <c r="U37" s="13"/>
      <c r="V37" s="13"/>
      <c r="W37" s="14"/>
    </row>
    <row r="38" spans="1:23" x14ac:dyDescent="0.2">
      <c r="A38" s="43"/>
      <c r="B38" s="43"/>
      <c r="C38" s="44"/>
      <c r="E38" s="6" t="s">
        <v>124</v>
      </c>
      <c r="F38" s="112">
        <v>188</v>
      </c>
      <c r="G38" s="27">
        <f>F38/F40</f>
        <v>0.39248434237995827</v>
      </c>
      <c r="I38" s="22" t="s">
        <v>69</v>
      </c>
      <c r="J38" s="23">
        <f>J36+J37</f>
        <v>30968</v>
      </c>
      <c r="K38" s="24">
        <f>K36+K37</f>
        <v>1</v>
      </c>
      <c r="L38" s="15"/>
      <c r="M38" s="22" t="s">
        <v>107</v>
      </c>
      <c r="N38" s="23">
        <f>N34+N35+N36+N37</f>
        <v>29618</v>
      </c>
      <c r="O38" s="24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43"/>
      <c r="B39" s="43"/>
      <c r="C39" s="44"/>
      <c r="E39" s="6" t="s">
        <v>125</v>
      </c>
      <c r="F39" s="112">
        <v>291</v>
      </c>
      <c r="G39" s="27">
        <f>F39/F40</f>
        <v>0.60751565762004178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479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5271</v>
      </c>
      <c r="K41" s="24">
        <f>J41/J45</f>
        <v>0.17512791547611137</v>
      </c>
      <c r="L41" s="15"/>
      <c r="M41" s="22" t="s">
        <v>194</v>
      </c>
      <c r="N41" s="112">
        <v>7561</v>
      </c>
      <c r="O41" s="24">
        <f>N41/N45</f>
        <v>0.25656599932134372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21853</v>
      </c>
      <c r="C42" s="10">
        <f>B42/B44</f>
        <v>0.59212594158131471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9422</v>
      </c>
      <c r="K42" s="24">
        <f>J42/J45</f>
        <v>0.3130440560834607</v>
      </c>
      <c r="L42" s="15"/>
      <c r="M42" s="22" t="s">
        <v>195</v>
      </c>
      <c r="N42" s="112">
        <v>8759</v>
      </c>
      <c r="O42" s="24">
        <f>N42/N45</f>
        <v>0.29721750933152358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15053</v>
      </c>
      <c r="C43" s="10">
        <f>B43/B44</f>
        <v>0.40787405841868529</v>
      </c>
      <c r="E43" s="124" t="s">
        <v>127</v>
      </c>
      <c r="F43" s="125">
        <v>6465</v>
      </c>
      <c r="G43" s="127">
        <f>F43/F49</f>
        <v>0.20382105362716352</v>
      </c>
      <c r="I43" s="22" t="s">
        <v>159</v>
      </c>
      <c r="J43" s="112">
        <v>9026</v>
      </c>
      <c r="K43" s="24">
        <f>J43/J45</f>
        <v>0.29988703568343411</v>
      </c>
      <c r="L43" s="15"/>
      <c r="M43" s="22" t="s">
        <v>196</v>
      </c>
      <c r="N43" s="112">
        <v>6958</v>
      </c>
      <c r="O43" s="24">
        <f>N43/N45</f>
        <v>0.23610451306413302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36906</v>
      </c>
      <c r="C44" s="10">
        <f>C42+C43</f>
        <v>1</v>
      </c>
      <c r="E44" s="17" t="s">
        <v>128</v>
      </c>
      <c r="F44" s="112">
        <v>3715</v>
      </c>
      <c r="G44" s="10">
        <f>F44/F49</f>
        <v>0.11712222957848609</v>
      </c>
      <c r="I44" s="22" t="s">
        <v>160</v>
      </c>
      <c r="J44" s="112">
        <v>6379</v>
      </c>
      <c r="K44" s="24">
        <f>J44/J45</f>
        <v>0.21194099275699382</v>
      </c>
      <c r="L44" s="15"/>
      <c r="M44" s="22" t="s">
        <v>197</v>
      </c>
      <c r="N44" s="112">
        <v>6192</v>
      </c>
      <c r="O44" s="24">
        <f>N44/N45</f>
        <v>0.21011197828299966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7" t="s">
        <v>129</v>
      </c>
      <c r="F45" s="112">
        <v>10875</v>
      </c>
      <c r="G45" s="10">
        <f>F45/F49</f>
        <v>0.34285444055613357</v>
      </c>
      <c r="I45" s="22" t="s">
        <v>69</v>
      </c>
      <c r="J45" s="23">
        <f>J41+J42+J43+J44</f>
        <v>30098</v>
      </c>
      <c r="K45" s="24">
        <f>K41+K42+K43+K44</f>
        <v>1</v>
      </c>
      <c r="L45" s="15"/>
      <c r="M45" s="22" t="s">
        <v>69</v>
      </c>
      <c r="N45" s="23">
        <f>N41+N42+N43+N44</f>
        <v>29470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5479</v>
      </c>
      <c r="G46" s="10">
        <f>F46/F49</f>
        <v>0.17273558435007408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13326</v>
      </c>
      <c r="C47" s="10">
        <f>B47/B49</f>
        <v>0.39401555246740189</v>
      </c>
      <c r="E47" s="17" t="s">
        <v>131</v>
      </c>
      <c r="F47" s="112">
        <v>4170</v>
      </c>
      <c r="G47" s="10">
        <f>F47/F49</f>
        <v>0.13146694410290363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20495</v>
      </c>
      <c r="C48" s="10">
        <f>B48/B49</f>
        <v>0.60598444753259806</v>
      </c>
      <c r="E48" s="17" t="s">
        <v>673</v>
      </c>
      <c r="F48" s="112">
        <v>1015</v>
      </c>
      <c r="G48" s="10">
        <f>F48/F49</f>
        <v>3.1999747785239133E-2</v>
      </c>
      <c r="I48" s="22" t="s">
        <v>162</v>
      </c>
      <c r="J48" s="112">
        <v>13500</v>
      </c>
      <c r="K48" s="24">
        <f>J48/J51</f>
        <v>0.45218556355719308</v>
      </c>
      <c r="M48" s="22" t="s">
        <v>199</v>
      </c>
      <c r="N48" s="112">
        <v>10090</v>
      </c>
      <c r="O48" s="24">
        <f>N48/N51</f>
        <v>0.34729632051767462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33821</v>
      </c>
      <c r="C49" s="10">
        <f>C47+C48</f>
        <v>1</v>
      </c>
      <c r="E49" s="17" t="s">
        <v>69</v>
      </c>
      <c r="F49" s="1">
        <f>F43+F44+F45+F46+F47+F48</f>
        <v>31719</v>
      </c>
      <c r="G49" s="10">
        <f>G43+G44+G45+G46+G47+G48</f>
        <v>1</v>
      </c>
      <c r="I49" s="22" t="s">
        <v>163</v>
      </c>
      <c r="J49" s="112">
        <v>9361</v>
      </c>
      <c r="K49" s="24">
        <f>J49/J51</f>
        <v>0.31354881929325074</v>
      </c>
      <c r="M49" s="22" t="s">
        <v>200</v>
      </c>
      <c r="N49" s="112">
        <v>10377</v>
      </c>
      <c r="O49" s="24">
        <f>N49/N51</f>
        <v>0.35717481843527349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22" t="s">
        <v>164</v>
      </c>
      <c r="J50" s="112">
        <v>6994</v>
      </c>
      <c r="K50" s="24">
        <f>J50/J51</f>
        <v>0.23426561714955618</v>
      </c>
      <c r="M50" s="22" t="s">
        <v>201</v>
      </c>
      <c r="N50" s="112">
        <v>8586</v>
      </c>
      <c r="O50" s="24">
        <f>N50/N51</f>
        <v>0.29552886104705195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29855</v>
      </c>
      <c r="K51" s="24">
        <f>K48+K49+K50</f>
        <v>1</v>
      </c>
      <c r="M51" s="22" t="s">
        <v>69</v>
      </c>
      <c r="N51" s="23">
        <f>N48+N49+N50</f>
        <v>29053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11438</v>
      </c>
      <c r="C52" s="10">
        <f>B52/B54</f>
        <v>0.30053338237998894</v>
      </c>
      <c r="E52" s="17" t="s">
        <v>133</v>
      </c>
      <c r="F52" s="112">
        <v>16348</v>
      </c>
      <c r="G52" s="10">
        <f>F52/F55</f>
        <v>0.51753830568570347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26621</v>
      </c>
      <c r="C53" s="10">
        <f>B53/B54</f>
        <v>0.69946661762001106</v>
      </c>
      <c r="E53" s="17" t="s">
        <v>134</v>
      </c>
      <c r="F53" s="112">
        <v>11434</v>
      </c>
      <c r="G53" s="10">
        <f>F53/F55</f>
        <v>0.36197290110168417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38059</v>
      </c>
      <c r="C54" s="10">
        <f>C52+C53</f>
        <v>1</v>
      </c>
      <c r="E54" s="17" t="s">
        <v>135</v>
      </c>
      <c r="F54" s="112">
        <v>3806</v>
      </c>
      <c r="G54" s="10">
        <f>F54/F55</f>
        <v>0.12048879321261238</v>
      </c>
      <c r="I54" s="22" t="s">
        <v>166</v>
      </c>
      <c r="J54" s="112">
        <v>14892</v>
      </c>
      <c r="K54" s="24">
        <f>J54/J57</f>
        <v>0.5012453719286436</v>
      </c>
      <c r="M54" s="22" t="s">
        <v>203</v>
      </c>
      <c r="N54" s="112">
        <v>17576</v>
      </c>
      <c r="O54" s="24">
        <f>N54/N56</f>
        <v>0.6011149492116693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7" t="s">
        <v>69</v>
      </c>
      <c r="F55" s="1">
        <f>F52+F53+F54</f>
        <v>31588</v>
      </c>
      <c r="G55" s="10">
        <f>G52+G53+G54</f>
        <v>1</v>
      </c>
      <c r="I55" s="22" t="s">
        <v>167</v>
      </c>
      <c r="J55" s="112">
        <v>8356</v>
      </c>
      <c r="K55" s="24">
        <f>J55/J57</f>
        <v>0.28125210366879838</v>
      </c>
      <c r="M55" s="22" t="s">
        <v>204</v>
      </c>
      <c r="N55" s="112">
        <v>11663</v>
      </c>
      <c r="O55" s="24">
        <f>N55/N56</f>
        <v>0.39888505078833064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6462</v>
      </c>
      <c r="K56" s="24">
        <f>J56/J57</f>
        <v>0.21750252440255807</v>
      </c>
      <c r="M56" s="22" t="s">
        <v>69</v>
      </c>
      <c r="N56" s="23">
        <f>N54+N55</f>
        <v>29239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7876</v>
      </c>
      <c r="C57" s="10">
        <f>B57/B60</f>
        <v>0.22204054015956698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29710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16812</v>
      </c>
      <c r="C58" s="10">
        <f>B58/B60</f>
        <v>0.47396464717656678</v>
      </c>
      <c r="E58" s="17" t="s">
        <v>137</v>
      </c>
      <c r="F58" s="112">
        <v>18911</v>
      </c>
      <c r="G58" s="10">
        <f>F58/F60</f>
        <v>0.60136102012910608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10783</v>
      </c>
      <c r="C59" s="10">
        <f>B59/B60</f>
        <v>0.30399481266386624</v>
      </c>
      <c r="E59" s="29" t="s">
        <v>72</v>
      </c>
      <c r="F59" s="112">
        <v>12536</v>
      </c>
      <c r="G59" s="31">
        <f>F59/F60</f>
        <v>0.39863897987089386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35471</v>
      </c>
      <c r="C60" s="10">
        <f>C57+C58+C59</f>
        <v>1</v>
      </c>
      <c r="E60" s="22" t="s">
        <v>69</v>
      </c>
      <c r="F60" s="23">
        <f>F58+F59</f>
        <v>31447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29404</v>
      </c>
      <c r="C63" s="10">
        <f>B63/B65</f>
        <v>0.71568699038578554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11681</v>
      </c>
      <c r="C64" s="10">
        <f>B64/B65</f>
        <v>0.28431300961421441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3" t="s">
        <v>69</v>
      </c>
      <c r="B65" s="1">
        <f>B63+B64</f>
        <v>41085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30"/>
      <c r="J66" s="15"/>
      <c r="K66" s="16"/>
      <c r="S66" s="14"/>
      <c r="W66" s="1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W67" s="1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W68" s="1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W69" s="1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W70" s="1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W71" s="1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W72" s="1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W73" s="1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W74" s="1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W75" s="1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W76" s="1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W77" s="1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W78" s="1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W79" s="1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W80" s="1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W81" s="1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W82" s="1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W83" s="1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W84" s="1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W85" s="1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W86" s="1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W87" s="1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W88" s="1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W89" s="1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W90" s="1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W91" s="1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W92" s="1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W93" s="1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W94" s="1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W95" s="1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W96" s="1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W97" s="1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W98" s="1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W99" s="1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W100" s="1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</row>
    <row r="109" spans="3:23" x14ac:dyDescent="0.2">
      <c r="D109" s="15"/>
      <c r="E109" s="21"/>
      <c r="F109" s="20"/>
      <c r="G109" s="28"/>
      <c r="H109" s="15"/>
    </row>
    <row r="110" spans="3:23" x14ac:dyDescent="0.2">
      <c r="D110" s="15"/>
      <c r="E110" s="21"/>
      <c r="F110" s="20"/>
      <c r="G110" s="28"/>
      <c r="H110" s="15"/>
    </row>
    <row r="111" spans="3:23" x14ac:dyDescent="0.2">
      <c r="D111" s="15"/>
      <c r="E111" s="20"/>
      <c r="F111" s="20"/>
      <c r="G111" s="28"/>
      <c r="H111" s="15"/>
    </row>
    <row r="112" spans="3:23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7BFC-AA02-024D-840E-F42D10F381B9}">
  <sheetPr codeName="Sheet51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96.1640625" style="13" customWidth="1"/>
  </cols>
  <sheetData>
    <row r="1" spans="1:23" x14ac:dyDescent="0.2">
      <c r="A1" s="8" t="s">
        <v>46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245</v>
      </c>
      <c r="R3" s="23" t="s">
        <v>64</v>
      </c>
      <c r="S3" s="24" t="s">
        <v>94</v>
      </c>
      <c r="U3" s="23" t="s">
        <v>289</v>
      </c>
      <c r="V3" s="23" t="s">
        <v>64</v>
      </c>
      <c r="W3" s="24" t="s">
        <v>94</v>
      </c>
    </row>
    <row r="4" spans="1:23" x14ac:dyDescent="0.2">
      <c r="A4" s="1" t="s">
        <v>66</v>
      </c>
      <c r="B4" s="112">
        <v>3599</v>
      </c>
      <c r="C4" s="10">
        <f>B4/B7</f>
        <v>0.98333333333333328</v>
      </c>
      <c r="E4" s="1" t="s">
        <v>104</v>
      </c>
      <c r="F4" s="112">
        <v>2546</v>
      </c>
      <c r="G4" s="10">
        <f>F4/F6</f>
        <v>0.75526549985167601</v>
      </c>
      <c r="I4" s="152" t="s">
        <v>139</v>
      </c>
      <c r="J4" s="112">
        <v>1100</v>
      </c>
      <c r="K4" s="10">
        <f>J4/J6</f>
        <v>0.46728971962616822</v>
      </c>
      <c r="M4" s="38" t="s">
        <v>170</v>
      </c>
      <c r="N4" s="112">
        <v>659</v>
      </c>
      <c r="O4" s="24">
        <f>N4/N8</f>
        <v>0.30354675264854908</v>
      </c>
      <c r="Q4" s="23" t="s">
        <v>246</v>
      </c>
      <c r="R4" s="112">
        <v>742</v>
      </c>
      <c r="S4" s="24">
        <f>R4/R7</f>
        <v>0.34320074005550416</v>
      </c>
      <c r="U4" s="23" t="s">
        <v>567</v>
      </c>
      <c r="V4" s="112">
        <v>1135</v>
      </c>
      <c r="W4" s="24">
        <f>V4/V6</f>
        <v>0.3155407283847651</v>
      </c>
    </row>
    <row r="5" spans="1:23" x14ac:dyDescent="0.2">
      <c r="A5" s="1" t="s">
        <v>67</v>
      </c>
      <c r="B5" s="112">
        <v>23</v>
      </c>
      <c r="C5" s="10">
        <f>B5/B7</f>
        <v>6.2841530054644811E-3</v>
      </c>
      <c r="E5" s="1" t="s">
        <v>105</v>
      </c>
      <c r="F5" s="112">
        <v>825</v>
      </c>
      <c r="G5" s="10">
        <f>F5/F6</f>
        <v>0.24473450014832393</v>
      </c>
      <c r="I5" s="152" t="s">
        <v>88</v>
      </c>
      <c r="J5" s="112">
        <v>1254</v>
      </c>
      <c r="K5" s="10">
        <f>J5/J6</f>
        <v>0.53271028037383172</v>
      </c>
      <c r="M5" s="38" t="s">
        <v>171</v>
      </c>
      <c r="N5" s="112">
        <v>233</v>
      </c>
      <c r="O5" s="24">
        <f>N5/N8</f>
        <v>0.10732381391064026</v>
      </c>
      <c r="Q5" s="23" t="s">
        <v>247</v>
      </c>
      <c r="R5" s="112">
        <v>974</v>
      </c>
      <c r="S5" s="24">
        <f>R5/R7</f>
        <v>0.45050878815911194</v>
      </c>
      <c r="U5" s="23" t="s">
        <v>568</v>
      </c>
      <c r="V5" s="112">
        <v>2462</v>
      </c>
      <c r="W5" s="24">
        <f>V5/V6</f>
        <v>0.6844592716152349</v>
      </c>
    </row>
    <row r="6" spans="1:23" x14ac:dyDescent="0.2">
      <c r="A6" s="2" t="s">
        <v>68</v>
      </c>
      <c r="B6" s="112">
        <v>38</v>
      </c>
      <c r="C6" s="11">
        <f>B6/B7</f>
        <v>1.0382513661202186E-2</v>
      </c>
      <c r="E6" s="1" t="s">
        <v>107</v>
      </c>
      <c r="F6" s="1">
        <f>F4+F5</f>
        <v>3371</v>
      </c>
      <c r="G6" s="10">
        <f>G4+G5</f>
        <v>1</v>
      </c>
      <c r="I6" s="152" t="s">
        <v>69</v>
      </c>
      <c r="J6" s="1">
        <f>J4+J5</f>
        <v>2354</v>
      </c>
      <c r="K6" s="10">
        <f>K4+K5</f>
        <v>1</v>
      </c>
      <c r="M6" s="38" t="s">
        <v>172</v>
      </c>
      <c r="N6" s="112">
        <v>932</v>
      </c>
      <c r="O6" s="24">
        <f>N6/N8</f>
        <v>0.42929525564256105</v>
      </c>
      <c r="Q6" s="23" t="s">
        <v>248</v>
      </c>
      <c r="R6" s="112">
        <v>446</v>
      </c>
      <c r="S6" s="24">
        <f>R6/R7</f>
        <v>0.2062904717853839</v>
      </c>
      <c r="U6" s="23" t="s">
        <v>69</v>
      </c>
      <c r="V6" s="23">
        <f>V4+V5</f>
        <v>3597</v>
      </c>
      <c r="W6" s="24">
        <f>W4+W5</f>
        <v>1</v>
      </c>
    </row>
    <row r="7" spans="1:23" x14ac:dyDescent="0.2">
      <c r="A7" s="1" t="s">
        <v>69</v>
      </c>
      <c r="B7" s="1">
        <f>B4+B5+B6</f>
        <v>3660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347</v>
      </c>
      <c r="O7" s="24">
        <f>N7/N8</f>
        <v>0.15983417779824965</v>
      </c>
      <c r="Q7" s="23" t="s">
        <v>69</v>
      </c>
      <c r="R7" s="23">
        <f>R4+R5+R6</f>
        <v>2162</v>
      </c>
      <c r="S7" s="24">
        <f>S4+S5+S6</f>
        <v>1</v>
      </c>
      <c r="U7" s="13"/>
      <c r="V7" s="13"/>
      <c r="W7" s="14"/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2171</v>
      </c>
      <c r="O8" s="24">
        <f>O4+O5+O6+O7</f>
        <v>1</v>
      </c>
      <c r="Q8" s="13"/>
      <c r="R8" s="13"/>
      <c r="S8" s="14"/>
      <c r="U8" s="23" t="s">
        <v>480</v>
      </c>
      <c r="V8" s="23" t="s">
        <v>64</v>
      </c>
      <c r="W8" s="24" t="s">
        <v>94</v>
      </c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11</v>
      </c>
      <c r="G9" s="10">
        <f>F9/F11</f>
        <v>0.5</v>
      </c>
      <c r="I9" s="152" t="s">
        <v>671</v>
      </c>
      <c r="J9" s="112">
        <v>491</v>
      </c>
      <c r="K9" s="10">
        <f>J9/J12</f>
        <v>0.2099187687045746</v>
      </c>
      <c r="M9" s="13"/>
      <c r="N9" s="13"/>
      <c r="O9" s="14"/>
      <c r="Q9" s="23" t="s">
        <v>249</v>
      </c>
      <c r="R9" s="23" t="s">
        <v>64</v>
      </c>
      <c r="S9" s="24" t="s">
        <v>94</v>
      </c>
      <c r="U9" s="23" t="s">
        <v>569</v>
      </c>
      <c r="V9" s="112">
        <v>429</v>
      </c>
      <c r="W9" s="24">
        <f>V9/V11</f>
        <v>0.44502074688796678</v>
      </c>
    </row>
    <row r="10" spans="1:23" x14ac:dyDescent="0.2">
      <c r="A10" s="23" t="s">
        <v>70</v>
      </c>
      <c r="B10" s="112">
        <v>10</v>
      </c>
      <c r="C10" s="24">
        <f>B10/B17</f>
        <v>2.7434842249657062E-3</v>
      </c>
      <c r="E10" s="1" t="s">
        <v>109</v>
      </c>
      <c r="F10" s="112">
        <v>11</v>
      </c>
      <c r="G10" s="10">
        <f>F10/F11</f>
        <v>0.5</v>
      </c>
      <c r="I10" s="152" t="s">
        <v>141</v>
      </c>
      <c r="J10" s="112">
        <v>1032</v>
      </c>
      <c r="K10" s="10">
        <f>J10/J12</f>
        <v>0.44121419410004276</v>
      </c>
      <c r="M10" s="38" t="s">
        <v>174</v>
      </c>
      <c r="N10" s="23" t="s">
        <v>64</v>
      </c>
      <c r="O10" s="24" t="s">
        <v>77</v>
      </c>
      <c r="Q10" s="23" t="s">
        <v>250</v>
      </c>
      <c r="R10" s="112">
        <v>922</v>
      </c>
      <c r="S10" s="24">
        <f>R10/R13</f>
        <v>0.42158207590306357</v>
      </c>
      <c r="U10" s="23" t="s">
        <v>570</v>
      </c>
      <c r="V10" s="112">
        <v>535</v>
      </c>
      <c r="W10" s="24">
        <f>V10/V11</f>
        <v>0.55497925311203322</v>
      </c>
    </row>
    <row r="11" spans="1:23" x14ac:dyDescent="0.2">
      <c r="A11" s="23" t="s">
        <v>71</v>
      </c>
      <c r="B11" s="112">
        <v>1793</v>
      </c>
      <c r="C11" s="24">
        <f>B11/B17</f>
        <v>0.49190672153635118</v>
      </c>
      <c r="E11" s="1" t="s">
        <v>107</v>
      </c>
      <c r="F11" s="1">
        <f>F9+F10</f>
        <v>22</v>
      </c>
      <c r="G11" s="10">
        <f>G9+G10</f>
        <v>1</v>
      </c>
      <c r="I11" s="152" t="s">
        <v>142</v>
      </c>
      <c r="J11" s="112">
        <v>816</v>
      </c>
      <c r="K11" s="10">
        <f>J11/J12</f>
        <v>0.34886703719538265</v>
      </c>
      <c r="M11" s="38" t="s">
        <v>176</v>
      </c>
      <c r="N11" s="112">
        <v>860</v>
      </c>
      <c r="O11" s="24">
        <f>N11/N13</f>
        <v>0.40243331773514274</v>
      </c>
      <c r="Q11" s="23" t="s">
        <v>251</v>
      </c>
      <c r="R11" s="112">
        <v>941</v>
      </c>
      <c r="S11" s="24">
        <f>R11/R13</f>
        <v>0.43026977594878829</v>
      </c>
      <c r="U11" s="23" t="s">
        <v>69</v>
      </c>
      <c r="V11" s="23">
        <f>V9+V10</f>
        <v>964</v>
      </c>
      <c r="W11" s="24">
        <f>W9+W10</f>
        <v>1</v>
      </c>
    </row>
    <row r="12" spans="1:23" x14ac:dyDescent="0.2">
      <c r="A12" s="23" t="s">
        <v>72</v>
      </c>
      <c r="B12" s="112">
        <v>5</v>
      </c>
      <c r="C12" s="24">
        <f>B12/B17</f>
        <v>1.3717421124828531E-3</v>
      </c>
      <c r="E12" s="13"/>
      <c r="F12" s="13"/>
      <c r="G12" s="14"/>
      <c r="I12" s="152" t="s">
        <v>69</v>
      </c>
      <c r="J12" s="1">
        <f>J9+J10+J11</f>
        <v>2339</v>
      </c>
      <c r="K12" s="10">
        <f>K9+K10+K11</f>
        <v>1</v>
      </c>
      <c r="M12" s="38" t="s">
        <v>175</v>
      </c>
      <c r="N12" s="112">
        <v>1277</v>
      </c>
      <c r="O12" s="24">
        <f>N12/N13</f>
        <v>0.59756668226485732</v>
      </c>
      <c r="Q12" s="23" t="s">
        <v>252</v>
      </c>
      <c r="R12" s="112">
        <v>324</v>
      </c>
      <c r="S12" s="24">
        <f>R12/R13</f>
        <v>0.14814814814814814</v>
      </c>
      <c r="U12" s="13"/>
      <c r="V12" s="13"/>
      <c r="W12" s="14"/>
    </row>
    <row r="13" spans="1:23" x14ac:dyDescent="0.2">
      <c r="A13" s="23" t="s">
        <v>73</v>
      </c>
      <c r="B13" s="112">
        <v>244</v>
      </c>
      <c r="C13" s="24">
        <f>B13/B17</f>
        <v>6.6941015089163239E-2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2137</v>
      </c>
      <c r="O13" s="24">
        <f>O11+O12</f>
        <v>1</v>
      </c>
      <c r="Q13" s="23" t="s">
        <v>69</v>
      </c>
      <c r="R13" s="23">
        <f>R10+R11+R12</f>
        <v>2187</v>
      </c>
      <c r="S13" s="24">
        <f>S10+S11+S12</f>
        <v>1</v>
      </c>
      <c r="U13" s="38" t="s">
        <v>571</v>
      </c>
      <c r="V13" s="23" t="s">
        <v>64</v>
      </c>
      <c r="W13" s="24" t="s">
        <v>77</v>
      </c>
    </row>
    <row r="14" spans="1:23" x14ac:dyDescent="0.2">
      <c r="A14" s="23" t="s">
        <v>74</v>
      </c>
      <c r="B14" s="112">
        <v>14</v>
      </c>
      <c r="C14" s="24">
        <f>B14/B17</f>
        <v>3.8408779149519891E-3</v>
      </c>
      <c r="E14" s="6" t="s">
        <v>111</v>
      </c>
      <c r="F14" s="112">
        <v>1485</v>
      </c>
      <c r="G14" s="27">
        <f>F14/F16</f>
        <v>0.59210526315789469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43"/>
      <c r="R14" s="43"/>
      <c r="S14" s="48"/>
      <c r="U14" s="46" t="s">
        <v>573</v>
      </c>
      <c r="V14" s="112">
        <v>200</v>
      </c>
      <c r="W14" s="49">
        <f>V14/V16</f>
        <v>0.42826552462526768</v>
      </c>
    </row>
    <row r="15" spans="1:23" x14ac:dyDescent="0.2">
      <c r="A15" s="23" t="s">
        <v>75</v>
      </c>
      <c r="B15" s="112">
        <v>994</v>
      </c>
      <c r="C15" s="24">
        <f>B15/B17</f>
        <v>0.27270233196159122</v>
      </c>
      <c r="E15" s="6" t="s">
        <v>112</v>
      </c>
      <c r="F15" s="112">
        <v>1023</v>
      </c>
      <c r="G15" s="27">
        <f>F15/F16</f>
        <v>0.40789473684210525</v>
      </c>
      <c r="I15" s="152" t="s">
        <v>144</v>
      </c>
      <c r="J15" s="112">
        <v>628</v>
      </c>
      <c r="K15" s="10">
        <f>J15/J19</f>
        <v>0.28275551553354344</v>
      </c>
      <c r="M15" s="38" t="s">
        <v>177</v>
      </c>
      <c r="N15" s="23" t="s">
        <v>64</v>
      </c>
      <c r="O15" s="24" t="s">
        <v>77</v>
      </c>
      <c r="Q15" s="50"/>
      <c r="R15" s="13"/>
      <c r="S15" s="16"/>
      <c r="U15" s="46" t="s">
        <v>572</v>
      </c>
      <c r="V15" s="112">
        <v>267</v>
      </c>
      <c r="W15" s="49">
        <f>V15/V16</f>
        <v>0.57173447537473232</v>
      </c>
    </row>
    <row r="16" spans="1:23" x14ac:dyDescent="0.2">
      <c r="A16" s="23" t="s">
        <v>76</v>
      </c>
      <c r="B16" s="112">
        <v>585</v>
      </c>
      <c r="C16" s="24">
        <f>B16/B17</f>
        <v>0.16049382716049382</v>
      </c>
      <c r="E16" s="6" t="s">
        <v>107</v>
      </c>
      <c r="F16" s="7">
        <f>F14+F15</f>
        <v>2508</v>
      </c>
      <c r="G16" s="27">
        <f>G14+G15</f>
        <v>1</v>
      </c>
      <c r="I16" s="152" t="s">
        <v>145</v>
      </c>
      <c r="J16" s="112">
        <v>355</v>
      </c>
      <c r="K16" s="10">
        <f>J16/J19</f>
        <v>0.15983791085096805</v>
      </c>
      <c r="M16" s="38" t="s">
        <v>178</v>
      </c>
      <c r="N16" s="112">
        <v>1162</v>
      </c>
      <c r="O16" s="24">
        <f>N16/N18</f>
        <v>0.55045002368545715</v>
      </c>
      <c r="Q16" s="50"/>
      <c r="R16" s="50"/>
      <c r="S16" s="53"/>
      <c r="U16" s="46" t="s">
        <v>69</v>
      </c>
      <c r="V16" s="47">
        <f>V14+V15</f>
        <v>467</v>
      </c>
      <c r="W16" s="49">
        <f>W14+W15</f>
        <v>1</v>
      </c>
    </row>
    <row r="17" spans="1:23" x14ac:dyDescent="0.2">
      <c r="A17" s="23" t="s">
        <v>69</v>
      </c>
      <c r="B17" s="23">
        <f>B10+B11+B12+B13+B14+B15+B16</f>
        <v>3645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432</v>
      </c>
      <c r="K17" s="10">
        <f>J17/J19</f>
        <v>0.1945069788383611</v>
      </c>
      <c r="M17" s="38" t="s">
        <v>179</v>
      </c>
      <c r="N17" s="112">
        <v>949</v>
      </c>
      <c r="O17" s="24">
        <f>N17/N18</f>
        <v>0.44954997631454285</v>
      </c>
      <c r="Q17" s="50"/>
      <c r="R17" s="50"/>
      <c r="S17" s="53"/>
      <c r="U17" s="13"/>
      <c r="V17" s="13"/>
      <c r="W17" s="14"/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806</v>
      </c>
      <c r="K18" s="127">
        <f>J18/J19</f>
        <v>0.36289959477712741</v>
      </c>
      <c r="M18" s="38" t="s">
        <v>69</v>
      </c>
      <c r="N18" s="23">
        <f>N16+N17</f>
        <v>2111</v>
      </c>
      <c r="O18" s="24">
        <f>O16+O17</f>
        <v>1</v>
      </c>
      <c r="Q18" s="50"/>
      <c r="R18" s="50"/>
      <c r="S18" s="53"/>
      <c r="U18" s="23" t="s">
        <v>220</v>
      </c>
      <c r="V18" s="23" t="s">
        <v>64</v>
      </c>
      <c r="W18" s="24" t="s">
        <v>94</v>
      </c>
    </row>
    <row r="19" spans="1:23" x14ac:dyDescent="0.2">
      <c r="A19" s="23" t="s">
        <v>206</v>
      </c>
      <c r="B19" s="23" t="s">
        <v>64</v>
      </c>
      <c r="C19" s="24" t="s">
        <v>77</v>
      </c>
      <c r="E19" s="152" t="s">
        <v>114</v>
      </c>
      <c r="F19" s="112">
        <v>240</v>
      </c>
      <c r="G19" s="10">
        <f>F19/F22</f>
        <v>9.55794504181601E-2</v>
      </c>
      <c r="I19" s="152" t="s">
        <v>69</v>
      </c>
      <c r="J19" s="1">
        <f>J15+J16+J17+J18</f>
        <v>2221</v>
      </c>
      <c r="K19" s="10">
        <f>K15+K16+K17+K18</f>
        <v>1</v>
      </c>
      <c r="M19" s="13"/>
      <c r="N19" s="13"/>
      <c r="O19" s="14"/>
      <c r="Q19" s="13"/>
      <c r="R19" s="13"/>
      <c r="S19" s="14"/>
      <c r="U19" s="23" t="s">
        <v>574</v>
      </c>
      <c r="V19" s="112">
        <v>475</v>
      </c>
      <c r="W19" s="24">
        <f>V19/V22</f>
        <v>0.33592644978783592</v>
      </c>
    </row>
    <row r="20" spans="1:23" x14ac:dyDescent="0.2">
      <c r="A20" s="23" t="s">
        <v>208</v>
      </c>
      <c r="B20" s="112">
        <v>1261</v>
      </c>
      <c r="C20" s="24">
        <f>B20/B25</f>
        <v>0.36806771745475775</v>
      </c>
      <c r="E20" s="152" t="s">
        <v>674</v>
      </c>
      <c r="F20" s="112">
        <v>1171</v>
      </c>
      <c r="G20" s="10">
        <f>F20/F22</f>
        <v>0.46634806849860611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13"/>
      <c r="R20" s="13"/>
      <c r="S20" s="14"/>
      <c r="U20" s="23" t="s">
        <v>575</v>
      </c>
      <c r="V20" s="112">
        <v>253</v>
      </c>
      <c r="W20" s="24">
        <f>V20/V22</f>
        <v>0.17892503536067891</v>
      </c>
    </row>
    <row r="21" spans="1:23" x14ac:dyDescent="0.2">
      <c r="A21" s="23" t="s">
        <v>207</v>
      </c>
      <c r="B21" s="112">
        <v>39</v>
      </c>
      <c r="C21" s="24">
        <f>B21/B25</f>
        <v>1.138353765323993E-2</v>
      </c>
      <c r="E21" s="152" t="s">
        <v>115</v>
      </c>
      <c r="F21" s="112">
        <v>1100</v>
      </c>
      <c r="G21" s="10">
        <f>F21/F22</f>
        <v>0.43807248108323377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1194</v>
      </c>
      <c r="O21" s="24">
        <f>N21/N25</f>
        <v>0.55509065550906556</v>
      </c>
      <c r="Q21" s="13"/>
      <c r="R21" s="13"/>
      <c r="S21" s="14"/>
      <c r="U21" s="23" t="s">
        <v>576</v>
      </c>
      <c r="V21" s="112">
        <v>686</v>
      </c>
      <c r="W21" s="24">
        <f>V21/V22</f>
        <v>0.48514851485148514</v>
      </c>
    </row>
    <row r="22" spans="1:23" x14ac:dyDescent="0.2">
      <c r="A22" s="23" t="s">
        <v>209</v>
      </c>
      <c r="B22" s="112">
        <v>1164</v>
      </c>
      <c r="C22" s="24">
        <f>B22/B25</f>
        <v>0.33975481611208408</v>
      </c>
      <c r="E22" s="152" t="s">
        <v>107</v>
      </c>
      <c r="F22" s="1">
        <f>F19+F20+F21</f>
        <v>2511</v>
      </c>
      <c r="G22" s="10">
        <f>G19+G20+G21</f>
        <v>1</v>
      </c>
      <c r="I22" s="152" t="s">
        <v>148</v>
      </c>
      <c r="J22" s="112">
        <v>767</v>
      </c>
      <c r="K22" s="10">
        <f>J22/J25</f>
        <v>0.34816159782115297</v>
      </c>
      <c r="M22" s="38" t="s">
        <v>182</v>
      </c>
      <c r="N22" s="112">
        <v>480</v>
      </c>
      <c r="O22" s="24">
        <f>N22/N25</f>
        <v>0.22315202231520223</v>
      </c>
      <c r="Q22" s="13"/>
      <c r="R22" s="13"/>
      <c r="S22" s="14"/>
      <c r="U22" s="23" t="s">
        <v>69</v>
      </c>
      <c r="V22" s="23">
        <f>V19+V20+V21</f>
        <v>1414</v>
      </c>
      <c r="W22" s="24">
        <f>W19+W20+W21</f>
        <v>1</v>
      </c>
    </row>
    <row r="23" spans="1:23" x14ac:dyDescent="0.2">
      <c r="A23" s="23" t="s">
        <v>210</v>
      </c>
      <c r="B23" s="112">
        <v>245</v>
      </c>
      <c r="C23" s="24">
        <f>B23/B25</f>
        <v>7.1511967308814942E-2</v>
      </c>
      <c r="E23" s="13"/>
      <c r="F23" s="13"/>
      <c r="G23" s="14"/>
      <c r="I23" s="152" t="s">
        <v>149</v>
      </c>
      <c r="J23" s="112">
        <v>248</v>
      </c>
      <c r="K23" s="10">
        <f>J23/J25</f>
        <v>0.11257376305038584</v>
      </c>
      <c r="M23" s="38" t="s">
        <v>183</v>
      </c>
      <c r="N23" s="112">
        <v>284</v>
      </c>
      <c r="O23" s="24">
        <f>N23/N25</f>
        <v>0.13203161320316131</v>
      </c>
      <c r="Q23" s="13"/>
      <c r="R23" s="13"/>
      <c r="S23" s="14"/>
      <c r="U23" s="13"/>
      <c r="V23" s="13"/>
      <c r="W23" s="14"/>
    </row>
    <row r="24" spans="1:23" x14ac:dyDescent="0.2">
      <c r="A24" s="23" t="s">
        <v>211</v>
      </c>
      <c r="B24" s="112">
        <v>717</v>
      </c>
      <c r="C24" s="24">
        <f>B24/B25</f>
        <v>0.20928196147110334</v>
      </c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1188</v>
      </c>
      <c r="K24" s="10">
        <f>J24/J25</f>
        <v>0.53926463912846123</v>
      </c>
      <c r="M24" s="38" t="s">
        <v>184</v>
      </c>
      <c r="N24" s="112">
        <v>193</v>
      </c>
      <c r="O24" s="24">
        <f>N24/N25</f>
        <v>8.97257089725709E-2</v>
      </c>
      <c r="Q24" s="13"/>
      <c r="R24" s="13"/>
      <c r="S24" s="14"/>
      <c r="U24" s="13"/>
      <c r="V24" s="13"/>
      <c r="W24" s="14"/>
    </row>
    <row r="25" spans="1:23" x14ac:dyDescent="0.2">
      <c r="A25" s="23" t="s">
        <v>69</v>
      </c>
      <c r="B25" s="23">
        <f>B20+B21+B22+B23+B24</f>
        <v>3426</v>
      </c>
      <c r="C25" s="24">
        <f>C20+C21+C22+C23+C24</f>
        <v>1</v>
      </c>
      <c r="E25" s="152" t="s">
        <v>117</v>
      </c>
      <c r="F25" s="112">
        <v>1023</v>
      </c>
      <c r="G25" s="10">
        <f>F25/F30</f>
        <v>0.42116097159324822</v>
      </c>
      <c r="I25" s="152" t="s">
        <v>69</v>
      </c>
      <c r="J25" s="1">
        <f>J22+J23+J24</f>
        <v>2203</v>
      </c>
      <c r="K25" s="10">
        <f>K22+K23+K24</f>
        <v>1</v>
      </c>
      <c r="M25" s="38" t="s">
        <v>69</v>
      </c>
      <c r="N25" s="23">
        <f>N21+N22+N23+N24</f>
        <v>2151</v>
      </c>
      <c r="O25" s="24">
        <f>O21+O22+O23+O24</f>
        <v>1</v>
      </c>
      <c r="Q25" s="13"/>
      <c r="R25" s="13"/>
      <c r="S25" s="14"/>
      <c r="U25" s="13"/>
      <c r="V25" s="13"/>
      <c r="W25" s="14"/>
    </row>
    <row r="26" spans="1:23" x14ac:dyDescent="0.2">
      <c r="A26" s="13"/>
      <c r="B26" s="13"/>
      <c r="C26" s="14"/>
      <c r="E26" s="152" t="s">
        <v>118</v>
      </c>
      <c r="F26" s="112">
        <v>349</v>
      </c>
      <c r="G26" s="10">
        <f>F26/F30</f>
        <v>0.14368052696582956</v>
      </c>
      <c r="I26" s="13"/>
      <c r="J26" s="13"/>
      <c r="K26" s="14"/>
      <c r="M26" s="13"/>
      <c r="N26" s="13"/>
      <c r="O26" s="14"/>
      <c r="Q26" s="13"/>
      <c r="R26" s="13"/>
      <c r="S26" s="14"/>
      <c r="U26" s="13"/>
      <c r="V26" s="13"/>
      <c r="W26" s="14"/>
    </row>
    <row r="27" spans="1:23" x14ac:dyDescent="0.2">
      <c r="A27" s="43"/>
      <c r="B27" s="43"/>
      <c r="C27" s="44"/>
      <c r="E27" s="152" t="s">
        <v>119</v>
      </c>
      <c r="F27" s="112">
        <v>194</v>
      </c>
      <c r="G27" s="10">
        <f>F27/F30</f>
        <v>7.9868258542610121E-2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4"/>
    </row>
    <row r="28" spans="1:23" x14ac:dyDescent="0.2">
      <c r="A28" s="43"/>
      <c r="B28" s="43"/>
      <c r="C28" s="44"/>
      <c r="E28" s="152" t="s">
        <v>120</v>
      </c>
      <c r="F28" s="112">
        <v>142</v>
      </c>
      <c r="G28" s="10">
        <f>F28/F30</f>
        <v>5.8460271716755864E-2</v>
      </c>
      <c r="I28" s="152" t="s">
        <v>644</v>
      </c>
      <c r="J28" s="112">
        <v>605</v>
      </c>
      <c r="K28" s="10">
        <f>J28/J33</f>
        <v>0.27638190954773867</v>
      </c>
      <c r="M28" s="38" t="s">
        <v>186</v>
      </c>
      <c r="N28" s="112">
        <v>577</v>
      </c>
      <c r="O28" s="24">
        <f>N28/N31</f>
        <v>0.27216981132075474</v>
      </c>
      <c r="Q28" s="13"/>
      <c r="R28" s="13"/>
      <c r="S28" s="14"/>
      <c r="U28" s="13"/>
      <c r="V28" s="13"/>
      <c r="W28" s="14"/>
    </row>
    <row r="29" spans="1:23" x14ac:dyDescent="0.2">
      <c r="A29" s="43"/>
      <c r="B29" s="43"/>
      <c r="C29" s="44"/>
      <c r="E29" s="152" t="s">
        <v>99</v>
      </c>
      <c r="F29" s="112">
        <v>721</v>
      </c>
      <c r="G29" s="10">
        <f>F29/F30</f>
        <v>0.29682997118155618</v>
      </c>
      <c r="I29" s="152" t="s">
        <v>151</v>
      </c>
      <c r="J29" s="112">
        <v>885</v>
      </c>
      <c r="K29" s="10">
        <f>J29/J33</f>
        <v>0.4042941982640475</v>
      </c>
      <c r="M29" s="38" t="s">
        <v>682</v>
      </c>
      <c r="N29" s="112">
        <v>851</v>
      </c>
      <c r="O29" s="24">
        <f>N29/N31</f>
        <v>0.40141509433962264</v>
      </c>
      <c r="Q29" s="13"/>
      <c r="R29" s="13"/>
      <c r="S29" s="14"/>
      <c r="U29" s="13"/>
      <c r="V29" s="13"/>
      <c r="W29" s="14"/>
    </row>
    <row r="30" spans="1:23" x14ac:dyDescent="0.2">
      <c r="A30" s="43"/>
      <c r="B30" s="43"/>
      <c r="C30" s="44"/>
      <c r="E30" s="152" t="s">
        <v>69</v>
      </c>
      <c r="F30" s="1">
        <f>F25+F26+F27+F28+F29</f>
        <v>2429</v>
      </c>
      <c r="G30" s="10">
        <f>G25+G26+G27+G28+G29</f>
        <v>0.99999999999999989</v>
      </c>
      <c r="I30" s="152" t="s">
        <v>152</v>
      </c>
      <c r="J30" s="112">
        <v>123</v>
      </c>
      <c r="K30" s="10">
        <f>J30/J33</f>
        <v>5.6190041114664233E-2</v>
      </c>
      <c r="M30" s="38" t="s">
        <v>187</v>
      </c>
      <c r="N30" s="112">
        <v>692</v>
      </c>
      <c r="O30" s="24">
        <f>N30/N31</f>
        <v>0.32641509433962262</v>
      </c>
      <c r="Q30" s="13"/>
      <c r="R30" s="13"/>
      <c r="S30" s="14"/>
      <c r="U30" s="13"/>
      <c r="V30" s="13"/>
      <c r="W30" s="14"/>
    </row>
    <row r="31" spans="1:23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297</v>
      </c>
      <c r="K31" s="10">
        <f>J31/J33</f>
        <v>0.135678391959799</v>
      </c>
      <c r="M31" s="38" t="s">
        <v>69</v>
      </c>
      <c r="N31" s="23">
        <f>N28+N29+N30</f>
        <v>2120</v>
      </c>
      <c r="O31" s="24">
        <f>O28+O29+O30</f>
        <v>1</v>
      </c>
      <c r="Q31" s="13"/>
      <c r="R31" s="13"/>
      <c r="S31" s="14"/>
      <c r="U31" s="13"/>
      <c r="V31" s="13"/>
      <c r="W31" s="14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279</v>
      </c>
      <c r="K32" s="10">
        <f>J32/J33</f>
        <v>0.12745545911375056</v>
      </c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43"/>
      <c r="B33" s="43"/>
      <c r="C33" s="44"/>
      <c r="E33" s="6" t="s">
        <v>112</v>
      </c>
      <c r="F33" s="112">
        <v>1660</v>
      </c>
      <c r="G33" s="27">
        <f>F33/F35</f>
        <v>0.69660092320604283</v>
      </c>
      <c r="I33" s="152" t="s">
        <v>69</v>
      </c>
      <c r="J33" s="1">
        <f>J28+J29+J30+J31+J32</f>
        <v>2189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13"/>
      <c r="B34" s="13"/>
      <c r="C34" s="14"/>
      <c r="E34" s="6" t="s">
        <v>122</v>
      </c>
      <c r="F34" s="112">
        <v>723</v>
      </c>
      <c r="G34" s="27">
        <f>F34/F35</f>
        <v>0.30339907679395722</v>
      </c>
      <c r="I34" s="13"/>
      <c r="J34" s="13"/>
      <c r="K34" s="14"/>
      <c r="M34" s="38" t="s">
        <v>189</v>
      </c>
      <c r="N34" s="112">
        <v>863</v>
      </c>
      <c r="O34" s="24">
        <f>N34/N38</f>
        <v>0.40650023551577957</v>
      </c>
      <c r="Q34" s="13"/>
      <c r="R34" s="13"/>
      <c r="S34" s="14"/>
      <c r="U34" s="13"/>
      <c r="V34" s="13"/>
      <c r="W34" s="14"/>
    </row>
    <row r="35" spans="1:23" x14ac:dyDescent="0.2">
      <c r="A35" s="13"/>
      <c r="B35" s="13"/>
      <c r="C35" s="14"/>
      <c r="E35" s="6" t="s">
        <v>107</v>
      </c>
      <c r="F35" s="7">
        <f>F33+F34</f>
        <v>2383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690</v>
      </c>
      <c r="O35" s="24">
        <f>N35/N38</f>
        <v>0.32501177578897789</v>
      </c>
      <c r="Q35" s="13"/>
      <c r="R35" s="13"/>
      <c r="S35" s="14"/>
      <c r="U35" s="13"/>
      <c r="V35" s="13"/>
      <c r="W35" s="14"/>
    </row>
    <row r="36" spans="1:23" x14ac:dyDescent="0.2">
      <c r="A36" s="43"/>
      <c r="B36" s="43"/>
      <c r="C36" s="44"/>
      <c r="E36" s="13"/>
      <c r="F36" s="13"/>
      <c r="G36" s="14"/>
      <c r="I36" s="38" t="s">
        <v>156</v>
      </c>
      <c r="J36" s="112">
        <v>970</v>
      </c>
      <c r="K36" s="24">
        <f>J36/J38</f>
        <v>0.43871551334237902</v>
      </c>
      <c r="M36" s="38" t="s">
        <v>191</v>
      </c>
      <c r="N36" s="112">
        <v>333</v>
      </c>
      <c r="O36" s="24">
        <f>N36/N38</f>
        <v>0.1568535091851154</v>
      </c>
      <c r="Q36" s="13"/>
      <c r="R36" s="13"/>
      <c r="S36" s="14"/>
      <c r="U36" s="13"/>
      <c r="V36" s="13"/>
      <c r="W36" s="14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1241</v>
      </c>
      <c r="K37" s="24">
        <f>J37/J38</f>
        <v>0.56128448665762098</v>
      </c>
      <c r="M37" s="38" t="s">
        <v>192</v>
      </c>
      <c r="N37" s="112">
        <v>237</v>
      </c>
      <c r="O37" s="24">
        <f>N37/N38</f>
        <v>0.11163447951012719</v>
      </c>
      <c r="Q37" s="13"/>
      <c r="R37" s="13"/>
      <c r="S37" s="14"/>
      <c r="U37" s="13"/>
      <c r="V37" s="13"/>
      <c r="W37" s="14"/>
    </row>
    <row r="38" spans="1:23" x14ac:dyDescent="0.2">
      <c r="A38" s="43"/>
      <c r="B38" s="43"/>
      <c r="C38" s="44"/>
      <c r="E38" s="6" t="s">
        <v>124</v>
      </c>
      <c r="F38" s="112">
        <v>4</v>
      </c>
      <c r="G38" s="27">
        <f>F38/F40</f>
        <v>0.30769230769230771</v>
      </c>
      <c r="I38" s="38" t="s">
        <v>69</v>
      </c>
      <c r="J38" s="23">
        <f>J36+J37</f>
        <v>2211</v>
      </c>
      <c r="K38" s="24">
        <f>K36+K37</f>
        <v>1</v>
      </c>
      <c r="M38" s="38" t="s">
        <v>107</v>
      </c>
      <c r="N38" s="23">
        <f>N34+N35+N36+N37</f>
        <v>2123</v>
      </c>
      <c r="O38" s="24">
        <f>O34+O35+O36+O37</f>
        <v>1.0000000000000002</v>
      </c>
      <c r="Q38" s="13"/>
      <c r="R38" s="13"/>
      <c r="S38" s="14"/>
      <c r="U38" s="13"/>
      <c r="V38" s="13"/>
      <c r="W38" s="14"/>
    </row>
    <row r="39" spans="1:23" x14ac:dyDescent="0.2">
      <c r="A39" s="43"/>
      <c r="B39" s="43"/>
      <c r="C39" s="44"/>
      <c r="E39" s="6" t="s">
        <v>125</v>
      </c>
      <c r="F39" s="112">
        <v>9</v>
      </c>
      <c r="G39" s="27">
        <f>F39/F40</f>
        <v>0.69230769230769229</v>
      </c>
      <c r="I39" s="13"/>
      <c r="J39" s="13"/>
      <c r="K39" s="14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6" t="s">
        <v>107</v>
      </c>
      <c r="F40" s="7">
        <f>F38+F39</f>
        <v>13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381</v>
      </c>
      <c r="K41" s="24">
        <f>J41/J45</f>
        <v>0.17517241379310344</v>
      </c>
      <c r="M41" s="38" t="s">
        <v>194</v>
      </c>
      <c r="N41" s="112">
        <v>481</v>
      </c>
      <c r="O41" s="24">
        <f>N41/N45</f>
        <v>0.22645951035781545</v>
      </c>
      <c r="Q41" s="13"/>
      <c r="R41" s="13"/>
      <c r="S41" s="14"/>
      <c r="U41" s="13"/>
      <c r="V41" s="13"/>
      <c r="W41" s="14"/>
    </row>
    <row r="42" spans="1:23" x14ac:dyDescent="0.2">
      <c r="A42" s="1" t="s">
        <v>87</v>
      </c>
      <c r="B42" s="112">
        <v>1894</v>
      </c>
      <c r="C42" s="10">
        <f>B42/B44</f>
        <v>0.69174579985390794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738</v>
      </c>
      <c r="K42" s="24">
        <f>J42/J45</f>
        <v>0.33931034482758621</v>
      </c>
      <c r="M42" s="38" t="s">
        <v>195</v>
      </c>
      <c r="N42" s="112">
        <v>850</v>
      </c>
      <c r="O42" s="24">
        <f>N42/N45</f>
        <v>0.40018832391713749</v>
      </c>
      <c r="Q42" s="13"/>
      <c r="R42" s="13"/>
      <c r="S42" s="14"/>
      <c r="U42" s="13"/>
      <c r="V42" s="13"/>
      <c r="W42" s="14"/>
    </row>
    <row r="43" spans="1:23" x14ac:dyDescent="0.2">
      <c r="A43" s="1" t="s">
        <v>88</v>
      </c>
      <c r="B43" s="112">
        <v>844</v>
      </c>
      <c r="C43" s="10">
        <f>B43/B44</f>
        <v>0.30825420014609206</v>
      </c>
      <c r="E43" s="153" t="s">
        <v>127</v>
      </c>
      <c r="F43" s="125">
        <v>444</v>
      </c>
      <c r="G43" s="127">
        <f>F43/F49</f>
        <v>0.19380183326058489</v>
      </c>
      <c r="I43" s="38" t="s">
        <v>159</v>
      </c>
      <c r="J43" s="112">
        <v>539</v>
      </c>
      <c r="K43" s="24">
        <f>J43/J45</f>
        <v>0.24781609195402299</v>
      </c>
      <c r="M43" s="38" t="s">
        <v>196</v>
      </c>
      <c r="N43" s="112">
        <v>391</v>
      </c>
      <c r="O43" s="24">
        <f>N43/N45</f>
        <v>0.18408662900188325</v>
      </c>
      <c r="Q43" s="13"/>
      <c r="R43" s="13"/>
      <c r="S43" s="14"/>
      <c r="U43" s="13"/>
      <c r="V43" s="13"/>
      <c r="W43" s="14"/>
    </row>
    <row r="44" spans="1:23" x14ac:dyDescent="0.2">
      <c r="A44" s="1" t="s">
        <v>69</v>
      </c>
      <c r="B44" s="1">
        <f>B42+B43</f>
        <v>2738</v>
      </c>
      <c r="C44" s="10">
        <f>C42+C43</f>
        <v>1</v>
      </c>
      <c r="E44" s="152" t="s">
        <v>128</v>
      </c>
      <c r="F44" s="112">
        <v>317</v>
      </c>
      <c r="G44" s="10">
        <f>F44/F49</f>
        <v>0.13836752509821038</v>
      </c>
      <c r="I44" s="38" t="s">
        <v>160</v>
      </c>
      <c r="J44" s="112">
        <v>517</v>
      </c>
      <c r="K44" s="24">
        <f>J44/J45</f>
        <v>0.23770114942528736</v>
      </c>
      <c r="M44" s="38" t="s">
        <v>197</v>
      </c>
      <c r="N44" s="112">
        <v>402</v>
      </c>
      <c r="O44" s="24">
        <f>N44/N45</f>
        <v>0.18926553672316385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152" t="s">
        <v>129</v>
      </c>
      <c r="F45" s="112">
        <v>760</v>
      </c>
      <c r="G45" s="10">
        <f>F45/F49</f>
        <v>0.33173286774334354</v>
      </c>
      <c r="I45" s="38" t="s">
        <v>69</v>
      </c>
      <c r="J45" s="23">
        <f>J41+J42+J43+J44</f>
        <v>2175</v>
      </c>
      <c r="K45" s="24">
        <f>K41+K42+K43+K44</f>
        <v>1</v>
      </c>
      <c r="M45" s="38" t="s">
        <v>69</v>
      </c>
      <c r="N45" s="23">
        <f>N41+N42+N43+N44</f>
        <v>2124</v>
      </c>
      <c r="O45" s="24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516</v>
      </c>
      <c r="G46" s="10">
        <f>F46/F49</f>
        <v>0.22522915757311218</v>
      </c>
      <c r="I46" s="13"/>
      <c r="J46" s="13"/>
      <c r="K46" s="14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1" t="s">
        <v>90</v>
      </c>
      <c r="B47" s="112">
        <v>978</v>
      </c>
      <c r="C47" s="10">
        <f>B47/B49</f>
        <v>0.40081967213114755</v>
      </c>
      <c r="E47" s="152" t="s">
        <v>131</v>
      </c>
      <c r="F47" s="112">
        <v>219</v>
      </c>
      <c r="G47" s="10">
        <f>F47/F49</f>
        <v>9.5591444783937149E-2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1" t="s">
        <v>91</v>
      </c>
      <c r="B48" s="112">
        <v>1462</v>
      </c>
      <c r="C48" s="10">
        <f>B48/B49</f>
        <v>0.59918032786885245</v>
      </c>
      <c r="E48" s="152" t="s">
        <v>673</v>
      </c>
      <c r="F48" s="112">
        <v>35</v>
      </c>
      <c r="G48" s="10">
        <f>F48/F49</f>
        <v>1.5277171540811872E-2</v>
      </c>
      <c r="I48" s="38" t="s">
        <v>162</v>
      </c>
      <c r="J48" s="112">
        <v>1071</v>
      </c>
      <c r="K48" s="24">
        <f>J48/J51</f>
        <v>0.49491682070240295</v>
      </c>
      <c r="M48" s="38" t="s">
        <v>199</v>
      </c>
      <c r="N48" s="112">
        <v>829</v>
      </c>
      <c r="O48" s="24">
        <f>N48/N51</f>
        <v>0.39251893939393939</v>
      </c>
      <c r="Q48" s="13"/>
      <c r="R48" s="13"/>
      <c r="S48" s="14"/>
      <c r="U48" s="13"/>
      <c r="V48" s="13"/>
      <c r="W48" s="14"/>
    </row>
    <row r="49" spans="1:23" x14ac:dyDescent="0.2">
      <c r="A49" s="1" t="s">
        <v>69</v>
      </c>
      <c r="B49" s="1">
        <f>B47+B48</f>
        <v>2440</v>
      </c>
      <c r="C49" s="10">
        <f>C47+C48</f>
        <v>1</v>
      </c>
      <c r="E49" s="152" t="s">
        <v>69</v>
      </c>
      <c r="F49" s="1">
        <f>F43+F44+F45+F46+F47+F48</f>
        <v>2291</v>
      </c>
      <c r="G49" s="10">
        <f>G43+G44+G45+G46+G47+G48</f>
        <v>1</v>
      </c>
      <c r="I49" s="38" t="s">
        <v>163</v>
      </c>
      <c r="J49" s="112">
        <v>696</v>
      </c>
      <c r="K49" s="24">
        <f>J49/J51</f>
        <v>0.32162661737523107</v>
      </c>
      <c r="M49" s="38" t="s">
        <v>200</v>
      </c>
      <c r="N49" s="112">
        <v>798</v>
      </c>
      <c r="O49" s="24">
        <f>N49/N51</f>
        <v>0.37784090909090912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397</v>
      </c>
      <c r="K50" s="24">
        <f>J50/J51</f>
        <v>0.18345656192236598</v>
      </c>
      <c r="M50" s="38" t="s">
        <v>201</v>
      </c>
      <c r="N50" s="112">
        <v>485</v>
      </c>
      <c r="O50" s="24">
        <f>N50/N51</f>
        <v>0.22964015151515152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2164</v>
      </c>
      <c r="K51" s="24">
        <f>K48+K49+K50</f>
        <v>1</v>
      </c>
      <c r="M51" s="38" t="s">
        <v>69</v>
      </c>
      <c r="N51" s="23">
        <f>N48+N49+N50</f>
        <v>2112</v>
      </c>
      <c r="O51" s="24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1" t="s">
        <v>92</v>
      </c>
      <c r="B52" s="112">
        <v>1062</v>
      </c>
      <c r="C52" s="10">
        <f>B52/B54</f>
        <v>0.39029768467475195</v>
      </c>
      <c r="E52" s="152" t="s">
        <v>133</v>
      </c>
      <c r="F52" s="112">
        <v>1188</v>
      </c>
      <c r="G52" s="10">
        <f>F52/F55</f>
        <v>0.52128126371215444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1" t="s">
        <v>93</v>
      </c>
      <c r="B53" s="112">
        <v>1659</v>
      </c>
      <c r="C53" s="10">
        <f>B53/B54</f>
        <v>0.6097023153252481</v>
      </c>
      <c r="E53" s="152" t="s">
        <v>134</v>
      </c>
      <c r="F53" s="112">
        <v>912</v>
      </c>
      <c r="G53" s="10">
        <f>F53/F55</f>
        <v>0.40017551557700748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1" t="s">
        <v>69</v>
      </c>
      <c r="B54" s="1">
        <f>B52+B53</f>
        <v>2721</v>
      </c>
      <c r="C54" s="10">
        <f>C52+C53</f>
        <v>1</v>
      </c>
      <c r="E54" s="152" t="s">
        <v>135</v>
      </c>
      <c r="F54" s="112">
        <v>179</v>
      </c>
      <c r="G54" s="10">
        <f>F54/F55</f>
        <v>7.8543220710838094E-2</v>
      </c>
      <c r="I54" s="38" t="s">
        <v>166</v>
      </c>
      <c r="J54" s="112">
        <v>1057</v>
      </c>
      <c r="K54" s="24">
        <f>J54/J57</f>
        <v>0.49254426840633736</v>
      </c>
      <c r="M54" s="38" t="s">
        <v>203</v>
      </c>
      <c r="N54" s="112">
        <v>1443</v>
      </c>
      <c r="O54" s="24">
        <f>N54/N56</f>
        <v>0.6749298409728719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152" t="s">
        <v>69</v>
      </c>
      <c r="F55" s="1">
        <f>F52+F53+F54</f>
        <v>2279</v>
      </c>
      <c r="G55" s="10">
        <f>G52+G53+G54</f>
        <v>1</v>
      </c>
      <c r="I55" s="38" t="s">
        <v>167</v>
      </c>
      <c r="J55" s="112">
        <v>712</v>
      </c>
      <c r="K55" s="24">
        <f>J55/J57</f>
        <v>0.33178005591798693</v>
      </c>
      <c r="M55" s="38" t="s">
        <v>204</v>
      </c>
      <c r="N55" s="112">
        <v>695</v>
      </c>
      <c r="O55" s="24">
        <f>N55/N56</f>
        <v>0.32507015902712816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377</v>
      </c>
      <c r="K56" s="24">
        <f>J56/J57</f>
        <v>0.17567567567567569</v>
      </c>
      <c r="M56" s="38" t="s">
        <v>69</v>
      </c>
      <c r="N56" s="23">
        <f>N54+N55</f>
        <v>2138</v>
      </c>
      <c r="O56" s="24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1" t="s">
        <v>97</v>
      </c>
      <c r="B57" s="112">
        <v>375</v>
      </c>
      <c r="C57" s="10">
        <f>B57/B60</f>
        <v>0.14688601645123384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2146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1" t="s">
        <v>98</v>
      </c>
      <c r="B58" s="112">
        <v>1117</v>
      </c>
      <c r="C58" s="10">
        <f>B58/B60</f>
        <v>0.43752448100274188</v>
      </c>
      <c r="E58" s="152" t="s">
        <v>137</v>
      </c>
      <c r="F58" s="112">
        <v>1215</v>
      </c>
      <c r="G58" s="10">
        <f>F58/F60</f>
        <v>0.53666077738515905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1" t="s">
        <v>99</v>
      </c>
      <c r="B59" s="112">
        <v>1061</v>
      </c>
      <c r="C59" s="10">
        <f>B59/B60</f>
        <v>0.41558950254602428</v>
      </c>
      <c r="E59" s="154" t="s">
        <v>72</v>
      </c>
      <c r="F59" s="112">
        <v>1049</v>
      </c>
      <c r="G59" s="31">
        <f>F59/F60</f>
        <v>0.46333922261484101</v>
      </c>
      <c r="I59" s="50"/>
      <c r="J59" s="13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1" t="s">
        <v>69</v>
      </c>
      <c r="B60" s="1">
        <f>B57+B58+B59</f>
        <v>2553</v>
      </c>
      <c r="C60" s="10">
        <f>C57+C58+C59</f>
        <v>1</v>
      </c>
      <c r="E60" s="38" t="s">
        <v>69</v>
      </c>
      <c r="F60" s="23">
        <f>F58+F59</f>
        <v>2264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1" t="s">
        <v>101</v>
      </c>
      <c r="B63" s="112">
        <v>2346</v>
      </c>
      <c r="C63" s="10">
        <f>B63/B65</f>
        <v>0.76416938110749189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1" t="s">
        <v>102</v>
      </c>
      <c r="B64" s="112">
        <v>724</v>
      </c>
      <c r="C64" s="10">
        <f>B64/B65</f>
        <v>0.23583061889250814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1" t="s">
        <v>69</v>
      </c>
      <c r="B65" s="1">
        <f>B63+B64</f>
        <v>3070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50"/>
      <c r="K66" s="16"/>
      <c r="S66" s="14"/>
      <c r="W66" s="14"/>
    </row>
    <row r="67" spans="1:23" s="13" customFormat="1" x14ac:dyDescent="0.2">
      <c r="C67" s="14"/>
      <c r="E67" s="50"/>
      <c r="G67" s="16"/>
      <c r="I67" s="50"/>
      <c r="K67" s="16"/>
      <c r="S67" s="14"/>
      <c r="W67" s="14"/>
    </row>
    <row r="68" spans="1:23" s="13" customFormat="1" x14ac:dyDescent="0.2">
      <c r="C68" s="14"/>
      <c r="E68" s="50"/>
      <c r="G68" s="16"/>
      <c r="I68" s="50"/>
      <c r="K68" s="16"/>
      <c r="S68" s="14"/>
      <c r="W68" s="14"/>
    </row>
    <row r="69" spans="1:23" s="13" customFormat="1" x14ac:dyDescent="0.2">
      <c r="C69" s="14"/>
      <c r="E69" s="50"/>
      <c r="G69" s="16"/>
      <c r="I69" s="50"/>
      <c r="K69" s="16"/>
      <c r="S69" s="14"/>
      <c r="W69" s="14"/>
    </row>
    <row r="70" spans="1:23" s="13" customFormat="1" x14ac:dyDescent="0.2">
      <c r="C70" s="14"/>
      <c r="E70" s="50"/>
      <c r="G70" s="16"/>
      <c r="K70" s="16"/>
      <c r="S70" s="14"/>
      <c r="W70" s="14"/>
    </row>
    <row r="71" spans="1:23" s="13" customFormat="1" x14ac:dyDescent="0.2">
      <c r="C71" s="14"/>
      <c r="E71" s="50"/>
      <c r="G71" s="16"/>
      <c r="I71" s="50"/>
      <c r="K71" s="16"/>
      <c r="S71" s="14"/>
      <c r="W71" s="14"/>
    </row>
    <row r="72" spans="1:23" s="13" customFormat="1" x14ac:dyDescent="0.2">
      <c r="C72" s="14"/>
      <c r="G72" s="16"/>
      <c r="I72" s="50"/>
      <c r="K72" s="16"/>
      <c r="S72" s="14"/>
      <c r="W72" s="14"/>
    </row>
    <row r="73" spans="1:23" s="13" customFormat="1" x14ac:dyDescent="0.2">
      <c r="C73" s="14"/>
      <c r="E73" s="50"/>
      <c r="G73" s="16"/>
      <c r="I73" s="50"/>
      <c r="K73" s="16"/>
      <c r="S73" s="14"/>
      <c r="W73" s="14"/>
    </row>
    <row r="74" spans="1:23" s="13" customFormat="1" x14ac:dyDescent="0.2">
      <c r="C74" s="14"/>
      <c r="E74" s="50"/>
      <c r="G74" s="16"/>
      <c r="I74" s="50"/>
      <c r="K74" s="16"/>
      <c r="S74" s="14"/>
      <c r="W74" s="14"/>
    </row>
    <row r="75" spans="1:23" s="13" customFormat="1" x14ac:dyDescent="0.2">
      <c r="C75" s="14"/>
      <c r="E75" s="50"/>
      <c r="G75" s="16"/>
      <c r="I75" s="50"/>
      <c r="K75" s="16"/>
      <c r="S75" s="14"/>
      <c r="W75" s="14"/>
    </row>
    <row r="76" spans="1:23" s="13" customFormat="1" x14ac:dyDescent="0.2">
      <c r="C76" s="14"/>
      <c r="E76" s="50"/>
      <c r="G76" s="16"/>
      <c r="I76" s="50"/>
      <c r="K76" s="16"/>
      <c r="S76" s="14"/>
      <c r="W76" s="14"/>
    </row>
    <row r="77" spans="1:23" s="13" customFormat="1" x14ac:dyDescent="0.2">
      <c r="C77" s="14"/>
      <c r="E77" s="50"/>
      <c r="G77" s="16"/>
      <c r="K77" s="16"/>
      <c r="S77" s="14"/>
      <c r="W77" s="14"/>
    </row>
    <row r="78" spans="1:23" s="13" customFormat="1" x14ac:dyDescent="0.2">
      <c r="C78" s="14"/>
      <c r="E78" s="50"/>
      <c r="G78" s="16"/>
      <c r="I78" s="50"/>
      <c r="K78" s="16"/>
      <c r="S78" s="14"/>
      <c r="W78" s="14"/>
    </row>
    <row r="79" spans="1:23" s="13" customFormat="1" x14ac:dyDescent="0.2">
      <c r="C79" s="14"/>
      <c r="G79" s="16"/>
      <c r="I79" s="50"/>
      <c r="K79" s="16"/>
      <c r="S79" s="14"/>
      <c r="W79" s="14"/>
    </row>
    <row r="80" spans="1:23" s="13" customFormat="1" x14ac:dyDescent="0.2">
      <c r="C80" s="14"/>
      <c r="E80" s="50"/>
      <c r="G80" s="16"/>
      <c r="I80" s="50"/>
      <c r="K80" s="16"/>
      <c r="S80" s="14"/>
      <c r="W80" s="14"/>
    </row>
    <row r="81" spans="3:23" s="13" customFormat="1" x14ac:dyDescent="0.2">
      <c r="C81" s="14"/>
      <c r="E81" s="50"/>
      <c r="G81" s="16"/>
      <c r="I81" s="50"/>
      <c r="K81" s="16"/>
      <c r="S81" s="14"/>
      <c r="W81" s="14"/>
    </row>
    <row r="82" spans="3:23" s="13" customFormat="1" x14ac:dyDescent="0.2">
      <c r="C82" s="14"/>
      <c r="E82" s="50"/>
      <c r="G82" s="16"/>
      <c r="I82" s="50"/>
      <c r="K82" s="16"/>
      <c r="S82" s="14"/>
      <c r="W82" s="14"/>
    </row>
    <row r="83" spans="3:23" s="13" customFormat="1" x14ac:dyDescent="0.2">
      <c r="C83" s="14"/>
      <c r="E83" s="50"/>
      <c r="G83" s="16"/>
      <c r="K83" s="16"/>
      <c r="S83" s="14"/>
      <c r="W83" s="14"/>
    </row>
    <row r="84" spans="3:23" s="13" customFormat="1" x14ac:dyDescent="0.2">
      <c r="C84" s="14"/>
      <c r="E84" s="50"/>
      <c r="G84" s="16"/>
      <c r="I84" s="50"/>
      <c r="K84" s="16"/>
      <c r="S84" s="14"/>
      <c r="W84" s="14"/>
    </row>
    <row r="85" spans="3:23" s="13" customFormat="1" x14ac:dyDescent="0.2">
      <c r="C85" s="14"/>
      <c r="G85" s="16"/>
      <c r="I85" s="50"/>
      <c r="K85" s="16"/>
      <c r="S85" s="14"/>
      <c r="W85" s="14"/>
    </row>
    <row r="86" spans="3:23" s="13" customFormat="1" x14ac:dyDescent="0.2">
      <c r="C86" s="14"/>
      <c r="E86" s="50"/>
      <c r="G86" s="16"/>
      <c r="I86" s="50"/>
      <c r="K86" s="16"/>
      <c r="S86" s="14"/>
      <c r="W86" s="14"/>
    </row>
    <row r="87" spans="3:23" s="13" customFormat="1" x14ac:dyDescent="0.2">
      <c r="C87" s="14"/>
      <c r="E87" s="50"/>
      <c r="G87" s="16"/>
      <c r="I87" s="50"/>
      <c r="K87" s="16"/>
      <c r="S87" s="14"/>
      <c r="W87" s="14"/>
    </row>
    <row r="88" spans="3:23" s="13" customFormat="1" x14ac:dyDescent="0.2">
      <c r="C88" s="14"/>
      <c r="E88" s="50"/>
      <c r="G88" s="16"/>
      <c r="I88" s="50"/>
      <c r="K88" s="16"/>
      <c r="S88" s="14"/>
      <c r="W88" s="14"/>
    </row>
    <row r="89" spans="3:23" s="13" customFormat="1" x14ac:dyDescent="0.2">
      <c r="C89" s="14"/>
      <c r="E89" s="50"/>
      <c r="G89" s="16"/>
      <c r="I89" s="50"/>
      <c r="K89" s="16"/>
      <c r="S89" s="14"/>
      <c r="W89" s="14"/>
    </row>
    <row r="90" spans="3:23" s="13" customFormat="1" x14ac:dyDescent="0.2">
      <c r="C90" s="14"/>
      <c r="E90" s="50"/>
      <c r="G90" s="16"/>
      <c r="K90" s="16"/>
      <c r="S90" s="14"/>
      <c r="W90" s="14"/>
    </row>
    <row r="91" spans="3:23" s="13" customFormat="1" x14ac:dyDescent="0.2">
      <c r="C91" s="14"/>
      <c r="E91" s="50"/>
      <c r="G91" s="16"/>
      <c r="I91" s="50"/>
      <c r="K91" s="16"/>
      <c r="S91" s="14"/>
      <c r="W91" s="14"/>
    </row>
    <row r="92" spans="3:23" s="13" customFormat="1" x14ac:dyDescent="0.2">
      <c r="C92" s="14"/>
      <c r="E92" s="50"/>
      <c r="G92" s="16"/>
      <c r="I92" s="50"/>
      <c r="K92" s="16"/>
      <c r="S92" s="14"/>
      <c r="W92" s="14"/>
    </row>
    <row r="93" spans="3:23" s="13" customFormat="1" x14ac:dyDescent="0.2">
      <c r="C93" s="14"/>
      <c r="G93" s="16"/>
      <c r="I93" s="50"/>
      <c r="K93" s="16"/>
      <c r="S93" s="14"/>
      <c r="W93" s="14"/>
    </row>
    <row r="94" spans="3:23" s="13" customFormat="1" x14ac:dyDescent="0.2">
      <c r="C94" s="14"/>
      <c r="E94" s="50"/>
      <c r="G94" s="16"/>
      <c r="I94" s="50"/>
      <c r="K94" s="16"/>
      <c r="S94" s="14"/>
      <c r="W94" s="14"/>
    </row>
    <row r="95" spans="3:23" s="13" customFormat="1" x14ac:dyDescent="0.2">
      <c r="C95" s="14"/>
      <c r="E95" s="50"/>
      <c r="G95" s="16"/>
      <c r="I95" s="50"/>
      <c r="K95" s="16"/>
      <c r="S95" s="14"/>
      <c r="W95" s="14"/>
    </row>
    <row r="96" spans="3:23" s="13" customFormat="1" x14ac:dyDescent="0.2">
      <c r="C96" s="14"/>
      <c r="E96" s="50"/>
      <c r="G96" s="16"/>
      <c r="I96" s="50"/>
      <c r="K96" s="16"/>
      <c r="S96" s="14"/>
      <c r="W96" s="14"/>
    </row>
    <row r="97" spans="3:23" s="13" customFormat="1" x14ac:dyDescent="0.2">
      <c r="C97" s="14"/>
      <c r="E97" s="50"/>
      <c r="G97" s="16"/>
      <c r="K97" s="16"/>
      <c r="S97" s="14"/>
      <c r="W97" s="14"/>
    </row>
    <row r="98" spans="3:23" s="13" customFormat="1" x14ac:dyDescent="0.2">
      <c r="C98" s="14"/>
      <c r="G98" s="16"/>
      <c r="I98" s="50"/>
      <c r="K98" s="16"/>
      <c r="S98" s="14"/>
      <c r="W98" s="14"/>
    </row>
    <row r="99" spans="3:23" s="13" customFormat="1" x14ac:dyDescent="0.2">
      <c r="C99" s="14"/>
      <c r="E99" s="50"/>
      <c r="G99" s="16"/>
      <c r="I99" s="50"/>
      <c r="K99" s="16"/>
      <c r="S99" s="14"/>
      <c r="W99" s="14"/>
    </row>
    <row r="100" spans="3:23" s="13" customFormat="1" x14ac:dyDescent="0.2">
      <c r="C100" s="14"/>
      <c r="E100" s="50"/>
      <c r="G100" s="16"/>
      <c r="I100" s="50"/>
      <c r="K100" s="16"/>
      <c r="M100"/>
      <c r="N100"/>
      <c r="O100"/>
      <c r="S100" s="14"/>
      <c r="W100" s="14"/>
    </row>
    <row r="101" spans="3:23" x14ac:dyDescent="0.2">
      <c r="E101" s="45"/>
      <c r="G101" s="28"/>
      <c r="I101" s="45"/>
      <c r="K101" s="28"/>
    </row>
    <row r="102" spans="3:23" x14ac:dyDescent="0.2">
      <c r="E102" s="45"/>
      <c r="G102" s="28"/>
      <c r="I102" s="45"/>
      <c r="K102" s="28"/>
    </row>
    <row r="103" spans="3:23" x14ac:dyDescent="0.2">
      <c r="E103" s="45"/>
      <c r="G103" s="28"/>
      <c r="K103" s="28"/>
    </row>
    <row r="104" spans="3:23" x14ac:dyDescent="0.2">
      <c r="E104" s="45"/>
      <c r="G104" s="28"/>
      <c r="I104" s="45"/>
      <c r="K104" s="28"/>
    </row>
    <row r="105" spans="3:23" x14ac:dyDescent="0.2">
      <c r="G105" s="28"/>
      <c r="I105" s="45"/>
      <c r="K105" s="28"/>
    </row>
    <row r="106" spans="3:23" x14ac:dyDescent="0.2">
      <c r="E106" s="45"/>
      <c r="G106" s="28"/>
      <c r="I106" s="45"/>
      <c r="K106" s="28"/>
    </row>
    <row r="107" spans="3:23" x14ac:dyDescent="0.2">
      <c r="E107" s="45"/>
      <c r="G107" s="28"/>
      <c r="I107" s="45"/>
      <c r="K107" s="28"/>
    </row>
    <row r="108" spans="3:23" x14ac:dyDescent="0.2">
      <c r="E108" s="45"/>
      <c r="G108" s="28"/>
      <c r="K108" s="28"/>
    </row>
    <row r="109" spans="3:23" x14ac:dyDescent="0.2">
      <c r="E109" s="45"/>
      <c r="G109" s="28"/>
    </row>
    <row r="110" spans="3:23" x14ac:dyDescent="0.2">
      <c r="E110" s="45"/>
      <c r="G110" s="28"/>
    </row>
    <row r="111" spans="3:23" x14ac:dyDescent="0.2">
      <c r="G111" s="28"/>
    </row>
    <row r="112" spans="3:23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093C3-6B61-474C-92F4-39B1DF9BE6D4}">
  <sheetPr codeName="Sheet52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62" customWidth="1"/>
  </cols>
  <sheetData>
    <row r="1" spans="1:20" x14ac:dyDescent="0.2">
      <c r="A1" s="8" t="s">
        <v>47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</row>
    <row r="2" spans="1:20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</row>
    <row r="3" spans="1:20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38" t="s">
        <v>632</v>
      </c>
      <c r="R3" s="23" t="s">
        <v>64</v>
      </c>
      <c r="S3" s="24" t="s">
        <v>94</v>
      </c>
      <c r="T3" s="43"/>
    </row>
    <row r="4" spans="1:20" x14ac:dyDescent="0.2">
      <c r="A4" s="1" t="s">
        <v>66</v>
      </c>
      <c r="B4" s="112">
        <v>17214</v>
      </c>
      <c r="C4" s="10">
        <f>B4/B7</f>
        <v>0.94556440538313646</v>
      </c>
      <c r="E4" s="1" t="s">
        <v>104</v>
      </c>
      <c r="F4" s="112">
        <v>13544</v>
      </c>
      <c r="G4" s="10">
        <f>F4/F6</f>
        <v>0.83832631839564253</v>
      </c>
      <c r="I4" s="152" t="s">
        <v>139</v>
      </c>
      <c r="J4" s="112">
        <v>2976</v>
      </c>
      <c r="K4" s="10">
        <f>J4/J6</f>
        <v>0.23425692695214106</v>
      </c>
      <c r="M4" s="38" t="s">
        <v>170</v>
      </c>
      <c r="N4" s="112">
        <v>1915</v>
      </c>
      <c r="O4" s="24">
        <f>N4/N8</f>
        <v>0.18710307767464582</v>
      </c>
      <c r="Q4" s="46" t="s">
        <v>233</v>
      </c>
      <c r="R4" s="112">
        <v>2366</v>
      </c>
      <c r="S4" s="24">
        <f>R4/R7</f>
        <v>0.29336639801611902</v>
      </c>
      <c r="T4" s="43"/>
    </row>
    <row r="5" spans="1:20" x14ac:dyDescent="0.2">
      <c r="A5" s="1" t="s">
        <v>67</v>
      </c>
      <c r="B5" s="112">
        <v>394</v>
      </c>
      <c r="C5" s="10">
        <f>B5/B7</f>
        <v>2.1642405932436146E-2</v>
      </c>
      <c r="E5" s="1" t="s">
        <v>105</v>
      </c>
      <c r="F5" s="112">
        <v>2612</v>
      </c>
      <c r="G5" s="10">
        <f>F5/F6</f>
        <v>0.16167368160435752</v>
      </c>
      <c r="I5" s="152" t="s">
        <v>88</v>
      </c>
      <c r="J5" s="112">
        <v>9728</v>
      </c>
      <c r="K5" s="10">
        <f>J5/J6</f>
        <v>0.76574307304785894</v>
      </c>
      <c r="M5" s="38" t="s">
        <v>171</v>
      </c>
      <c r="N5" s="112">
        <v>1581</v>
      </c>
      <c r="O5" s="24">
        <f>N5/N8</f>
        <v>0.15446995603321934</v>
      </c>
      <c r="Q5" s="46" t="s">
        <v>234</v>
      </c>
      <c r="R5" s="112">
        <v>4389</v>
      </c>
      <c r="S5" s="24">
        <f>R5/R7</f>
        <v>0.54420334779913204</v>
      </c>
      <c r="T5" s="43"/>
    </row>
    <row r="6" spans="1:20" x14ac:dyDescent="0.2">
      <c r="A6" s="2" t="s">
        <v>68</v>
      </c>
      <c r="B6" s="112">
        <v>597</v>
      </c>
      <c r="C6" s="11">
        <f>B6/B7</f>
        <v>3.2793188684427356E-2</v>
      </c>
      <c r="E6" s="1" t="s">
        <v>107</v>
      </c>
      <c r="F6" s="1">
        <f>F4+F5</f>
        <v>16156</v>
      </c>
      <c r="G6" s="10">
        <f>G4+G5</f>
        <v>1</v>
      </c>
      <c r="I6" s="152" t="s">
        <v>69</v>
      </c>
      <c r="J6" s="1">
        <f>J4+J5</f>
        <v>12704</v>
      </c>
      <c r="K6" s="10">
        <f>K4+K5</f>
        <v>1</v>
      </c>
      <c r="M6" s="38" t="s">
        <v>172</v>
      </c>
      <c r="N6" s="112">
        <v>3533</v>
      </c>
      <c r="O6" s="24">
        <f>N6/N8</f>
        <v>0.34518808011724472</v>
      </c>
      <c r="Q6" s="46" t="s">
        <v>235</v>
      </c>
      <c r="R6" s="112">
        <v>1310</v>
      </c>
      <c r="S6" s="24">
        <f>R6/R7</f>
        <v>0.16243025418474891</v>
      </c>
      <c r="T6" s="43"/>
    </row>
    <row r="7" spans="1:20" x14ac:dyDescent="0.2">
      <c r="A7" s="1" t="s">
        <v>69</v>
      </c>
      <c r="B7" s="1">
        <f>B4+B5+B6</f>
        <v>18205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3206</v>
      </c>
      <c r="O7" s="24">
        <f>N7/N8</f>
        <v>0.3132388861748901</v>
      </c>
      <c r="Q7" s="46" t="s">
        <v>69</v>
      </c>
      <c r="R7" s="23">
        <f>R4+R5+R6</f>
        <v>8065</v>
      </c>
      <c r="S7" s="24">
        <f>S4+S5+S6</f>
        <v>1</v>
      </c>
      <c r="T7" s="43"/>
    </row>
    <row r="8" spans="1:20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10235</v>
      </c>
      <c r="O8" s="24">
        <f>O4+O5+O6+O7</f>
        <v>1</v>
      </c>
      <c r="Q8" s="43"/>
      <c r="R8" s="13"/>
      <c r="S8" s="14"/>
      <c r="T8" s="43"/>
    </row>
    <row r="9" spans="1:20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107</v>
      </c>
      <c r="G9" s="10">
        <f>F9/F11</f>
        <v>0.34627831715210355</v>
      </c>
      <c r="I9" s="152" t="s">
        <v>671</v>
      </c>
      <c r="J9" s="112">
        <v>1591</v>
      </c>
      <c r="K9" s="10">
        <f>J9/J12</f>
        <v>0.11638624725676665</v>
      </c>
      <c r="M9" s="13"/>
      <c r="N9" s="13"/>
      <c r="O9" s="14"/>
      <c r="Q9" s="38" t="s">
        <v>236</v>
      </c>
      <c r="R9" s="23" t="s">
        <v>64</v>
      </c>
      <c r="S9" s="24" t="s">
        <v>94</v>
      </c>
      <c r="T9" s="43"/>
    </row>
    <row r="10" spans="1:20" x14ac:dyDescent="0.2">
      <c r="A10" s="23" t="s">
        <v>70</v>
      </c>
      <c r="B10" s="112">
        <v>120</v>
      </c>
      <c r="C10" s="24">
        <f>B10/B17</f>
        <v>6.6017494636078557E-3</v>
      </c>
      <c r="E10" s="1" t="s">
        <v>109</v>
      </c>
      <c r="F10" s="112">
        <v>202</v>
      </c>
      <c r="G10" s="10">
        <f>F10/F11</f>
        <v>0.65372168284789645</v>
      </c>
      <c r="I10" s="152" t="s">
        <v>141</v>
      </c>
      <c r="J10" s="112">
        <v>2256</v>
      </c>
      <c r="K10" s="10">
        <f>J10/J12</f>
        <v>0.16503291880029261</v>
      </c>
      <c r="M10" s="38" t="s">
        <v>174</v>
      </c>
      <c r="N10" s="23" t="s">
        <v>64</v>
      </c>
      <c r="O10" s="24" t="s">
        <v>77</v>
      </c>
      <c r="Q10" s="46" t="s">
        <v>237</v>
      </c>
      <c r="R10" s="112">
        <v>3204</v>
      </c>
      <c r="S10" s="24">
        <f>R10/R13</f>
        <v>0.44199199889639951</v>
      </c>
      <c r="T10" s="43"/>
    </row>
    <row r="11" spans="1:20" x14ac:dyDescent="0.2">
      <c r="A11" s="23" t="s">
        <v>71</v>
      </c>
      <c r="B11" s="112">
        <v>4368</v>
      </c>
      <c r="C11" s="24">
        <f>B11/B17</f>
        <v>0.24030368047532596</v>
      </c>
      <c r="E11" s="1" t="s">
        <v>107</v>
      </c>
      <c r="F11" s="1">
        <f>F9+F10</f>
        <v>309</v>
      </c>
      <c r="G11" s="10">
        <f>G9+G10</f>
        <v>1</v>
      </c>
      <c r="I11" s="152" t="s">
        <v>142</v>
      </c>
      <c r="J11" s="112">
        <v>9823</v>
      </c>
      <c r="K11" s="10">
        <f>J11/J12</f>
        <v>0.7185808339429407</v>
      </c>
      <c r="M11" s="38" t="s">
        <v>176</v>
      </c>
      <c r="N11" s="112">
        <v>4308</v>
      </c>
      <c r="O11" s="24">
        <f>N11/N13</f>
        <v>0.42185663924794359</v>
      </c>
      <c r="Q11" s="46" t="s">
        <v>238</v>
      </c>
      <c r="R11" s="112">
        <v>1747</v>
      </c>
      <c r="S11" s="24">
        <f>R11/R13</f>
        <v>0.2409987584494413</v>
      </c>
      <c r="T11" s="43"/>
    </row>
    <row r="12" spans="1:20" x14ac:dyDescent="0.2">
      <c r="A12" s="23" t="s">
        <v>72</v>
      </c>
      <c r="B12" s="112">
        <v>186</v>
      </c>
      <c r="C12" s="24">
        <f>B12/B17</f>
        <v>1.0232711668592177E-2</v>
      </c>
      <c r="E12" s="13"/>
      <c r="F12" s="13"/>
      <c r="G12" s="14"/>
      <c r="I12" s="152" t="s">
        <v>69</v>
      </c>
      <c r="J12" s="1">
        <f>J9+J10+J11</f>
        <v>13670</v>
      </c>
      <c r="K12" s="10">
        <f>K9+K10+K11</f>
        <v>1</v>
      </c>
      <c r="M12" s="38" t="s">
        <v>175</v>
      </c>
      <c r="N12" s="112">
        <v>5904</v>
      </c>
      <c r="O12" s="24">
        <f>N12/N13</f>
        <v>0.57814336075205641</v>
      </c>
      <c r="Q12" s="46" t="s">
        <v>239</v>
      </c>
      <c r="R12" s="112">
        <v>2298</v>
      </c>
      <c r="S12" s="24">
        <f>R12/R13</f>
        <v>0.3170092426541592</v>
      </c>
      <c r="T12" s="43"/>
    </row>
    <row r="13" spans="1:20" x14ac:dyDescent="0.2">
      <c r="A13" s="23" t="s">
        <v>73</v>
      </c>
      <c r="B13" s="112">
        <v>1008</v>
      </c>
      <c r="C13" s="24">
        <f>B13/B17</f>
        <v>5.545469549430599E-2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10212</v>
      </c>
      <c r="O13" s="24">
        <f>O11+O12</f>
        <v>1</v>
      </c>
      <c r="Q13" s="46" t="s">
        <v>69</v>
      </c>
      <c r="R13" s="23">
        <f>R10+R11+R12</f>
        <v>7249</v>
      </c>
      <c r="S13" s="24">
        <f>S10+S11+S12</f>
        <v>1</v>
      </c>
      <c r="T13" s="43"/>
    </row>
    <row r="14" spans="1:20" x14ac:dyDescent="0.2">
      <c r="A14" s="23" t="s">
        <v>74</v>
      </c>
      <c r="B14" s="112">
        <v>173</v>
      </c>
      <c r="C14" s="24">
        <f>B14/B17</f>
        <v>9.5175221433679933E-3</v>
      </c>
      <c r="E14" s="6" t="s">
        <v>111</v>
      </c>
      <c r="F14" s="112">
        <v>6583</v>
      </c>
      <c r="G14" s="27">
        <f>F14/F16</f>
        <v>0.55351887665013033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43"/>
      <c r="R14" s="43"/>
      <c r="S14" s="44"/>
      <c r="T14" s="43"/>
    </row>
    <row r="15" spans="1:20" x14ac:dyDescent="0.2">
      <c r="A15" s="23" t="s">
        <v>75</v>
      </c>
      <c r="B15" s="112">
        <v>6869</v>
      </c>
      <c r="C15" s="24">
        <f>B15/B17</f>
        <v>0.37789514221268639</v>
      </c>
      <c r="E15" s="6" t="s">
        <v>112</v>
      </c>
      <c r="F15" s="112">
        <v>5310</v>
      </c>
      <c r="G15" s="27">
        <f>F15/F16</f>
        <v>0.44648112334986967</v>
      </c>
      <c r="I15" s="152" t="s">
        <v>144</v>
      </c>
      <c r="J15" s="112">
        <v>2348</v>
      </c>
      <c r="K15" s="10">
        <f>J15/J19</f>
        <v>0.22559569561875481</v>
      </c>
      <c r="M15" s="38" t="s">
        <v>177</v>
      </c>
      <c r="N15" s="23" t="s">
        <v>64</v>
      </c>
      <c r="O15" s="24" t="s">
        <v>77</v>
      </c>
      <c r="Q15" s="38" t="s">
        <v>240</v>
      </c>
      <c r="R15" s="60" t="s">
        <v>64</v>
      </c>
      <c r="S15" s="61" t="s">
        <v>77</v>
      </c>
      <c r="T15" s="43"/>
    </row>
    <row r="16" spans="1:20" x14ac:dyDescent="0.2">
      <c r="A16" s="23" t="s">
        <v>76</v>
      </c>
      <c r="B16" s="112">
        <v>5453</v>
      </c>
      <c r="C16" s="24">
        <f>B16/B17</f>
        <v>0.29999449854211369</v>
      </c>
      <c r="E16" s="6" t="s">
        <v>107</v>
      </c>
      <c r="F16" s="7">
        <f>F14+F15</f>
        <v>11893</v>
      </c>
      <c r="G16" s="27">
        <f>G14+G15</f>
        <v>1</v>
      </c>
      <c r="I16" s="152" t="s">
        <v>145</v>
      </c>
      <c r="J16" s="112">
        <v>1817</v>
      </c>
      <c r="K16" s="10">
        <f>J16/J19</f>
        <v>0.17457724827056112</v>
      </c>
      <c r="M16" s="38" t="s">
        <v>178</v>
      </c>
      <c r="N16" s="112">
        <v>3370</v>
      </c>
      <c r="O16" s="24">
        <f>N16/N18</f>
        <v>0.3400262334779538</v>
      </c>
      <c r="Q16" s="46" t="s">
        <v>241</v>
      </c>
      <c r="R16" s="112">
        <v>3384</v>
      </c>
      <c r="S16" s="49">
        <f>R16/R18</f>
        <v>0.47269171672021232</v>
      </c>
      <c r="T16" s="43"/>
    </row>
    <row r="17" spans="1:20" x14ac:dyDescent="0.2">
      <c r="A17" s="23" t="s">
        <v>69</v>
      </c>
      <c r="B17" s="23">
        <f>B10+B11+B12+B13+B14+B15+B16</f>
        <v>18177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2640</v>
      </c>
      <c r="K17" s="10">
        <f>J17/J19</f>
        <v>0.25365103766333591</v>
      </c>
      <c r="M17" s="38" t="s">
        <v>179</v>
      </c>
      <c r="N17" s="112">
        <v>6541</v>
      </c>
      <c r="O17" s="24">
        <f>N17/N18</f>
        <v>0.6599737665220462</v>
      </c>
      <c r="Q17" s="46" t="s">
        <v>242</v>
      </c>
      <c r="R17" s="112">
        <v>3775</v>
      </c>
      <c r="S17" s="49">
        <f>R17/R18</f>
        <v>0.52730828327978763</v>
      </c>
      <c r="T17" s="43"/>
    </row>
    <row r="18" spans="1:20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3603</v>
      </c>
      <c r="K18" s="127">
        <f>J18/J19</f>
        <v>0.34617601844734819</v>
      </c>
      <c r="M18" s="38" t="s">
        <v>69</v>
      </c>
      <c r="N18" s="23">
        <f>N16+N17</f>
        <v>9911</v>
      </c>
      <c r="O18" s="24">
        <f>O16+O17</f>
        <v>1</v>
      </c>
      <c r="Q18" s="46" t="s">
        <v>107</v>
      </c>
      <c r="R18" s="47">
        <f>R16+R17</f>
        <v>7159</v>
      </c>
      <c r="S18" s="49">
        <f>S16+S17</f>
        <v>1</v>
      </c>
      <c r="T18" s="43"/>
    </row>
    <row r="19" spans="1:20" x14ac:dyDescent="0.2">
      <c r="A19" s="43"/>
      <c r="B19" s="43"/>
      <c r="C19" s="44"/>
      <c r="E19" s="152" t="s">
        <v>114</v>
      </c>
      <c r="F19" s="112">
        <v>842</v>
      </c>
      <c r="G19" s="10">
        <f>F19/F22</f>
        <v>6.5627435697583794E-2</v>
      </c>
      <c r="I19" s="152" t="s">
        <v>69</v>
      </c>
      <c r="J19" s="1">
        <f>J15+J16+J17+J18</f>
        <v>10408</v>
      </c>
      <c r="K19" s="10">
        <f>K15+K16+K17+K18</f>
        <v>1</v>
      </c>
      <c r="M19" s="13"/>
      <c r="N19" s="13"/>
      <c r="O19" s="14"/>
      <c r="Q19" s="13"/>
      <c r="R19" s="13"/>
      <c r="S19" s="14"/>
      <c r="T19" s="43"/>
    </row>
    <row r="20" spans="1:20" x14ac:dyDescent="0.2">
      <c r="A20" s="43"/>
      <c r="B20" s="43"/>
      <c r="C20" s="44"/>
      <c r="E20" s="152" t="s">
        <v>674</v>
      </c>
      <c r="F20" s="112">
        <v>3238</v>
      </c>
      <c r="G20" s="10">
        <f>F20/F22</f>
        <v>0.2523772408417771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23" t="s">
        <v>305</v>
      </c>
      <c r="R20" s="23" t="s">
        <v>64</v>
      </c>
      <c r="S20" s="24" t="s">
        <v>77</v>
      </c>
      <c r="T20" s="43"/>
    </row>
    <row r="21" spans="1:20" x14ac:dyDescent="0.2">
      <c r="A21" s="43"/>
      <c r="B21" s="43"/>
      <c r="C21" s="44"/>
      <c r="E21" s="152" t="s">
        <v>115</v>
      </c>
      <c r="F21" s="112">
        <v>8750</v>
      </c>
      <c r="G21" s="10">
        <f>F21/F22</f>
        <v>0.68199532346063918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3568</v>
      </c>
      <c r="O21" s="24">
        <f>N21/N25</f>
        <v>0.35694277711084432</v>
      </c>
      <c r="Q21" s="23" t="s">
        <v>306</v>
      </c>
      <c r="R21" s="112">
        <v>652</v>
      </c>
      <c r="S21" s="24">
        <f>R21/R24</f>
        <v>0.20764331210191084</v>
      </c>
      <c r="T21" s="43"/>
    </row>
    <row r="22" spans="1:20" x14ac:dyDescent="0.2">
      <c r="A22" s="43"/>
      <c r="B22" s="43"/>
      <c r="C22" s="44"/>
      <c r="E22" s="152" t="s">
        <v>107</v>
      </c>
      <c r="F22" s="1">
        <f>F19+F20+F21</f>
        <v>12830</v>
      </c>
      <c r="G22" s="10">
        <f>G19+G20+G21</f>
        <v>1</v>
      </c>
      <c r="I22" s="152" t="s">
        <v>148</v>
      </c>
      <c r="J22" s="112">
        <v>3774</v>
      </c>
      <c r="K22" s="10">
        <f>J22/J25</f>
        <v>0.36425055496573688</v>
      </c>
      <c r="M22" s="38" t="s">
        <v>182</v>
      </c>
      <c r="N22" s="112">
        <v>2977</v>
      </c>
      <c r="O22" s="24">
        <f>N22/N25</f>
        <v>0.29781912765106044</v>
      </c>
      <c r="Q22" s="23" t="s">
        <v>307</v>
      </c>
      <c r="R22" s="112">
        <v>168</v>
      </c>
      <c r="S22" s="24">
        <f>R22/R24</f>
        <v>5.3503184713375798E-2</v>
      </c>
      <c r="T22" s="43"/>
    </row>
    <row r="23" spans="1:20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1454</v>
      </c>
      <c r="K23" s="10">
        <f>J23/J25</f>
        <v>0.14033394459994208</v>
      </c>
      <c r="M23" s="38" t="s">
        <v>183</v>
      </c>
      <c r="N23" s="112">
        <v>1892</v>
      </c>
      <c r="O23" s="24">
        <f>N23/N25</f>
        <v>0.18927571028411364</v>
      </c>
      <c r="Q23" s="23" t="s">
        <v>308</v>
      </c>
      <c r="R23" s="112">
        <v>2320</v>
      </c>
      <c r="S23" s="24">
        <f>R23/R24</f>
        <v>0.73885350318471332</v>
      </c>
      <c r="T23" s="43"/>
    </row>
    <row r="24" spans="1:20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5133</v>
      </c>
      <c r="K24" s="10">
        <f>J24/J25</f>
        <v>0.49541550043432103</v>
      </c>
      <c r="M24" s="38" t="s">
        <v>184</v>
      </c>
      <c r="N24" s="112">
        <v>1559</v>
      </c>
      <c r="O24" s="24">
        <f>N24/N25</f>
        <v>0.1559623849539816</v>
      </c>
      <c r="Q24" s="23" t="s">
        <v>69</v>
      </c>
      <c r="R24" s="23">
        <f>R21+R22+R23</f>
        <v>3140</v>
      </c>
      <c r="S24" s="24">
        <f>S21+S22+S23</f>
        <v>1</v>
      </c>
      <c r="T24" s="43"/>
    </row>
    <row r="25" spans="1:20" x14ac:dyDescent="0.2">
      <c r="A25" s="43"/>
      <c r="B25" s="43"/>
      <c r="C25" s="44"/>
      <c r="E25" s="152" t="s">
        <v>117</v>
      </c>
      <c r="F25" s="112">
        <v>5541</v>
      </c>
      <c r="G25" s="10">
        <f>F25/F30</f>
        <v>0.46414809850896299</v>
      </c>
      <c r="I25" s="152" t="s">
        <v>69</v>
      </c>
      <c r="J25" s="1">
        <f>J22+J23+J24</f>
        <v>10361</v>
      </c>
      <c r="K25" s="10">
        <f>K22+K23+K24</f>
        <v>1</v>
      </c>
      <c r="M25" s="38" t="s">
        <v>69</v>
      </c>
      <c r="N25" s="23">
        <f>N21+N22+N23+N24</f>
        <v>9996</v>
      </c>
      <c r="O25" s="24">
        <f>O21+O22+O23+O24</f>
        <v>1</v>
      </c>
      <c r="Q25" s="13"/>
      <c r="R25" s="13"/>
      <c r="S25" s="14"/>
      <c r="T25" s="43"/>
    </row>
    <row r="26" spans="1:20" x14ac:dyDescent="0.2">
      <c r="A26" s="13"/>
      <c r="B26" s="13"/>
      <c r="C26" s="14"/>
      <c r="E26" s="152" t="s">
        <v>118</v>
      </c>
      <c r="F26" s="112">
        <v>1752</v>
      </c>
      <c r="G26" s="10">
        <f>F26/F30</f>
        <v>0.14675825096331044</v>
      </c>
      <c r="I26" s="13"/>
      <c r="J26" s="13"/>
      <c r="K26" s="14"/>
      <c r="M26" s="13"/>
      <c r="N26" s="13"/>
      <c r="O26" s="14"/>
      <c r="Q26" s="23" t="s">
        <v>309</v>
      </c>
      <c r="R26" s="23" t="s">
        <v>64</v>
      </c>
      <c r="S26" s="24" t="s">
        <v>77</v>
      </c>
      <c r="T26" s="43"/>
    </row>
    <row r="27" spans="1:20" x14ac:dyDescent="0.2">
      <c r="A27" s="1" t="s">
        <v>78</v>
      </c>
      <c r="B27" s="1" t="s">
        <v>64</v>
      </c>
      <c r="C27" s="10" t="s">
        <v>77</v>
      </c>
      <c r="E27" s="152" t="s">
        <v>119</v>
      </c>
      <c r="F27" s="112">
        <v>818</v>
      </c>
      <c r="G27" s="10">
        <f>F27/F30</f>
        <v>6.852069023286983E-2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23" t="s">
        <v>310</v>
      </c>
      <c r="R27" s="112">
        <v>932</v>
      </c>
      <c r="S27" s="24">
        <f>R27/R31</f>
        <v>0.30407830342577485</v>
      </c>
      <c r="T27" s="43"/>
    </row>
    <row r="28" spans="1:20" x14ac:dyDescent="0.2">
      <c r="A28" s="1" t="s">
        <v>79</v>
      </c>
      <c r="B28" s="112">
        <v>141</v>
      </c>
      <c r="C28" s="10">
        <f>B28/B35</f>
        <v>1.1649041639127561E-2</v>
      </c>
      <c r="E28" s="152" t="s">
        <v>120</v>
      </c>
      <c r="F28" s="112">
        <v>580</v>
      </c>
      <c r="G28" s="10">
        <f>F28/F30</f>
        <v>4.8584352487853914E-2</v>
      </c>
      <c r="I28" s="152" t="s">
        <v>644</v>
      </c>
      <c r="J28" s="112">
        <v>1974</v>
      </c>
      <c r="K28" s="10">
        <f>J28/J33</f>
        <v>0.17557591390198346</v>
      </c>
      <c r="M28" s="38" t="s">
        <v>186</v>
      </c>
      <c r="N28" s="112">
        <v>3089</v>
      </c>
      <c r="O28" s="24">
        <f>N28/N31</f>
        <v>0.30837576120594989</v>
      </c>
      <c r="Q28" s="23" t="s">
        <v>311</v>
      </c>
      <c r="R28" s="112">
        <v>521</v>
      </c>
      <c r="S28" s="24">
        <f>R28/R31</f>
        <v>0.16998368678629691</v>
      </c>
      <c r="T28" s="43"/>
    </row>
    <row r="29" spans="1:20" x14ac:dyDescent="0.2">
      <c r="A29" s="1" t="s">
        <v>80</v>
      </c>
      <c r="B29" s="112">
        <v>4105</v>
      </c>
      <c r="C29" s="10">
        <f>B29/B35</f>
        <v>0.33914408460013218</v>
      </c>
      <c r="E29" s="152" t="s">
        <v>99</v>
      </c>
      <c r="F29" s="112">
        <v>3247</v>
      </c>
      <c r="G29" s="10">
        <f>F29/F30</f>
        <v>0.27198860780700285</v>
      </c>
      <c r="I29" s="152" t="s">
        <v>151</v>
      </c>
      <c r="J29" s="112">
        <v>3379</v>
      </c>
      <c r="K29" s="10">
        <f>J29/J33</f>
        <v>0.300542559814996</v>
      </c>
      <c r="M29" s="38" t="s">
        <v>682</v>
      </c>
      <c r="N29" s="112">
        <v>4955</v>
      </c>
      <c r="O29" s="24">
        <f>N29/N31</f>
        <v>0.49465907956473992</v>
      </c>
      <c r="Q29" s="23" t="s">
        <v>670</v>
      </c>
      <c r="R29" s="112">
        <v>1337</v>
      </c>
      <c r="S29" s="24">
        <f>R29/R31</f>
        <v>0.4362153344208809</v>
      </c>
      <c r="T29" s="43"/>
    </row>
    <row r="30" spans="1:20" x14ac:dyDescent="0.2">
      <c r="A30" s="1" t="s">
        <v>81</v>
      </c>
      <c r="B30" s="112">
        <v>1025</v>
      </c>
      <c r="C30" s="10">
        <f>B30/B35</f>
        <v>8.4682749504296106E-2</v>
      </c>
      <c r="E30" s="152" t="s">
        <v>69</v>
      </c>
      <c r="F30" s="1">
        <f>F25+F26+F27+F28+F29</f>
        <v>11938</v>
      </c>
      <c r="G30" s="10">
        <f>G25+G26+G27+G28+G29</f>
        <v>0.99999999999999989</v>
      </c>
      <c r="I30" s="152" t="s">
        <v>152</v>
      </c>
      <c r="J30" s="112">
        <v>1122</v>
      </c>
      <c r="K30" s="10">
        <f>J30/J33</f>
        <v>9.9795428266476915E-2</v>
      </c>
      <c r="M30" s="38" t="s">
        <v>187</v>
      </c>
      <c r="N30" s="112">
        <v>1973</v>
      </c>
      <c r="O30" s="24">
        <f>N30/N31</f>
        <v>0.19696515922931018</v>
      </c>
      <c r="Q30" s="23" t="s">
        <v>312</v>
      </c>
      <c r="R30" s="112">
        <v>275</v>
      </c>
      <c r="S30" s="24">
        <f>R30/R31</f>
        <v>8.9722675367047311E-2</v>
      </c>
      <c r="T30" s="43"/>
    </row>
    <row r="31" spans="1:20" x14ac:dyDescent="0.2">
      <c r="A31" s="1" t="s">
        <v>82</v>
      </c>
      <c r="B31" s="112">
        <v>2195</v>
      </c>
      <c r="C31" s="10">
        <f>B31/B35</f>
        <v>0.18134500991407798</v>
      </c>
      <c r="E31" s="13"/>
      <c r="F31" s="13"/>
      <c r="G31" s="14"/>
      <c r="I31" s="152" t="s">
        <v>153</v>
      </c>
      <c r="J31" s="112">
        <v>3180</v>
      </c>
      <c r="K31" s="10">
        <f>J31/J33</f>
        <v>0.28284265765365119</v>
      </c>
      <c r="M31" s="38" t="s">
        <v>69</v>
      </c>
      <c r="N31" s="23">
        <f>N28+N29+N30</f>
        <v>10017</v>
      </c>
      <c r="O31" s="24">
        <f>O28+O29+O30</f>
        <v>1</v>
      </c>
      <c r="Q31" s="23" t="s">
        <v>69</v>
      </c>
      <c r="R31" s="23">
        <f>R27+R28+R29+R30</f>
        <v>3065</v>
      </c>
      <c r="S31" s="24">
        <f>S27+S28+S29+S30</f>
        <v>1</v>
      </c>
      <c r="T31" s="43"/>
    </row>
    <row r="32" spans="1:20" x14ac:dyDescent="0.2">
      <c r="A32" s="1" t="s">
        <v>83</v>
      </c>
      <c r="B32" s="112">
        <v>1709</v>
      </c>
      <c r="C32" s="10">
        <f>B32/B35</f>
        <v>0.14119299405155319</v>
      </c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1588</v>
      </c>
      <c r="K32" s="10">
        <f>J32/J33</f>
        <v>0.14124344036289246</v>
      </c>
      <c r="M32" s="13"/>
      <c r="N32" s="13"/>
      <c r="O32" s="14"/>
      <c r="Q32" s="13"/>
      <c r="R32" s="13"/>
      <c r="S32" s="14"/>
      <c r="T32" s="43"/>
    </row>
    <row r="33" spans="1:20" x14ac:dyDescent="0.2">
      <c r="A33" s="1" t="s">
        <v>84</v>
      </c>
      <c r="B33" s="112">
        <v>145</v>
      </c>
      <c r="C33" s="10">
        <f>B33/B35</f>
        <v>1.1979510905485789E-2</v>
      </c>
      <c r="E33" s="6" t="s">
        <v>112</v>
      </c>
      <c r="F33" s="112">
        <v>6592</v>
      </c>
      <c r="G33" s="27">
        <f>F33/F35</f>
        <v>0.54905880393136763</v>
      </c>
      <c r="I33" s="152" t="s">
        <v>69</v>
      </c>
      <c r="J33" s="1">
        <f>J28+J29+J30+J31+J32</f>
        <v>11243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23" t="s">
        <v>313</v>
      </c>
      <c r="R33" s="23" t="s">
        <v>64</v>
      </c>
      <c r="S33" s="24" t="s">
        <v>77</v>
      </c>
      <c r="T33" s="43"/>
    </row>
    <row r="34" spans="1:20" x14ac:dyDescent="0.2">
      <c r="A34" s="1" t="s">
        <v>85</v>
      </c>
      <c r="B34" s="112">
        <v>2784</v>
      </c>
      <c r="C34" s="10">
        <f>B34/B35</f>
        <v>0.23000660938532716</v>
      </c>
      <c r="E34" s="6" t="s">
        <v>122</v>
      </c>
      <c r="F34" s="112">
        <v>5414</v>
      </c>
      <c r="G34" s="27">
        <f>F34/F35</f>
        <v>0.45094119606863237</v>
      </c>
      <c r="I34" s="13"/>
      <c r="J34" s="13"/>
      <c r="K34" s="14"/>
      <c r="M34" s="38" t="s">
        <v>189</v>
      </c>
      <c r="N34" s="112">
        <v>3474</v>
      </c>
      <c r="O34" s="24">
        <f>N34/N38</f>
        <v>0.34816596512327119</v>
      </c>
      <c r="Q34" s="23" t="s">
        <v>314</v>
      </c>
      <c r="R34" s="112">
        <v>745</v>
      </c>
      <c r="S34" s="24">
        <f>R34/R37</f>
        <v>0.25202976995940463</v>
      </c>
      <c r="T34" s="43"/>
    </row>
    <row r="35" spans="1:20" x14ac:dyDescent="0.2">
      <c r="A35" s="41" t="s">
        <v>69</v>
      </c>
      <c r="B35" s="23">
        <f>B28+B29+B30+B31+B32+B33+B34</f>
        <v>12104</v>
      </c>
      <c r="C35" s="84">
        <f>C28+C29+C30+C31+C32+C33+C34</f>
        <v>0.99999999999999989</v>
      </c>
      <c r="E35" s="6" t="s">
        <v>107</v>
      </c>
      <c r="F35" s="7">
        <f>F33+F34</f>
        <v>12006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3834</v>
      </c>
      <c r="O35" s="24">
        <f>N35/N38</f>
        <v>0.3842453397474444</v>
      </c>
      <c r="Q35" s="23" t="s">
        <v>315</v>
      </c>
      <c r="R35" s="112">
        <v>734</v>
      </c>
      <c r="S35" s="24">
        <f>R35/R37</f>
        <v>0.2483085250338295</v>
      </c>
      <c r="T35" s="43"/>
    </row>
    <row r="36" spans="1:20" x14ac:dyDescent="0.2">
      <c r="A36" s="43"/>
      <c r="B36" s="43"/>
      <c r="C36" s="44"/>
      <c r="E36" s="13"/>
      <c r="F36" s="13"/>
      <c r="G36" s="14"/>
      <c r="I36" s="38" t="s">
        <v>156</v>
      </c>
      <c r="J36" s="112">
        <v>6130</v>
      </c>
      <c r="K36" s="24">
        <f>J36/J38</f>
        <v>0.58060238681568477</v>
      </c>
      <c r="M36" s="38" t="s">
        <v>191</v>
      </c>
      <c r="N36" s="112">
        <v>1336</v>
      </c>
      <c r="O36" s="24">
        <f>N36/N38</f>
        <v>0.13389456804970937</v>
      </c>
      <c r="Q36" s="23" t="s">
        <v>316</v>
      </c>
      <c r="R36" s="112">
        <v>1477</v>
      </c>
      <c r="S36" s="24">
        <f>R36/R37</f>
        <v>0.49966170500676588</v>
      </c>
      <c r="T36" s="43"/>
    </row>
    <row r="37" spans="1:20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4428</v>
      </c>
      <c r="K37" s="24">
        <f>J37/J38</f>
        <v>0.41939761318431523</v>
      </c>
      <c r="M37" s="38" t="s">
        <v>192</v>
      </c>
      <c r="N37" s="112">
        <v>1334</v>
      </c>
      <c r="O37" s="24">
        <f>N37/N38</f>
        <v>0.13369412707957506</v>
      </c>
      <c r="Q37" s="23" t="s">
        <v>69</v>
      </c>
      <c r="R37" s="23">
        <f>R34+R35+R36</f>
        <v>2956</v>
      </c>
      <c r="S37" s="24">
        <f>S34+S35+S36</f>
        <v>1</v>
      </c>
      <c r="T37" s="43"/>
    </row>
    <row r="38" spans="1:20" x14ac:dyDescent="0.2">
      <c r="A38" s="43"/>
      <c r="B38" s="43"/>
      <c r="C38" s="44"/>
      <c r="E38" s="6" t="s">
        <v>124</v>
      </c>
      <c r="F38" s="112">
        <v>92</v>
      </c>
      <c r="G38" s="27">
        <f>F38/F40</f>
        <v>0.40350877192982454</v>
      </c>
      <c r="I38" s="38" t="s">
        <v>69</v>
      </c>
      <c r="J38" s="23">
        <f>J36+J37</f>
        <v>10558</v>
      </c>
      <c r="K38" s="24">
        <f>K36+K37</f>
        <v>1</v>
      </c>
      <c r="M38" s="38" t="s">
        <v>107</v>
      </c>
      <c r="N38" s="23">
        <f>N34+N35+N36+N37</f>
        <v>9978</v>
      </c>
      <c r="O38" s="24">
        <f>O34+O35+O36+O37</f>
        <v>1</v>
      </c>
      <c r="Q38" s="13"/>
      <c r="R38" s="13"/>
      <c r="S38" s="13"/>
      <c r="T38" s="43"/>
    </row>
    <row r="39" spans="1:20" x14ac:dyDescent="0.2">
      <c r="A39" s="43"/>
      <c r="B39" s="43"/>
      <c r="C39" s="44"/>
      <c r="E39" s="6" t="s">
        <v>125</v>
      </c>
      <c r="F39" s="112">
        <v>136</v>
      </c>
      <c r="G39" s="27">
        <f>F39/F40</f>
        <v>0.59649122807017541</v>
      </c>
      <c r="I39" s="13"/>
      <c r="J39" s="13"/>
      <c r="K39" s="14"/>
      <c r="M39" s="13"/>
      <c r="N39" s="13"/>
      <c r="O39" s="14"/>
      <c r="Q39" s="38" t="s">
        <v>344</v>
      </c>
      <c r="R39" s="23" t="s">
        <v>64</v>
      </c>
      <c r="S39" s="24" t="s">
        <v>77</v>
      </c>
      <c r="T39" s="43"/>
    </row>
    <row r="40" spans="1:20" x14ac:dyDescent="0.2">
      <c r="A40" s="13"/>
      <c r="B40" s="13"/>
      <c r="C40" s="14"/>
      <c r="E40" s="6" t="s">
        <v>107</v>
      </c>
      <c r="F40" s="7">
        <f>F38+F39</f>
        <v>228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46" t="s">
        <v>345</v>
      </c>
      <c r="R40" s="112">
        <v>145</v>
      </c>
      <c r="S40" s="49">
        <f>R40/R42</f>
        <v>0.56640625</v>
      </c>
      <c r="T40" s="43"/>
    </row>
    <row r="41" spans="1:20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1386</v>
      </c>
      <c r="K41" s="24">
        <f>J41/J45</f>
        <v>0.13107622470209948</v>
      </c>
      <c r="M41" s="38" t="s">
        <v>194</v>
      </c>
      <c r="N41" s="112">
        <v>2034</v>
      </c>
      <c r="O41" s="24">
        <f>N41/N45</f>
        <v>0.20618347693867206</v>
      </c>
      <c r="Q41" s="46" t="s">
        <v>346</v>
      </c>
      <c r="R41" s="112">
        <v>111</v>
      </c>
      <c r="S41" s="49">
        <f>R41/R42</f>
        <v>0.43359375</v>
      </c>
      <c r="T41" s="43"/>
    </row>
    <row r="42" spans="1:20" x14ac:dyDescent="0.2">
      <c r="A42" s="1" t="s">
        <v>87</v>
      </c>
      <c r="B42" s="112">
        <v>7487</v>
      </c>
      <c r="C42" s="10">
        <f>B42/B44</f>
        <v>0.48123152076102327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3199</v>
      </c>
      <c r="K42" s="24">
        <f>J42/J45</f>
        <v>0.30253451863060338</v>
      </c>
      <c r="M42" s="38" t="s">
        <v>195</v>
      </c>
      <c r="N42" s="112">
        <v>2577</v>
      </c>
      <c r="O42" s="24">
        <f>N42/N45</f>
        <v>0.26122655854029397</v>
      </c>
      <c r="Q42" s="46" t="s">
        <v>69</v>
      </c>
      <c r="R42" s="47">
        <f>R40+R41</f>
        <v>256</v>
      </c>
      <c r="S42" s="49">
        <f>S40+S41</f>
        <v>1</v>
      </c>
      <c r="T42" s="43"/>
    </row>
    <row r="43" spans="1:20" x14ac:dyDescent="0.2">
      <c r="A43" s="1" t="s">
        <v>88</v>
      </c>
      <c r="B43" s="112">
        <v>8071</v>
      </c>
      <c r="C43" s="10">
        <f>B43/B44</f>
        <v>0.51876847923897673</v>
      </c>
      <c r="E43" s="153" t="s">
        <v>127</v>
      </c>
      <c r="F43" s="125">
        <v>2304</v>
      </c>
      <c r="G43" s="127">
        <f>F43/F49</f>
        <v>0.21814050369248247</v>
      </c>
      <c r="I43" s="38" t="s">
        <v>159</v>
      </c>
      <c r="J43" s="112">
        <v>4148</v>
      </c>
      <c r="K43" s="24">
        <f>J43/J45</f>
        <v>0.39228295819935693</v>
      </c>
      <c r="M43" s="38" t="s">
        <v>196</v>
      </c>
      <c r="N43" s="112">
        <v>2625</v>
      </c>
      <c r="O43" s="24">
        <f>N43/N45</f>
        <v>0.26609224531170805</v>
      </c>
      <c r="Q43" s="43"/>
      <c r="R43" s="43"/>
      <c r="S43" s="44"/>
      <c r="T43" s="43"/>
    </row>
    <row r="44" spans="1:20" x14ac:dyDescent="0.2">
      <c r="A44" s="1" t="s">
        <v>69</v>
      </c>
      <c r="B44" s="1">
        <f>B42+B43</f>
        <v>15558</v>
      </c>
      <c r="C44" s="10">
        <f>C42+C43</f>
        <v>1</v>
      </c>
      <c r="E44" s="152" t="s">
        <v>128</v>
      </c>
      <c r="F44" s="112">
        <v>1453</v>
      </c>
      <c r="G44" s="10">
        <f>F44/F49</f>
        <v>0.13756864230259422</v>
      </c>
      <c r="I44" s="38" t="s">
        <v>160</v>
      </c>
      <c r="J44" s="112">
        <v>1841</v>
      </c>
      <c r="K44" s="24">
        <f>J44/J45</f>
        <v>0.17410629846794023</v>
      </c>
      <c r="M44" s="38" t="s">
        <v>197</v>
      </c>
      <c r="N44" s="112">
        <v>2629</v>
      </c>
      <c r="O44" s="24">
        <f>N44/N45</f>
        <v>0.26649771920932591</v>
      </c>
      <c r="Q44" s="43"/>
      <c r="R44" s="43"/>
      <c r="S44" s="44"/>
      <c r="T44" s="43"/>
    </row>
    <row r="45" spans="1:20" x14ac:dyDescent="0.2">
      <c r="A45" s="13"/>
      <c r="B45" s="13"/>
      <c r="C45" s="14"/>
      <c r="E45" s="152" t="s">
        <v>129</v>
      </c>
      <c r="F45" s="112">
        <v>2463</v>
      </c>
      <c r="G45" s="10">
        <f>F45/F49</f>
        <v>0.23319447074417723</v>
      </c>
      <c r="I45" s="38" t="s">
        <v>69</v>
      </c>
      <c r="J45" s="23">
        <f>J41+J42+J43+J44</f>
        <v>10574</v>
      </c>
      <c r="K45" s="24">
        <f>K41+K42+K43+K44</f>
        <v>1</v>
      </c>
      <c r="M45" s="38" t="s">
        <v>69</v>
      </c>
      <c r="N45" s="23">
        <f>N41+N42+N43+N44</f>
        <v>9865</v>
      </c>
      <c r="O45" s="24">
        <f>O41+O42+O43+O44</f>
        <v>1</v>
      </c>
      <c r="Q45" s="43"/>
      <c r="R45" s="43"/>
      <c r="S45" s="44"/>
      <c r="T45" s="43"/>
    </row>
    <row r="46" spans="1:20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2905</v>
      </c>
      <c r="G46" s="10">
        <f>F46/F49</f>
        <v>0.27504260556712745</v>
      </c>
      <c r="I46" s="13"/>
      <c r="J46" s="13"/>
      <c r="K46" s="14"/>
      <c r="M46" s="13"/>
      <c r="N46" s="13"/>
      <c r="O46" s="14"/>
      <c r="Q46" s="43"/>
      <c r="R46" s="43"/>
      <c r="S46" s="44"/>
      <c r="T46" s="43"/>
    </row>
    <row r="47" spans="1:20" x14ac:dyDescent="0.2">
      <c r="A47" s="1" t="s">
        <v>90</v>
      </c>
      <c r="B47" s="112">
        <v>4513</v>
      </c>
      <c r="C47" s="10">
        <f>B47/B49</f>
        <v>0.36251907783757731</v>
      </c>
      <c r="E47" s="152" t="s">
        <v>131</v>
      </c>
      <c r="F47" s="112">
        <v>1045</v>
      </c>
      <c r="G47" s="10">
        <f>F47/F49</f>
        <v>9.8939594773717096E-2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43"/>
      <c r="R47" s="43"/>
      <c r="S47" s="44"/>
      <c r="T47" s="43"/>
    </row>
    <row r="48" spans="1:20" x14ac:dyDescent="0.2">
      <c r="A48" s="1" t="s">
        <v>91</v>
      </c>
      <c r="B48" s="112">
        <v>7936</v>
      </c>
      <c r="C48" s="10">
        <f>B48/B49</f>
        <v>0.63748092216242269</v>
      </c>
      <c r="E48" s="152" t="s">
        <v>673</v>
      </c>
      <c r="F48" s="112">
        <v>392</v>
      </c>
      <c r="G48" s="10">
        <f>F48/F49</f>
        <v>3.7114182919901532E-2</v>
      </c>
      <c r="I48" s="38" t="s">
        <v>162</v>
      </c>
      <c r="J48" s="112">
        <v>3299</v>
      </c>
      <c r="K48" s="24">
        <f>J48/J51</f>
        <v>0.32235684971663081</v>
      </c>
      <c r="M48" s="38" t="s">
        <v>199</v>
      </c>
      <c r="N48" s="112">
        <v>3610</v>
      </c>
      <c r="O48" s="24">
        <f>N48/N51</f>
        <v>0.36912065439672803</v>
      </c>
      <c r="Q48" s="43"/>
      <c r="R48" s="43"/>
      <c r="S48" s="44"/>
      <c r="T48" s="43"/>
    </row>
    <row r="49" spans="1:20" x14ac:dyDescent="0.2">
      <c r="A49" s="1" t="s">
        <v>69</v>
      </c>
      <c r="B49" s="1">
        <f>B47+B48</f>
        <v>12449</v>
      </c>
      <c r="C49" s="10">
        <f>C47+C48</f>
        <v>1</v>
      </c>
      <c r="E49" s="152" t="s">
        <v>69</v>
      </c>
      <c r="F49" s="1">
        <f>F43+F44+F45+F46+F47+F48</f>
        <v>10562</v>
      </c>
      <c r="G49" s="10">
        <f>G43+G44+G45+G46+G47+G48</f>
        <v>1</v>
      </c>
      <c r="I49" s="38" t="s">
        <v>163</v>
      </c>
      <c r="J49" s="112">
        <v>4248</v>
      </c>
      <c r="K49" s="24">
        <f>J49/J51</f>
        <v>0.41508696501856557</v>
      </c>
      <c r="M49" s="38" t="s">
        <v>200</v>
      </c>
      <c r="N49" s="112">
        <v>3518</v>
      </c>
      <c r="O49" s="24">
        <f>N49/N51</f>
        <v>0.35971370143149284</v>
      </c>
      <c r="Q49" s="43"/>
      <c r="R49" s="43"/>
      <c r="S49" s="44"/>
      <c r="T49" s="43"/>
    </row>
    <row r="50" spans="1:20" x14ac:dyDescent="0.2">
      <c r="A50" s="13"/>
      <c r="B50" s="13"/>
      <c r="C50" s="14"/>
      <c r="E50" s="13"/>
      <c r="F50" s="13"/>
      <c r="G50" s="14"/>
      <c r="I50" s="38" t="s">
        <v>164</v>
      </c>
      <c r="J50" s="112">
        <v>2687</v>
      </c>
      <c r="K50" s="24">
        <f>J50/J51</f>
        <v>0.26255618526480362</v>
      </c>
      <c r="M50" s="38" t="s">
        <v>201</v>
      </c>
      <c r="N50" s="112">
        <v>2652</v>
      </c>
      <c r="O50" s="24">
        <f>N50/N51</f>
        <v>0.27116564417177913</v>
      </c>
      <c r="Q50" s="43"/>
      <c r="R50" s="43"/>
      <c r="S50" s="44"/>
      <c r="T50" s="43"/>
    </row>
    <row r="51" spans="1:20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2" t="s">
        <v>64</v>
      </c>
      <c r="G51" s="10" t="s">
        <v>77</v>
      </c>
      <c r="I51" s="38" t="s">
        <v>69</v>
      </c>
      <c r="J51" s="23">
        <f>J48+J49+J50</f>
        <v>10234</v>
      </c>
      <c r="K51" s="24">
        <f>K48+K49+K50</f>
        <v>1</v>
      </c>
      <c r="M51" s="38" t="s">
        <v>69</v>
      </c>
      <c r="N51" s="23">
        <f>N48+N49+N50</f>
        <v>9780</v>
      </c>
      <c r="O51" s="24">
        <f>O48+O49+O50</f>
        <v>1</v>
      </c>
      <c r="Q51" s="43"/>
      <c r="R51" s="43"/>
      <c r="S51" s="44"/>
      <c r="T51" s="43"/>
    </row>
    <row r="52" spans="1:20" x14ac:dyDescent="0.2">
      <c r="A52" s="1" t="s">
        <v>92</v>
      </c>
      <c r="B52" s="112">
        <v>2307</v>
      </c>
      <c r="C52" s="10">
        <f>B52/B54</f>
        <v>0.15972029908612573</v>
      </c>
      <c r="E52" s="155" t="s">
        <v>133</v>
      </c>
      <c r="F52" s="148">
        <v>5920</v>
      </c>
      <c r="G52" s="132">
        <f>F52/F55</f>
        <v>0.5425717166162588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</row>
    <row r="53" spans="1:20" x14ac:dyDescent="0.2">
      <c r="A53" s="1" t="s">
        <v>93</v>
      </c>
      <c r="B53" s="112">
        <v>12137</v>
      </c>
      <c r="C53" s="10">
        <f>B53/B54</f>
        <v>0.84027970091387427</v>
      </c>
      <c r="E53" s="152" t="s">
        <v>134</v>
      </c>
      <c r="F53" s="112">
        <v>3239</v>
      </c>
      <c r="G53" s="10">
        <f>F53/F55</f>
        <v>0.29685638346622673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43"/>
      <c r="R53" s="43"/>
      <c r="S53" s="44"/>
      <c r="T53" s="43"/>
    </row>
    <row r="54" spans="1:20" x14ac:dyDescent="0.2">
      <c r="A54" s="1" t="s">
        <v>69</v>
      </c>
      <c r="B54" s="1">
        <f>B52+B53</f>
        <v>14444</v>
      </c>
      <c r="C54" s="10">
        <f>C52+C53</f>
        <v>1</v>
      </c>
      <c r="E54" s="152" t="s">
        <v>135</v>
      </c>
      <c r="F54" s="112">
        <v>1752</v>
      </c>
      <c r="G54" s="10">
        <f>F54/F55</f>
        <v>0.16057189991751444</v>
      </c>
      <c r="I54" s="38" t="s">
        <v>166</v>
      </c>
      <c r="J54" s="112">
        <v>5169</v>
      </c>
      <c r="K54" s="24">
        <f>J54/J57</f>
        <v>0.5184553660982949</v>
      </c>
      <c r="M54" s="38" t="s">
        <v>203</v>
      </c>
      <c r="N54" s="112">
        <v>5440</v>
      </c>
      <c r="O54" s="24">
        <f>N54/N56</f>
        <v>0.54739384181927953</v>
      </c>
      <c r="Q54" s="43"/>
      <c r="R54" s="43"/>
      <c r="S54" s="44"/>
      <c r="T54" s="43"/>
    </row>
    <row r="55" spans="1:20" x14ac:dyDescent="0.2">
      <c r="A55" s="13"/>
      <c r="B55" s="13"/>
      <c r="C55" s="14"/>
      <c r="E55" s="152" t="s">
        <v>69</v>
      </c>
      <c r="F55" s="1">
        <f>F52+F53+F54</f>
        <v>10911</v>
      </c>
      <c r="G55" s="10">
        <f>G52+G53+G54</f>
        <v>0.99999999999999989</v>
      </c>
      <c r="I55" s="38" t="s">
        <v>167</v>
      </c>
      <c r="J55" s="112">
        <v>2540</v>
      </c>
      <c r="K55" s="24">
        <f>J55/J57</f>
        <v>0.25476429287863589</v>
      </c>
      <c r="M55" s="38" t="s">
        <v>204</v>
      </c>
      <c r="N55" s="112">
        <v>4498</v>
      </c>
      <c r="O55" s="24">
        <f>N55/N56</f>
        <v>0.45260615818072047</v>
      </c>
      <c r="Q55" s="43"/>
      <c r="R55" s="43"/>
      <c r="S55" s="44"/>
      <c r="T55" s="43"/>
    </row>
    <row r="56" spans="1:20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2261</v>
      </c>
      <c r="K56" s="24">
        <f>J56/J57</f>
        <v>0.22678034102306921</v>
      </c>
      <c r="M56" s="38" t="s">
        <v>69</v>
      </c>
      <c r="N56" s="23">
        <f>N54+N55</f>
        <v>9938</v>
      </c>
      <c r="O56" s="24">
        <f>O54+O55</f>
        <v>1</v>
      </c>
      <c r="Q56" s="43"/>
      <c r="R56" s="43"/>
      <c r="S56" s="44"/>
      <c r="T56" s="43"/>
    </row>
    <row r="57" spans="1:20" x14ac:dyDescent="0.2">
      <c r="A57" s="1" t="s">
        <v>97</v>
      </c>
      <c r="B57" s="112">
        <v>2033</v>
      </c>
      <c r="C57" s="10">
        <f>B57/B60</f>
        <v>0.15334137879016443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9970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</row>
    <row r="58" spans="1:20" x14ac:dyDescent="0.2">
      <c r="A58" s="1" t="s">
        <v>98</v>
      </c>
      <c r="B58" s="112">
        <v>7222</v>
      </c>
      <c r="C58" s="10">
        <f>B58/B60</f>
        <v>0.54472771157037259</v>
      </c>
      <c r="E58" s="152" t="s">
        <v>137</v>
      </c>
      <c r="F58" s="112">
        <v>6807</v>
      </c>
      <c r="G58" s="10">
        <f>F58/F60</f>
        <v>0.61579518726252935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</row>
    <row r="59" spans="1:20" x14ac:dyDescent="0.2">
      <c r="A59" s="1" t="s">
        <v>99</v>
      </c>
      <c r="B59" s="112">
        <v>4003</v>
      </c>
      <c r="C59" s="10">
        <f>B59/B60</f>
        <v>0.30193090963946295</v>
      </c>
      <c r="E59" s="154" t="s">
        <v>72</v>
      </c>
      <c r="F59" s="112">
        <v>4247</v>
      </c>
      <c r="G59" s="31">
        <f>F59/F60</f>
        <v>0.38420481273747059</v>
      </c>
      <c r="I59" s="50"/>
      <c r="J59" s="13"/>
      <c r="K59" s="16"/>
      <c r="M59" s="13"/>
      <c r="N59" s="13"/>
      <c r="O59" s="13"/>
      <c r="Q59" s="43"/>
      <c r="R59" s="43"/>
      <c r="S59" s="44"/>
      <c r="T59" s="43"/>
    </row>
    <row r="60" spans="1:20" x14ac:dyDescent="0.2">
      <c r="A60" s="1" t="s">
        <v>69</v>
      </c>
      <c r="B60" s="1">
        <f>B57+B58+B59</f>
        <v>13258</v>
      </c>
      <c r="C60" s="10">
        <f>C57+C58+C59</f>
        <v>1</v>
      </c>
      <c r="E60" s="38" t="s">
        <v>69</v>
      </c>
      <c r="F60" s="23">
        <f>F58+F59</f>
        <v>11054</v>
      </c>
      <c r="G60" s="32">
        <f>G58+G59</f>
        <v>1</v>
      </c>
      <c r="I60" s="50"/>
      <c r="J60" s="13"/>
      <c r="K60" s="16"/>
      <c r="M60" s="13"/>
      <c r="N60" s="13"/>
      <c r="O60" s="13"/>
      <c r="Q60" s="43"/>
      <c r="R60" s="43"/>
      <c r="S60" s="44"/>
      <c r="T60" s="43"/>
    </row>
    <row r="61" spans="1:20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43"/>
      <c r="R61" s="43"/>
      <c r="S61" s="44"/>
      <c r="T61" s="43"/>
    </row>
    <row r="62" spans="1:20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43"/>
      <c r="R62" s="43"/>
      <c r="S62" s="44"/>
      <c r="T62" s="43"/>
    </row>
    <row r="63" spans="1:20" x14ac:dyDescent="0.2">
      <c r="A63" s="1" t="s">
        <v>101</v>
      </c>
      <c r="B63" s="112">
        <v>13134</v>
      </c>
      <c r="C63" s="10">
        <f>B63/B65</f>
        <v>0.77482154445165474</v>
      </c>
      <c r="E63" s="50"/>
      <c r="F63" s="13"/>
      <c r="G63" s="16"/>
      <c r="I63" s="50"/>
      <c r="J63" s="13"/>
      <c r="K63" s="16"/>
      <c r="M63" s="13"/>
      <c r="N63" s="13"/>
      <c r="O63" s="13"/>
      <c r="Q63" s="43"/>
      <c r="R63" s="43"/>
      <c r="S63" s="44"/>
      <c r="T63" s="43"/>
    </row>
    <row r="64" spans="1:20" x14ac:dyDescent="0.2">
      <c r="A64" s="1" t="s">
        <v>102</v>
      </c>
      <c r="B64" s="112">
        <v>3817</v>
      </c>
      <c r="C64" s="10">
        <f>B64/B65</f>
        <v>0.22517845554834523</v>
      </c>
      <c r="E64" s="50"/>
      <c r="F64" s="13"/>
      <c r="G64" s="16"/>
      <c r="I64" s="50"/>
      <c r="J64" s="13"/>
      <c r="K64" s="16"/>
      <c r="M64" s="13"/>
      <c r="N64" s="13"/>
      <c r="O64" s="13"/>
      <c r="Q64" s="43"/>
      <c r="R64" s="43"/>
      <c r="S64" s="44"/>
      <c r="T64" s="43"/>
    </row>
    <row r="65" spans="1:20" x14ac:dyDescent="0.2">
      <c r="A65" s="1" t="s">
        <v>69</v>
      </c>
      <c r="B65" s="1">
        <f>B63+B64</f>
        <v>16951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</row>
    <row r="66" spans="1:20" s="13" customFormat="1" x14ac:dyDescent="0.2">
      <c r="C66" s="14"/>
      <c r="G66" s="14"/>
      <c r="I66" s="50"/>
      <c r="K66" s="16"/>
      <c r="Q66" s="43"/>
      <c r="R66" s="43"/>
      <c r="S66" s="44"/>
      <c r="T66" s="43"/>
    </row>
    <row r="67" spans="1:20" s="13" customFormat="1" x14ac:dyDescent="0.2">
      <c r="C67" s="14"/>
      <c r="E67" s="50"/>
      <c r="G67" s="16"/>
      <c r="I67" s="50"/>
      <c r="K67" s="16"/>
      <c r="Q67" s="43"/>
      <c r="R67" s="43"/>
      <c r="S67" s="44"/>
      <c r="T67" s="43"/>
    </row>
    <row r="68" spans="1:20" s="13" customFormat="1" x14ac:dyDescent="0.2">
      <c r="C68" s="14"/>
      <c r="E68" s="50"/>
      <c r="G68" s="16"/>
      <c r="I68" s="50"/>
      <c r="K68" s="16"/>
      <c r="Q68" s="43"/>
      <c r="R68" s="43"/>
      <c r="S68" s="44"/>
      <c r="T68" s="43"/>
    </row>
    <row r="69" spans="1:20" s="13" customFormat="1" x14ac:dyDescent="0.2">
      <c r="C69" s="14"/>
      <c r="E69" s="50"/>
      <c r="G69" s="16"/>
      <c r="I69" s="50"/>
      <c r="K69" s="16"/>
      <c r="Q69" s="43"/>
      <c r="R69" s="43"/>
      <c r="S69" s="44"/>
      <c r="T69" s="43"/>
    </row>
    <row r="70" spans="1:20" s="13" customFormat="1" x14ac:dyDescent="0.2">
      <c r="C70" s="14"/>
      <c r="E70" s="50"/>
      <c r="G70" s="16"/>
      <c r="K70" s="16"/>
      <c r="Q70" s="43"/>
      <c r="R70" s="43"/>
      <c r="S70" s="44"/>
      <c r="T70" s="43"/>
    </row>
    <row r="71" spans="1:20" s="13" customFormat="1" x14ac:dyDescent="0.2">
      <c r="C71" s="14"/>
      <c r="E71" s="50"/>
      <c r="G71" s="16"/>
      <c r="I71" s="50"/>
      <c r="K71" s="16"/>
      <c r="Q71" s="43"/>
      <c r="R71" s="43"/>
      <c r="S71" s="44"/>
      <c r="T71" s="43"/>
    </row>
    <row r="72" spans="1:20" s="13" customFormat="1" x14ac:dyDescent="0.2">
      <c r="C72" s="14"/>
      <c r="G72" s="16"/>
      <c r="I72" s="50"/>
      <c r="K72" s="16"/>
      <c r="Q72" s="43"/>
      <c r="R72" s="43"/>
      <c r="S72" s="44"/>
      <c r="T72" s="43"/>
    </row>
    <row r="73" spans="1:20" s="13" customFormat="1" x14ac:dyDescent="0.2">
      <c r="C73" s="14"/>
      <c r="E73" s="50"/>
      <c r="G73" s="16"/>
      <c r="I73" s="50"/>
      <c r="K73" s="16"/>
      <c r="Q73" s="43"/>
      <c r="R73" s="43"/>
      <c r="S73" s="44"/>
      <c r="T73" s="43"/>
    </row>
    <row r="74" spans="1:20" s="13" customFormat="1" x14ac:dyDescent="0.2">
      <c r="C74" s="14"/>
      <c r="E74" s="50"/>
      <c r="G74" s="16"/>
      <c r="I74" s="50"/>
      <c r="K74" s="16"/>
      <c r="Q74" s="43"/>
      <c r="R74" s="43"/>
      <c r="S74" s="44"/>
      <c r="T74" s="43"/>
    </row>
    <row r="75" spans="1:20" s="13" customFormat="1" x14ac:dyDescent="0.2">
      <c r="C75" s="14"/>
      <c r="E75" s="50"/>
      <c r="G75" s="16"/>
      <c r="I75" s="50"/>
      <c r="K75" s="16"/>
      <c r="Q75" s="43"/>
      <c r="R75" s="43"/>
      <c r="S75" s="44"/>
      <c r="T75" s="43"/>
    </row>
    <row r="76" spans="1:20" s="13" customFormat="1" x14ac:dyDescent="0.2">
      <c r="C76" s="14"/>
      <c r="E76" s="50"/>
      <c r="G76" s="16"/>
      <c r="I76" s="50"/>
      <c r="K76" s="16"/>
      <c r="Q76" s="43"/>
      <c r="R76" s="43"/>
      <c r="S76" s="44"/>
      <c r="T76" s="43"/>
    </row>
    <row r="77" spans="1:20" s="13" customFormat="1" x14ac:dyDescent="0.2">
      <c r="C77" s="14"/>
      <c r="E77" s="50"/>
      <c r="G77" s="16"/>
      <c r="K77" s="16"/>
      <c r="Q77" s="43"/>
      <c r="R77" s="43"/>
      <c r="S77" s="44"/>
      <c r="T77" s="43"/>
    </row>
    <row r="78" spans="1:20" s="13" customFormat="1" x14ac:dyDescent="0.2">
      <c r="C78" s="14"/>
      <c r="E78" s="50"/>
      <c r="G78" s="16"/>
      <c r="I78" s="50"/>
      <c r="K78" s="16"/>
      <c r="Q78" s="43"/>
      <c r="R78" s="43"/>
      <c r="S78" s="44"/>
      <c r="T78" s="43"/>
    </row>
    <row r="79" spans="1:20" s="13" customFormat="1" x14ac:dyDescent="0.2">
      <c r="C79" s="14"/>
      <c r="G79" s="16"/>
      <c r="I79" s="50"/>
      <c r="K79" s="16"/>
      <c r="Q79" s="43"/>
      <c r="R79" s="43"/>
      <c r="S79" s="44"/>
      <c r="T79" s="43"/>
    </row>
    <row r="80" spans="1:20" s="13" customFormat="1" x14ac:dyDescent="0.2">
      <c r="C80" s="14"/>
      <c r="E80" s="50"/>
      <c r="G80" s="16"/>
      <c r="I80" s="50"/>
      <c r="K80" s="16"/>
      <c r="Q80" s="43"/>
      <c r="R80" s="43"/>
      <c r="S80" s="44"/>
      <c r="T80" s="43"/>
    </row>
    <row r="81" spans="3:20" s="13" customFormat="1" x14ac:dyDescent="0.2">
      <c r="C81" s="14"/>
      <c r="E81" s="50"/>
      <c r="G81" s="16"/>
      <c r="I81" s="50"/>
      <c r="K81" s="16"/>
      <c r="Q81" s="43"/>
      <c r="R81" s="43"/>
      <c r="S81" s="44"/>
      <c r="T81" s="43"/>
    </row>
    <row r="82" spans="3:20" s="13" customFormat="1" x14ac:dyDescent="0.2">
      <c r="C82" s="14"/>
      <c r="E82" s="50"/>
      <c r="G82" s="16"/>
      <c r="I82" s="50"/>
      <c r="K82" s="16"/>
      <c r="Q82" s="43"/>
      <c r="R82" s="43"/>
      <c r="S82" s="44"/>
      <c r="T82" s="43"/>
    </row>
    <row r="83" spans="3:20" s="13" customFormat="1" x14ac:dyDescent="0.2">
      <c r="C83" s="14"/>
      <c r="E83" s="50"/>
      <c r="G83" s="16"/>
      <c r="K83" s="16"/>
      <c r="Q83" s="43"/>
      <c r="R83" s="43"/>
      <c r="S83" s="44"/>
      <c r="T83" s="43"/>
    </row>
    <row r="84" spans="3:20" s="13" customFormat="1" x14ac:dyDescent="0.2">
      <c r="C84" s="14"/>
      <c r="E84" s="50"/>
      <c r="G84" s="16"/>
      <c r="I84" s="50"/>
      <c r="K84" s="16"/>
      <c r="Q84" s="43"/>
      <c r="R84" s="43"/>
      <c r="S84" s="44"/>
      <c r="T84" s="43"/>
    </row>
    <row r="85" spans="3:20" s="13" customFormat="1" x14ac:dyDescent="0.2">
      <c r="C85" s="14"/>
      <c r="G85" s="16"/>
      <c r="I85" s="50"/>
      <c r="K85" s="16"/>
      <c r="Q85" s="43"/>
      <c r="R85" s="43"/>
      <c r="S85" s="44"/>
      <c r="T85" s="43"/>
    </row>
    <row r="86" spans="3:20" s="13" customFormat="1" x14ac:dyDescent="0.2">
      <c r="C86" s="14"/>
      <c r="E86" s="50"/>
      <c r="G86" s="16"/>
      <c r="I86" s="50"/>
      <c r="K86" s="16"/>
      <c r="Q86" s="43"/>
      <c r="R86" s="43"/>
      <c r="S86" s="44"/>
      <c r="T86" s="43"/>
    </row>
    <row r="87" spans="3:20" s="13" customFormat="1" x14ac:dyDescent="0.2">
      <c r="C87" s="14"/>
      <c r="E87" s="50"/>
      <c r="G87" s="16"/>
      <c r="I87" s="50"/>
      <c r="K87" s="16"/>
      <c r="Q87" s="43"/>
      <c r="R87" s="43"/>
      <c r="S87" s="44"/>
      <c r="T87" s="43"/>
    </row>
    <row r="88" spans="3:20" s="13" customFormat="1" x14ac:dyDescent="0.2">
      <c r="C88" s="14"/>
      <c r="E88" s="50"/>
      <c r="G88" s="16"/>
      <c r="I88" s="50"/>
      <c r="K88" s="16"/>
      <c r="Q88" s="43"/>
      <c r="R88" s="43"/>
      <c r="S88" s="44"/>
      <c r="T88" s="43"/>
    </row>
    <row r="89" spans="3:20" s="13" customFormat="1" x14ac:dyDescent="0.2">
      <c r="C89" s="14"/>
      <c r="E89" s="50"/>
      <c r="G89" s="16"/>
      <c r="I89" s="50"/>
      <c r="K89" s="16"/>
      <c r="Q89" s="43"/>
      <c r="R89" s="43"/>
      <c r="S89" s="44"/>
      <c r="T89" s="43"/>
    </row>
    <row r="90" spans="3:20" s="13" customFormat="1" x14ac:dyDescent="0.2">
      <c r="C90" s="14"/>
      <c r="E90" s="50"/>
      <c r="G90" s="16"/>
      <c r="K90" s="16"/>
      <c r="Q90" s="43"/>
      <c r="R90" s="43"/>
      <c r="S90" s="44"/>
      <c r="T90" s="43"/>
    </row>
    <row r="91" spans="3:20" s="13" customFormat="1" x14ac:dyDescent="0.2">
      <c r="C91" s="14"/>
      <c r="E91" s="50"/>
      <c r="G91" s="16"/>
      <c r="I91" s="50"/>
      <c r="K91" s="16"/>
      <c r="Q91" s="43"/>
      <c r="R91" s="43"/>
      <c r="S91" s="44"/>
      <c r="T91" s="43"/>
    </row>
    <row r="92" spans="3:20" s="13" customFormat="1" x14ac:dyDescent="0.2">
      <c r="C92" s="14"/>
      <c r="E92" s="50"/>
      <c r="G92" s="16"/>
      <c r="I92" s="50"/>
      <c r="K92" s="16"/>
      <c r="Q92" s="43"/>
      <c r="R92" s="43"/>
      <c r="S92" s="44"/>
      <c r="T92" s="43"/>
    </row>
    <row r="93" spans="3:20" s="13" customFormat="1" x14ac:dyDescent="0.2">
      <c r="C93" s="14"/>
      <c r="G93" s="16"/>
      <c r="I93" s="50"/>
      <c r="K93" s="16"/>
      <c r="Q93" s="43"/>
      <c r="R93" s="43"/>
      <c r="S93" s="44"/>
      <c r="T93" s="43"/>
    </row>
    <row r="94" spans="3:20" s="13" customFormat="1" x14ac:dyDescent="0.2">
      <c r="C94" s="14"/>
      <c r="E94" s="50"/>
      <c r="G94" s="16"/>
      <c r="I94" s="50"/>
      <c r="K94" s="16"/>
      <c r="Q94" s="43"/>
      <c r="R94" s="43"/>
      <c r="S94" s="44"/>
      <c r="T94" s="43"/>
    </row>
    <row r="95" spans="3:20" s="13" customFormat="1" x14ac:dyDescent="0.2">
      <c r="C95" s="14"/>
      <c r="E95" s="50"/>
      <c r="G95" s="16"/>
      <c r="I95" s="50"/>
      <c r="K95" s="16"/>
      <c r="Q95" s="43"/>
      <c r="R95" s="43"/>
      <c r="S95" s="44"/>
      <c r="T95" s="43"/>
    </row>
    <row r="96" spans="3:20" s="13" customFormat="1" x14ac:dyDescent="0.2">
      <c r="C96" s="14"/>
      <c r="E96" s="50"/>
      <c r="G96" s="16"/>
      <c r="I96" s="50"/>
      <c r="K96" s="16"/>
      <c r="Q96" s="43"/>
      <c r="R96" s="43"/>
      <c r="S96" s="44"/>
      <c r="T96" s="43"/>
    </row>
    <row r="97" spans="3:20" s="13" customFormat="1" x14ac:dyDescent="0.2">
      <c r="C97" s="14"/>
      <c r="E97" s="50"/>
      <c r="G97" s="16"/>
      <c r="K97" s="16"/>
      <c r="Q97" s="43"/>
      <c r="R97" s="43"/>
      <c r="S97" s="44"/>
      <c r="T97" s="43"/>
    </row>
    <row r="98" spans="3:20" s="13" customFormat="1" x14ac:dyDescent="0.2">
      <c r="C98" s="14"/>
      <c r="G98" s="16"/>
      <c r="I98" s="50"/>
      <c r="K98" s="16"/>
      <c r="Q98" s="43"/>
      <c r="R98" s="43"/>
      <c r="S98" s="44"/>
      <c r="T98" s="43"/>
    </row>
    <row r="99" spans="3:20" s="13" customFormat="1" x14ac:dyDescent="0.2">
      <c r="C99" s="14"/>
      <c r="E99" s="50"/>
      <c r="G99" s="16"/>
      <c r="I99" s="50"/>
      <c r="K99" s="16"/>
      <c r="Q99" s="43"/>
      <c r="R99" s="43"/>
      <c r="S99" s="44"/>
      <c r="T99" s="43"/>
    </row>
    <row r="100" spans="3:20" s="13" customFormat="1" x14ac:dyDescent="0.2">
      <c r="C100" s="14"/>
      <c r="E100" s="50"/>
      <c r="G100" s="16"/>
      <c r="I100" s="50"/>
      <c r="K100" s="16"/>
      <c r="M100"/>
      <c r="N100"/>
      <c r="O100"/>
      <c r="Q100" s="43"/>
      <c r="R100" s="43"/>
      <c r="S100" s="44"/>
      <c r="T100" s="43"/>
    </row>
    <row r="101" spans="3:20" x14ac:dyDescent="0.2">
      <c r="E101" s="45"/>
      <c r="G101" s="28"/>
      <c r="I101" s="45"/>
      <c r="K101" s="28"/>
      <c r="Q101" s="45"/>
      <c r="R101" s="45"/>
      <c r="S101" s="69"/>
      <c r="T101" s="43"/>
    </row>
    <row r="102" spans="3:20" x14ac:dyDescent="0.2">
      <c r="E102" s="45"/>
      <c r="G102" s="28"/>
      <c r="I102" s="45"/>
      <c r="K102" s="28"/>
      <c r="Q102" s="45"/>
      <c r="R102" s="45"/>
      <c r="S102" s="69"/>
      <c r="T102" s="43"/>
    </row>
    <row r="103" spans="3:20" x14ac:dyDescent="0.2">
      <c r="E103" s="45"/>
      <c r="G103" s="28"/>
      <c r="K103" s="28"/>
      <c r="Q103" s="45"/>
      <c r="R103" s="45"/>
      <c r="S103" s="69"/>
      <c r="T103" s="43"/>
    </row>
    <row r="104" spans="3:20" x14ac:dyDescent="0.2">
      <c r="E104" s="45"/>
      <c r="G104" s="28"/>
      <c r="I104" s="45"/>
      <c r="K104" s="28"/>
      <c r="Q104" s="45"/>
      <c r="R104" s="45"/>
      <c r="S104" s="69"/>
      <c r="T104" s="43"/>
    </row>
    <row r="105" spans="3:20" x14ac:dyDescent="0.2">
      <c r="G105" s="28"/>
      <c r="I105" s="45"/>
      <c r="K105" s="28"/>
      <c r="Q105" s="45"/>
      <c r="R105" s="45"/>
      <c r="S105" s="69"/>
      <c r="T105" s="43"/>
    </row>
    <row r="106" spans="3:20" x14ac:dyDescent="0.2">
      <c r="E106" s="45"/>
      <c r="G106" s="28"/>
      <c r="I106" s="45"/>
      <c r="K106" s="28"/>
      <c r="Q106" s="45"/>
      <c r="R106" s="45"/>
      <c r="S106" s="69"/>
      <c r="T106" s="43"/>
    </row>
    <row r="107" spans="3:20" x14ac:dyDescent="0.2">
      <c r="E107" s="45"/>
      <c r="G107" s="28"/>
      <c r="I107" s="45"/>
      <c r="K107" s="28"/>
      <c r="Q107" s="45"/>
      <c r="R107" s="45"/>
      <c r="S107" s="69"/>
      <c r="T107" s="43"/>
    </row>
    <row r="108" spans="3:20" x14ac:dyDescent="0.2">
      <c r="E108" s="45"/>
      <c r="G108" s="28"/>
      <c r="K108" s="28"/>
      <c r="Q108" s="45"/>
      <c r="R108" s="45"/>
      <c r="S108" s="69"/>
      <c r="T108" s="43"/>
    </row>
    <row r="109" spans="3:20" x14ac:dyDescent="0.2">
      <c r="E109" s="45"/>
      <c r="G109" s="28"/>
      <c r="Q109" s="45"/>
      <c r="R109" s="45"/>
      <c r="S109" s="69"/>
      <c r="T109" s="43"/>
    </row>
    <row r="110" spans="3:20" x14ac:dyDescent="0.2">
      <c r="E110" s="45"/>
      <c r="G110" s="28"/>
      <c r="Q110" s="45"/>
      <c r="R110" s="45"/>
      <c r="S110" s="69"/>
      <c r="T110" s="43"/>
    </row>
    <row r="111" spans="3:20" x14ac:dyDescent="0.2">
      <c r="G111" s="28"/>
      <c r="Q111" s="45"/>
      <c r="R111" s="45"/>
      <c r="S111" s="69"/>
      <c r="T111" s="43"/>
    </row>
    <row r="112" spans="3:20" x14ac:dyDescent="0.2">
      <c r="E112" s="45"/>
      <c r="G112" s="28"/>
      <c r="Q112" s="45"/>
      <c r="R112" s="45"/>
      <c r="S112" s="69"/>
      <c r="T112" s="43"/>
    </row>
    <row r="113" spans="5:20" x14ac:dyDescent="0.2">
      <c r="E113" s="45"/>
      <c r="G113" s="28"/>
      <c r="Q113" s="45"/>
      <c r="R113" s="45"/>
      <c r="S113" s="69"/>
      <c r="T113" s="43"/>
    </row>
    <row r="114" spans="5:20" x14ac:dyDescent="0.2">
      <c r="E114" s="45"/>
      <c r="G114" s="28"/>
      <c r="Q114" s="45"/>
      <c r="R114" s="45"/>
      <c r="S114" s="69"/>
      <c r="T114" s="43"/>
    </row>
    <row r="115" spans="5:20" x14ac:dyDescent="0.2">
      <c r="E115" s="45"/>
      <c r="G115" s="28"/>
      <c r="Q115" s="45"/>
      <c r="R115" s="45"/>
      <c r="S115" s="69"/>
      <c r="T115" s="43"/>
    </row>
    <row r="116" spans="5:20" x14ac:dyDescent="0.2">
      <c r="E116" s="45"/>
      <c r="G116" s="28"/>
      <c r="Q116" s="45"/>
      <c r="R116" s="45"/>
      <c r="S116" s="69"/>
      <c r="T116" s="43"/>
    </row>
    <row r="117" spans="5:20" x14ac:dyDescent="0.2">
      <c r="G117" s="28"/>
      <c r="Q117" s="45"/>
      <c r="R117" s="45"/>
      <c r="S117" s="69"/>
      <c r="T117" s="43"/>
    </row>
    <row r="118" spans="5:20" x14ac:dyDescent="0.2">
      <c r="E118" s="45"/>
      <c r="G118" s="28"/>
      <c r="Q118" s="45"/>
      <c r="R118" s="45"/>
      <c r="S118" s="69"/>
      <c r="T118" s="43"/>
    </row>
    <row r="119" spans="5:20" x14ac:dyDescent="0.2">
      <c r="E119" s="45"/>
      <c r="G119" s="28"/>
      <c r="Q119" s="45"/>
      <c r="R119" s="45"/>
      <c r="S119" s="69"/>
      <c r="T119" s="43"/>
    </row>
    <row r="120" spans="5:20" x14ac:dyDescent="0.2">
      <c r="E120" s="45"/>
      <c r="G120" s="28"/>
      <c r="Q120" s="45"/>
      <c r="R120" s="45"/>
      <c r="S120" s="69"/>
      <c r="T120" s="43"/>
    </row>
    <row r="121" spans="5:20" x14ac:dyDescent="0.2">
      <c r="E121" s="45"/>
      <c r="G121" s="28"/>
      <c r="Q121" s="45"/>
      <c r="R121" s="45"/>
      <c r="S121" s="69"/>
      <c r="T121" s="43"/>
    </row>
    <row r="122" spans="5:20" x14ac:dyDescent="0.2">
      <c r="E122" s="45"/>
      <c r="G122" s="28"/>
      <c r="Q122" s="45"/>
      <c r="R122" s="45"/>
      <c r="S122" s="69"/>
      <c r="T122" s="43"/>
    </row>
    <row r="123" spans="5:20" x14ac:dyDescent="0.2">
      <c r="E123" s="45"/>
      <c r="G123" s="28"/>
      <c r="Q123" s="45"/>
      <c r="R123" s="45"/>
      <c r="S123" s="69"/>
      <c r="T123" s="43"/>
    </row>
    <row r="124" spans="5:20" x14ac:dyDescent="0.2">
      <c r="G124" s="28"/>
      <c r="Q124" s="45"/>
      <c r="R124" s="45"/>
      <c r="S124" s="69"/>
      <c r="T124" s="43"/>
    </row>
    <row r="125" spans="5:20" x14ac:dyDescent="0.2">
      <c r="E125" s="45"/>
      <c r="G125" s="28"/>
      <c r="Q125" s="45"/>
      <c r="R125" s="45"/>
      <c r="S125" s="69"/>
      <c r="T125" s="43"/>
    </row>
    <row r="126" spans="5:20" x14ac:dyDescent="0.2">
      <c r="E126" s="45"/>
      <c r="G126" s="28"/>
      <c r="Q126" s="45"/>
      <c r="R126" s="45"/>
      <c r="S126" s="69"/>
      <c r="T126" s="43"/>
    </row>
    <row r="127" spans="5:20" x14ac:dyDescent="0.2">
      <c r="E127" s="45"/>
      <c r="G127" s="28"/>
      <c r="Q127" s="45"/>
      <c r="R127" s="45"/>
      <c r="S127" s="69"/>
      <c r="T127" s="43"/>
    </row>
    <row r="128" spans="5:20" x14ac:dyDescent="0.2">
      <c r="E128" s="45"/>
      <c r="G128" s="28"/>
      <c r="Q128" s="45"/>
      <c r="R128" s="45"/>
      <c r="S128" s="69"/>
      <c r="T128" s="43"/>
    </row>
    <row r="129" spans="5:20" x14ac:dyDescent="0.2">
      <c r="G129" s="28"/>
      <c r="Q129" s="45"/>
      <c r="R129" s="45"/>
      <c r="S129" s="69"/>
      <c r="T129" s="43"/>
    </row>
    <row r="130" spans="5:20" x14ac:dyDescent="0.2">
      <c r="E130" s="45"/>
      <c r="G130" s="28"/>
      <c r="Q130" s="45"/>
      <c r="R130" s="45"/>
      <c r="S130" s="69"/>
      <c r="T130" s="43"/>
    </row>
    <row r="131" spans="5:20" x14ac:dyDescent="0.2">
      <c r="E131" s="45"/>
      <c r="G131" s="28"/>
      <c r="Q131" s="45"/>
      <c r="R131" s="45"/>
      <c r="S131" s="69"/>
      <c r="T131" s="43"/>
    </row>
    <row r="132" spans="5:20" x14ac:dyDescent="0.2">
      <c r="E132" s="45"/>
      <c r="G132" s="28"/>
      <c r="Q132" s="45"/>
      <c r="R132" s="45"/>
      <c r="S132" s="69"/>
      <c r="T132" s="43"/>
    </row>
    <row r="133" spans="5:20" x14ac:dyDescent="0.2">
      <c r="E133" s="45"/>
      <c r="G133" s="28"/>
      <c r="Q133" s="45"/>
      <c r="R133" s="45"/>
      <c r="S133" s="69"/>
      <c r="T133" s="43"/>
    </row>
    <row r="134" spans="5:20" x14ac:dyDescent="0.2">
      <c r="G134" s="28"/>
      <c r="Q134" s="45"/>
      <c r="R134" s="45"/>
      <c r="S134" s="69"/>
      <c r="T134" s="43"/>
    </row>
    <row r="135" spans="5:20" x14ac:dyDescent="0.2">
      <c r="E135" s="45"/>
      <c r="G135" s="28"/>
      <c r="Q135" s="45"/>
      <c r="R135" s="45"/>
      <c r="S135" s="69"/>
      <c r="T135" s="43"/>
    </row>
    <row r="136" spans="5:20" x14ac:dyDescent="0.2">
      <c r="E136" s="45"/>
      <c r="G136" s="28"/>
      <c r="Q136" s="45"/>
      <c r="R136" s="45"/>
      <c r="S136" s="69"/>
      <c r="T136" s="43"/>
    </row>
    <row r="137" spans="5:20" x14ac:dyDescent="0.2">
      <c r="E137" s="45"/>
      <c r="G137" s="28"/>
      <c r="Q137" s="45"/>
      <c r="R137" s="45"/>
      <c r="S137" s="69"/>
      <c r="T137" s="43"/>
    </row>
    <row r="138" spans="5:20" x14ac:dyDescent="0.2">
      <c r="E138" s="45"/>
      <c r="G138" s="28"/>
      <c r="Q138" s="45"/>
      <c r="R138" s="45"/>
      <c r="S138" s="69"/>
      <c r="T138" s="43"/>
    </row>
    <row r="139" spans="5:20" x14ac:dyDescent="0.2">
      <c r="E139" s="45"/>
      <c r="G139" s="28"/>
      <c r="Q139" s="45"/>
      <c r="R139" s="45"/>
      <c r="S139" s="69"/>
      <c r="T139" s="43"/>
    </row>
    <row r="140" spans="5:20" x14ac:dyDescent="0.2">
      <c r="E140" s="45"/>
      <c r="G140" s="28"/>
      <c r="Q140" s="45"/>
      <c r="R140" s="45"/>
      <c r="S140" s="69"/>
      <c r="T140" s="43"/>
    </row>
    <row r="141" spans="5:20" x14ac:dyDescent="0.2">
      <c r="G141" s="28"/>
      <c r="Q141" s="45"/>
      <c r="R141" s="45"/>
      <c r="S141" s="69"/>
      <c r="T141" s="43"/>
    </row>
    <row r="142" spans="5:20" x14ac:dyDescent="0.2">
      <c r="E142" s="45"/>
      <c r="G142" s="28"/>
      <c r="Q142" s="45"/>
      <c r="R142" s="45"/>
      <c r="S142" s="69"/>
      <c r="T142" s="43"/>
    </row>
    <row r="143" spans="5:20" x14ac:dyDescent="0.2">
      <c r="E143" s="45"/>
      <c r="G143" s="28"/>
      <c r="Q143" s="45"/>
      <c r="R143" s="45"/>
      <c r="S143" s="69"/>
      <c r="T143" s="43"/>
    </row>
    <row r="144" spans="5:20" x14ac:dyDescent="0.2">
      <c r="E144" s="45"/>
      <c r="G144" s="28"/>
      <c r="Q144" s="45"/>
      <c r="R144" s="45"/>
      <c r="S144" s="69"/>
      <c r="T144" s="43"/>
    </row>
    <row r="145" spans="5:20" x14ac:dyDescent="0.2">
      <c r="E145" s="45"/>
      <c r="G145" s="28"/>
      <c r="Q145" s="45"/>
      <c r="R145" s="45"/>
      <c r="S145" s="69"/>
      <c r="T145" s="43"/>
    </row>
    <row r="146" spans="5:20" x14ac:dyDescent="0.2">
      <c r="E146" s="45"/>
      <c r="G146" s="28"/>
      <c r="Q146" s="45"/>
      <c r="R146" s="45"/>
      <c r="S146" s="69"/>
      <c r="T146" s="43"/>
    </row>
    <row r="147" spans="5:20" x14ac:dyDescent="0.2">
      <c r="G147" s="28"/>
      <c r="Q147" s="45"/>
      <c r="R147" s="45"/>
      <c r="S147" s="69"/>
      <c r="T147" s="43"/>
    </row>
    <row r="148" spans="5:20" x14ac:dyDescent="0.2">
      <c r="E148" s="45"/>
      <c r="G148" s="28"/>
      <c r="Q148" s="45"/>
      <c r="R148" s="45"/>
      <c r="S148" s="69"/>
      <c r="T148" s="43"/>
    </row>
    <row r="149" spans="5:20" x14ac:dyDescent="0.2">
      <c r="E149" s="45"/>
      <c r="G149" s="28"/>
      <c r="Q149" s="45"/>
      <c r="R149" s="45"/>
      <c r="S149" s="69"/>
      <c r="T149" s="43"/>
    </row>
    <row r="150" spans="5:20" x14ac:dyDescent="0.2">
      <c r="E150" s="45"/>
      <c r="G150" s="28"/>
      <c r="Q150" s="45"/>
      <c r="R150" s="45"/>
      <c r="S150" s="69"/>
      <c r="T150" s="43"/>
    </row>
    <row r="151" spans="5:20" x14ac:dyDescent="0.2">
      <c r="E151" s="45"/>
      <c r="G151" s="28"/>
      <c r="Q151" s="45"/>
      <c r="R151" s="45"/>
      <c r="S151" s="69"/>
      <c r="T151" s="43"/>
    </row>
    <row r="152" spans="5:20" x14ac:dyDescent="0.2">
      <c r="E152" s="45"/>
      <c r="G152" s="28"/>
      <c r="Q152" s="45"/>
      <c r="R152" s="45"/>
      <c r="S152" s="69"/>
      <c r="T152" s="43"/>
    </row>
    <row r="153" spans="5:20" x14ac:dyDescent="0.2">
      <c r="E153" s="45"/>
      <c r="G153" s="28"/>
      <c r="Q153" s="45"/>
      <c r="R153" s="45"/>
      <c r="S153" s="69"/>
      <c r="T153" s="43"/>
    </row>
    <row r="154" spans="5:20" x14ac:dyDescent="0.2">
      <c r="G154" s="28"/>
      <c r="Q154" s="45"/>
      <c r="R154" s="45"/>
      <c r="S154" s="69"/>
      <c r="T154" s="43"/>
    </row>
    <row r="155" spans="5:20" x14ac:dyDescent="0.2">
      <c r="E155" s="45"/>
      <c r="G155" s="28"/>
      <c r="Q155" s="45"/>
      <c r="R155" s="45"/>
      <c r="S155" s="69"/>
      <c r="T155" s="43"/>
    </row>
    <row r="156" spans="5:20" x14ac:dyDescent="0.2">
      <c r="E156" s="45"/>
      <c r="G156" s="28"/>
      <c r="Q156" s="45"/>
      <c r="R156" s="45"/>
      <c r="S156" s="69"/>
      <c r="T156" s="43"/>
    </row>
    <row r="157" spans="5:20" x14ac:dyDescent="0.2">
      <c r="E157" s="45"/>
      <c r="G157" s="28"/>
      <c r="Q157" s="45"/>
      <c r="R157" s="45"/>
      <c r="S157" s="69"/>
      <c r="T157" s="43"/>
    </row>
    <row r="158" spans="5:20" x14ac:dyDescent="0.2">
      <c r="E158" s="45"/>
      <c r="G158" s="28"/>
      <c r="Q158" s="45"/>
      <c r="R158" s="45"/>
      <c r="S158" s="69"/>
      <c r="T158" s="43"/>
    </row>
    <row r="159" spans="5:20" x14ac:dyDescent="0.2">
      <c r="E159" s="45"/>
      <c r="G159" s="28"/>
      <c r="Q159" s="45"/>
      <c r="R159" s="45"/>
      <c r="S159" s="69"/>
      <c r="T159" s="43"/>
    </row>
    <row r="160" spans="5:20" x14ac:dyDescent="0.2">
      <c r="E160" s="45"/>
      <c r="G160" s="28"/>
      <c r="Q160" s="45"/>
      <c r="R160" s="45"/>
      <c r="S160" s="69"/>
      <c r="T160" s="43"/>
    </row>
    <row r="161" spans="5:20" x14ac:dyDescent="0.2">
      <c r="G161" s="28"/>
      <c r="Q161" s="45"/>
      <c r="R161" s="45"/>
      <c r="S161" s="69"/>
      <c r="T161" s="43"/>
    </row>
    <row r="162" spans="5:20" x14ac:dyDescent="0.2">
      <c r="E162" s="45"/>
      <c r="G162" s="28"/>
      <c r="Q162" s="45"/>
      <c r="R162" s="45"/>
      <c r="S162" s="69"/>
      <c r="T162" s="43"/>
    </row>
    <row r="163" spans="5:20" x14ac:dyDescent="0.2">
      <c r="E163" s="45"/>
      <c r="G163" s="28"/>
      <c r="Q163" s="45"/>
      <c r="R163" s="45"/>
      <c r="S163" s="69"/>
      <c r="T163" s="43"/>
    </row>
    <row r="164" spans="5:20" x14ac:dyDescent="0.2">
      <c r="E164" s="45"/>
      <c r="G164" s="28"/>
      <c r="Q164" s="45"/>
      <c r="R164" s="45"/>
      <c r="S164" s="69"/>
      <c r="T164" s="43"/>
    </row>
    <row r="165" spans="5:20" x14ac:dyDescent="0.2">
      <c r="E165" s="45"/>
      <c r="G165" s="28"/>
      <c r="Q165" s="45"/>
      <c r="R165" s="45"/>
      <c r="S165" s="69"/>
      <c r="T165" s="43"/>
    </row>
    <row r="166" spans="5:20" x14ac:dyDescent="0.2">
      <c r="E166" s="45"/>
      <c r="G166" s="28"/>
      <c r="Q166" s="45"/>
      <c r="R166" s="45"/>
      <c r="S166" s="69"/>
      <c r="T166" s="43"/>
    </row>
    <row r="167" spans="5:20" x14ac:dyDescent="0.2">
      <c r="G167" s="28"/>
      <c r="Q167" s="45"/>
      <c r="R167" s="45"/>
      <c r="S167" s="69"/>
      <c r="T167" s="43"/>
    </row>
    <row r="168" spans="5:20" x14ac:dyDescent="0.2">
      <c r="E168" s="45"/>
      <c r="G168" s="28"/>
      <c r="Q168" s="45"/>
      <c r="R168" s="45"/>
      <c r="S168" s="69"/>
      <c r="T168" s="43"/>
    </row>
    <row r="169" spans="5:20" x14ac:dyDescent="0.2">
      <c r="E169" s="45"/>
      <c r="G169" s="28"/>
      <c r="Q169" s="45"/>
      <c r="R169" s="45"/>
      <c r="S169" s="69"/>
      <c r="T169" s="43"/>
    </row>
    <row r="170" spans="5:20" x14ac:dyDescent="0.2">
      <c r="E170" s="45"/>
      <c r="G170" s="28"/>
      <c r="Q170" s="45"/>
      <c r="R170" s="45"/>
      <c r="S170" s="69"/>
      <c r="T170" s="43"/>
    </row>
    <row r="171" spans="5:20" x14ac:dyDescent="0.2">
      <c r="E171" s="45"/>
      <c r="G171" s="28"/>
      <c r="Q171" s="45"/>
      <c r="R171" s="45"/>
      <c r="S171" s="69"/>
      <c r="T171" s="43"/>
    </row>
    <row r="172" spans="5:20" x14ac:dyDescent="0.2">
      <c r="G172" s="28"/>
      <c r="Q172" s="45"/>
      <c r="R172" s="45"/>
      <c r="S172" s="69"/>
      <c r="T172" s="43"/>
    </row>
    <row r="173" spans="5:20" x14ac:dyDescent="0.2">
      <c r="G173" s="28"/>
      <c r="Q173" s="45"/>
      <c r="R173" s="45"/>
      <c r="S173" s="69"/>
      <c r="T173" s="43"/>
    </row>
    <row r="174" spans="5:20" x14ac:dyDescent="0.2">
      <c r="G174" s="28"/>
      <c r="Q174" s="45"/>
      <c r="R174" s="45"/>
      <c r="S174" s="69"/>
      <c r="T174" s="43"/>
    </row>
    <row r="175" spans="5:20" x14ac:dyDescent="0.2">
      <c r="G175" s="28"/>
      <c r="Q175" s="45"/>
      <c r="R175" s="45"/>
      <c r="S175" s="69"/>
      <c r="T175" s="43"/>
    </row>
    <row r="176" spans="5:20" x14ac:dyDescent="0.2">
      <c r="G176" s="28"/>
      <c r="Q176" s="45"/>
      <c r="R176" s="45"/>
      <c r="S176" s="69"/>
      <c r="T176" s="43"/>
    </row>
    <row r="177" spans="7:20" x14ac:dyDescent="0.2">
      <c r="G177" s="28"/>
      <c r="Q177" s="45"/>
      <c r="R177" s="45"/>
      <c r="S177" s="69"/>
      <c r="T177" s="43"/>
    </row>
    <row r="178" spans="7:20" x14ac:dyDescent="0.2">
      <c r="G178" s="28"/>
      <c r="Q178" s="45"/>
      <c r="R178" s="45"/>
      <c r="S178" s="69"/>
      <c r="T178" s="43"/>
    </row>
    <row r="179" spans="7:20" x14ac:dyDescent="0.2">
      <c r="G179" s="28"/>
      <c r="Q179" s="45"/>
      <c r="R179" s="45"/>
      <c r="S179" s="69"/>
      <c r="T179" s="43"/>
    </row>
    <row r="180" spans="7:20" x14ac:dyDescent="0.2">
      <c r="G180" s="28"/>
      <c r="Q180" s="45"/>
      <c r="R180" s="45"/>
      <c r="S180" s="69"/>
      <c r="T180" s="43"/>
    </row>
    <row r="181" spans="7:20" x14ac:dyDescent="0.2">
      <c r="G181" s="28"/>
      <c r="Q181" s="45"/>
      <c r="R181" s="45"/>
      <c r="S181" s="69"/>
      <c r="T181" s="43"/>
    </row>
    <row r="182" spans="7:20" x14ac:dyDescent="0.2">
      <c r="G182" s="28"/>
      <c r="Q182" s="45"/>
      <c r="R182" s="45"/>
      <c r="S182" s="69"/>
      <c r="T182" s="43"/>
    </row>
    <row r="183" spans="7:20" x14ac:dyDescent="0.2">
      <c r="G183" s="28"/>
      <c r="Q183" s="45"/>
      <c r="R183" s="45"/>
      <c r="S183" s="69"/>
      <c r="T183" s="43"/>
    </row>
    <row r="184" spans="7:20" x14ac:dyDescent="0.2">
      <c r="G184" s="28"/>
      <c r="Q184" s="45"/>
      <c r="R184" s="45"/>
      <c r="S184" s="69"/>
      <c r="T184" s="43"/>
    </row>
    <row r="185" spans="7:20" x14ac:dyDescent="0.2">
      <c r="G185" s="28"/>
      <c r="Q185" s="45"/>
      <c r="R185" s="45"/>
      <c r="S185" s="69"/>
      <c r="T185" s="43"/>
    </row>
    <row r="186" spans="7:20" x14ac:dyDescent="0.2">
      <c r="G186" s="28"/>
      <c r="Q186" s="45"/>
      <c r="R186" s="45"/>
      <c r="S186" s="69"/>
      <c r="T186" s="43"/>
    </row>
    <row r="187" spans="7:20" x14ac:dyDescent="0.2">
      <c r="G187" s="28"/>
      <c r="Q187" s="45"/>
      <c r="R187" s="45"/>
      <c r="S187" s="69"/>
      <c r="T187" s="43"/>
    </row>
    <row r="188" spans="7:20" x14ac:dyDescent="0.2">
      <c r="G188" s="28"/>
      <c r="Q188" s="45"/>
      <c r="R188" s="45"/>
      <c r="S188" s="69"/>
      <c r="T188" s="43"/>
    </row>
    <row r="189" spans="7:20" x14ac:dyDescent="0.2">
      <c r="G189" s="28"/>
      <c r="Q189" s="45"/>
      <c r="R189" s="45"/>
      <c r="S189" s="69"/>
      <c r="T189" s="43"/>
    </row>
    <row r="190" spans="7:20" x14ac:dyDescent="0.2">
      <c r="G190" s="28"/>
      <c r="Q190" s="45"/>
      <c r="R190" s="45"/>
      <c r="S190" s="69"/>
      <c r="T190" s="43"/>
    </row>
    <row r="191" spans="7:20" x14ac:dyDescent="0.2">
      <c r="G191" s="28"/>
      <c r="Q191" s="45"/>
      <c r="R191" s="45"/>
      <c r="S191" s="69"/>
      <c r="T191" s="43"/>
    </row>
    <row r="192" spans="7:20" x14ac:dyDescent="0.2">
      <c r="G192" s="28"/>
      <c r="Q192" s="45"/>
      <c r="R192" s="45"/>
      <c r="S192" s="69"/>
      <c r="T192" s="43"/>
    </row>
    <row r="193" spans="7:20" x14ac:dyDescent="0.2">
      <c r="G193" s="28"/>
      <c r="Q193" s="45"/>
      <c r="R193" s="45"/>
      <c r="S193" s="69"/>
      <c r="T193" s="43"/>
    </row>
    <row r="194" spans="7:20" x14ac:dyDescent="0.2">
      <c r="G194" s="28"/>
      <c r="Q194" s="45"/>
      <c r="R194" s="45"/>
      <c r="S194" s="69"/>
      <c r="T194" s="43"/>
    </row>
    <row r="195" spans="7:20" x14ac:dyDescent="0.2">
      <c r="G195" s="19"/>
      <c r="Q195" s="45"/>
      <c r="R195" s="45"/>
      <c r="S195" s="69"/>
      <c r="T195" s="43"/>
    </row>
    <row r="196" spans="7:20" x14ac:dyDescent="0.2">
      <c r="G196" s="19"/>
      <c r="Q196" s="45"/>
      <c r="R196" s="45"/>
      <c r="S196" s="69"/>
      <c r="T196" s="43"/>
    </row>
    <row r="197" spans="7:20" x14ac:dyDescent="0.2">
      <c r="G197" s="19"/>
      <c r="Q197" s="45"/>
      <c r="R197" s="45"/>
      <c r="S197" s="69"/>
      <c r="T197" s="43"/>
    </row>
    <row r="198" spans="7:20" x14ac:dyDescent="0.2">
      <c r="G198" s="19"/>
      <c r="Q198" s="45"/>
      <c r="R198" s="45"/>
      <c r="S198" s="69"/>
      <c r="T198" s="4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3EC7-5F21-AA4D-8BD3-57E020E032DA}">
  <sheetPr codeName="Sheet53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0.83203125" style="13"/>
    <col min="21" max="21" width="25.83203125" customWidth="1"/>
    <col min="22" max="23" width="15.83203125" customWidth="1"/>
    <col min="24" max="24" width="96.6640625" style="13" customWidth="1"/>
  </cols>
  <sheetData>
    <row r="1" spans="1:23" x14ac:dyDescent="0.2">
      <c r="A1" s="8" t="s">
        <v>48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U1" s="13"/>
      <c r="V1" s="13"/>
      <c r="W1" s="13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U2" s="13"/>
      <c r="V2" s="13"/>
      <c r="W2" s="13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38" t="s">
        <v>492</v>
      </c>
      <c r="R3" s="23" t="s">
        <v>64</v>
      </c>
      <c r="S3" s="24" t="s">
        <v>94</v>
      </c>
      <c r="U3" s="62" t="s">
        <v>227</v>
      </c>
      <c r="V3" s="63" t="s">
        <v>64</v>
      </c>
      <c r="W3" s="64" t="s">
        <v>77</v>
      </c>
    </row>
    <row r="4" spans="1:23" x14ac:dyDescent="0.2">
      <c r="A4" s="1" t="s">
        <v>66</v>
      </c>
      <c r="B4" s="112">
        <v>20944</v>
      </c>
      <c r="C4" s="10">
        <f>B4/B7</f>
        <v>0.95682763031659734</v>
      </c>
      <c r="E4" s="1" t="s">
        <v>104</v>
      </c>
      <c r="F4" s="112">
        <v>14115</v>
      </c>
      <c r="G4" s="10">
        <f>F4/F6</f>
        <v>0.74789381656334442</v>
      </c>
      <c r="I4" s="152" t="s">
        <v>139</v>
      </c>
      <c r="J4" s="112">
        <v>4568</v>
      </c>
      <c r="K4" s="10">
        <f>J4/J6</f>
        <v>0.31079058375289154</v>
      </c>
      <c r="M4" s="38" t="s">
        <v>170</v>
      </c>
      <c r="N4" s="112">
        <v>3307</v>
      </c>
      <c r="O4" s="24">
        <f>N4/N8</f>
        <v>0.24214688438163579</v>
      </c>
      <c r="Q4" s="46" t="s">
        <v>493</v>
      </c>
      <c r="R4" s="112">
        <v>5501</v>
      </c>
      <c r="S4" s="24">
        <f>R4/R7</f>
        <v>0.38720349123671427</v>
      </c>
      <c r="U4" s="66" t="s">
        <v>577</v>
      </c>
      <c r="V4" s="112">
        <v>9532</v>
      </c>
      <c r="W4" s="68">
        <f>V4/V6</f>
        <v>0.49785856053483757</v>
      </c>
    </row>
    <row r="5" spans="1:23" x14ac:dyDescent="0.2">
      <c r="A5" s="1" t="s">
        <v>67</v>
      </c>
      <c r="B5" s="112">
        <v>429</v>
      </c>
      <c r="C5" s="10">
        <f>B5/B7</f>
        <v>1.9598885284846271E-2</v>
      </c>
      <c r="E5" s="1" t="s">
        <v>105</v>
      </c>
      <c r="F5" s="112">
        <v>4758</v>
      </c>
      <c r="G5" s="10">
        <f>F5/F6</f>
        <v>0.25210618343665553</v>
      </c>
      <c r="I5" s="152" t="s">
        <v>88</v>
      </c>
      <c r="J5" s="112">
        <v>10130</v>
      </c>
      <c r="K5" s="10">
        <f>J5/J6</f>
        <v>0.68920941624710841</v>
      </c>
      <c r="M5" s="38" t="s">
        <v>171</v>
      </c>
      <c r="N5" s="112">
        <v>3226</v>
      </c>
      <c r="O5" s="24">
        <f>N5/N8</f>
        <v>0.23621585999853556</v>
      </c>
      <c r="Q5" s="46" t="s">
        <v>494</v>
      </c>
      <c r="R5" s="112">
        <v>3602</v>
      </c>
      <c r="S5" s="24">
        <f>R5/R7</f>
        <v>0.25353698880833392</v>
      </c>
      <c r="U5" s="66" t="s">
        <v>578</v>
      </c>
      <c r="V5" s="112">
        <v>9614</v>
      </c>
      <c r="W5" s="68">
        <f>V5/V6</f>
        <v>0.50214143946516243</v>
      </c>
    </row>
    <row r="6" spans="1:23" x14ac:dyDescent="0.2">
      <c r="A6" s="2" t="s">
        <v>68</v>
      </c>
      <c r="B6" s="112">
        <v>516</v>
      </c>
      <c r="C6" s="11">
        <f>B6/B7</f>
        <v>2.3573484398556353E-2</v>
      </c>
      <c r="E6" s="1" t="s">
        <v>107</v>
      </c>
      <c r="F6" s="1">
        <f>F4+F5</f>
        <v>18873</v>
      </c>
      <c r="G6" s="10">
        <f>G4+G5</f>
        <v>1</v>
      </c>
      <c r="I6" s="152" t="s">
        <v>69</v>
      </c>
      <c r="J6" s="1">
        <f>J4+J5</f>
        <v>14698</v>
      </c>
      <c r="K6" s="10">
        <f>K4+K5</f>
        <v>1</v>
      </c>
      <c r="M6" s="38" t="s">
        <v>172</v>
      </c>
      <c r="N6" s="112">
        <v>4683</v>
      </c>
      <c r="O6" s="24">
        <f>N6/N8</f>
        <v>0.34290107637109174</v>
      </c>
      <c r="Q6" s="46" t="s">
        <v>495</v>
      </c>
      <c r="R6" s="112">
        <v>5104</v>
      </c>
      <c r="S6" s="24">
        <f>R6/R7</f>
        <v>0.35925951995495181</v>
      </c>
      <c r="U6" s="66" t="s">
        <v>69</v>
      </c>
      <c r="V6" s="67">
        <f>V4+V5</f>
        <v>19146</v>
      </c>
      <c r="W6" s="68">
        <f>W4+W5</f>
        <v>1</v>
      </c>
    </row>
    <row r="7" spans="1:23" x14ac:dyDescent="0.2">
      <c r="A7" s="1" t="s">
        <v>69</v>
      </c>
      <c r="B7" s="1">
        <f>B4+B5+B6</f>
        <v>21889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2441</v>
      </c>
      <c r="O7" s="24">
        <f>N7/N8</f>
        <v>0.17873617924873691</v>
      </c>
      <c r="Q7" s="46" t="s">
        <v>69</v>
      </c>
      <c r="R7" s="23">
        <f>R4+R5+R6</f>
        <v>14207</v>
      </c>
      <c r="S7" s="24">
        <f>S4+S5+S6</f>
        <v>1</v>
      </c>
      <c r="U7" s="13"/>
      <c r="V7" s="13"/>
      <c r="W7" s="13"/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13657</v>
      </c>
      <c r="O8" s="24">
        <f>O4+O5+O6+O7</f>
        <v>1</v>
      </c>
      <c r="Q8" s="43"/>
      <c r="R8" s="43"/>
      <c r="S8" s="44"/>
      <c r="U8" s="62" t="s">
        <v>434</v>
      </c>
      <c r="V8" s="63" t="s">
        <v>64</v>
      </c>
      <c r="W8" s="64" t="s">
        <v>77</v>
      </c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68</v>
      </c>
      <c r="G9" s="10">
        <f>F9/F11</f>
        <v>0.29059829059829062</v>
      </c>
      <c r="I9" s="152" t="s">
        <v>671</v>
      </c>
      <c r="J9" s="112">
        <v>3266</v>
      </c>
      <c r="K9" s="10">
        <f>J9/J12</f>
        <v>0.23766555086595836</v>
      </c>
      <c r="M9" s="13"/>
      <c r="N9" s="13"/>
      <c r="O9" s="14"/>
      <c r="Q9" s="38" t="s">
        <v>496</v>
      </c>
      <c r="R9" s="23" t="s">
        <v>64</v>
      </c>
      <c r="S9" s="24" t="s">
        <v>77</v>
      </c>
      <c r="U9" s="66" t="s">
        <v>579</v>
      </c>
      <c r="V9" s="112">
        <v>3833</v>
      </c>
      <c r="W9" s="68">
        <f>V9/V11</f>
        <v>0.41899868823786618</v>
      </c>
    </row>
    <row r="10" spans="1:23" x14ac:dyDescent="0.2">
      <c r="A10" s="23" t="s">
        <v>70</v>
      </c>
      <c r="B10" s="112">
        <v>177</v>
      </c>
      <c r="C10" s="24">
        <f>B10/B17</f>
        <v>8.1596902083717494E-3</v>
      </c>
      <c r="E10" s="1" t="s">
        <v>109</v>
      </c>
      <c r="F10" s="112">
        <v>166</v>
      </c>
      <c r="G10" s="10">
        <f>F10/F11</f>
        <v>0.70940170940170943</v>
      </c>
      <c r="I10" s="152" t="s">
        <v>141</v>
      </c>
      <c r="J10" s="112">
        <v>6498</v>
      </c>
      <c r="K10" s="10">
        <f>J10/J12</f>
        <v>0.47285693494396741</v>
      </c>
      <c r="M10" s="38" t="s">
        <v>174</v>
      </c>
      <c r="N10" s="23" t="s">
        <v>64</v>
      </c>
      <c r="O10" s="24" t="s">
        <v>77</v>
      </c>
      <c r="Q10" s="46" t="s">
        <v>497</v>
      </c>
      <c r="R10" s="112">
        <v>4137</v>
      </c>
      <c r="S10" s="24">
        <f>R10/R14</f>
        <v>0.28481927710843374</v>
      </c>
      <c r="U10" s="66" t="s">
        <v>580</v>
      </c>
      <c r="V10" s="112">
        <v>5315</v>
      </c>
      <c r="W10" s="68">
        <f>V10/V11</f>
        <v>0.58100131176213377</v>
      </c>
    </row>
    <row r="11" spans="1:23" x14ac:dyDescent="0.2">
      <c r="A11" s="23" t="s">
        <v>71</v>
      </c>
      <c r="B11" s="112">
        <v>4438</v>
      </c>
      <c r="C11" s="24">
        <f>B11/B17</f>
        <v>0.20459155449013461</v>
      </c>
      <c r="E11" s="1" t="s">
        <v>107</v>
      </c>
      <c r="F11" s="1">
        <f>F9+F10</f>
        <v>234</v>
      </c>
      <c r="G11" s="10">
        <f>G9+G10</f>
        <v>1</v>
      </c>
      <c r="I11" s="152" t="s">
        <v>142</v>
      </c>
      <c r="J11" s="112">
        <v>3978</v>
      </c>
      <c r="K11" s="10">
        <f>J11/J12</f>
        <v>0.28947751419007423</v>
      </c>
      <c r="M11" s="38" t="s">
        <v>176</v>
      </c>
      <c r="N11" s="112">
        <v>5313</v>
      </c>
      <c r="O11" s="24">
        <f>N11/N13</f>
        <v>0.41166899116689909</v>
      </c>
      <c r="Q11" s="46" t="s">
        <v>498</v>
      </c>
      <c r="R11" s="112">
        <v>7903</v>
      </c>
      <c r="S11" s="24">
        <f>R11/R14</f>
        <v>0.54409638554216866</v>
      </c>
      <c r="U11" s="66" t="s">
        <v>69</v>
      </c>
      <c r="V11" s="67">
        <f>V9+V10</f>
        <v>9148</v>
      </c>
      <c r="W11" s="68">
        <f>W9+W10</f>
        <v>1</v>
      </c>
    </row>
    <row r="12" spans="1:23" x14ac:dyDescent="0.2">
      <c r="A12" s="23" t="s">
        <v>72</v>
      </c>
      <c r="B12" s="112">
        <v>175</v>
      </c>
      <c r="C12" s="24">
        <f>B12/B17</f>
        <v>8.0674903190116175E-3</v>
      </c>
      <c r="E12" s="13"/>
      <c r="F12" s="13"/>
      <c r="G12" s="14"/>
      <c r="I12" s="152" t="s">
        <v>69</v>
      </c>
      <c r="J12" s="1">
        <f>J9+J10+J11</f>
        <v>13742</v>
      </c>
      <c r="K12" s="10">
        <f>K9+K10+K11</f>
        <v>1</v>
      </c>
      <c r="M12" s="38" t="s">
        <v>175</v>
      </c>
      <c r="N12" s="112">
        <v>7593</v>
      </c>
      <c r="O12" s="24">
        <f>N12/N13</f>
        <v>0.58833100883310085</v>
      </c>
      <c r="Q12" s="46" t="s">
        <v>499</v>
      </c>
      <c r="R12" s="112">
        <v>1697</v>
      </c>
      <c r="S12" s="24">
        <f>R12/R14</f>
        <v>0.11683304647160069</v>
      </c>
      <c r="U12" s="50"/>
      <c r="V12" s="13"/>
      <c r="W12" s="16"/>
    </row>
    <row r="13" spans="1:23" x14ac:dyDescent="0.2">
      <c r="A13" s="23" t="s">
        <v>73</v>
      </c>
      <c r="B13" s="112">
        <v>1426</v>
      </c>
      <c r="C13" s="24">
        <f>B13/B17</f>
        <v>6.5738521113774664E-2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12906</v>
      </c>
      <c r="O13" s="24">
        <f>O11+O12</f>
        <v>1</v>
      </c>
      <c r="Q13" s="46" t="s">
        <v>500</v>
      </c>
      <c r="R13" s="112">
        <v>788</v>
      </c>
      <c r="S13" s="24">
        <f>R13/R14</f>
        <v>5.4251290877796905E-2</v>
      </c>
      <c r="U13" s="38" t="s">
        <v>655</v>
      </c>
      <c r="V13" s="23" t="s">
        <v>64</v>
      </c>
      <c r="W13" s="24" t="s">
        <v>77</v>
      </c>
    </row>
    <row r="14" spans="1:23" x14ac:dyDescent="0.2">
      <c r="A14" s="23" t="s">
        <v>74</v>
      </c>
      <c r="B14" s="112">
        <v>232</v>
      </c>
      <c r="C14" s="24">
        <f>B14/B17</f>
        <v>1.06951871657754E-2</v>
      </c>
      <c r="E14" s="6" t="s">
        <v>111</v>
      </c>
      <c r="F14" s="112">
        <v>8397</v>
      </c>
      <c r="G14" s="27">
        <f>F14/F16</f>
        <v>0.57387916894477853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46" t="s">
        <v>69</v>
      </c>
      <c r="R14" s="23">
        <f>R10+R11+R12+R13</f>
        <v>14525</v>
      </c>
      <c r="S14" s="32">
        <f>S10+S11+S12+S13</f>
        <v>1</v>
      </c>
      <c r="U14" s="112" t="s">
        <v>656</v>
      </c>
      <c r="V14" s="112">
        <v>8620</v>
      </c>
      <c r="W14" s="24">
        <f>V14/V18</f>
        <v>0.43310053760739586</v>
      </c>
    </row>
    <row r="15" spans="1:23" x14ac:dyDescent="0.2">
      <c r="A15" s="23" t="s">
        <v>75</v>
      </c>
      <c r="B15" s="112">
        <v>7874</v>
      </c>
      <c r="C15" s="24">
        <f>B15/B17</f>
        <v>0.36299096441084272</v>
      </c>
      <c r="E15" s="6" t="s">
        <v>112</v>
      </c>
      <c r="F15" s="112">
        <v>6235</v>
      </c>
      <c r="G15" s="27">
        <f>F15/F16</f>
        <v>0.42612083105522142</v>
      </c>
      <c r="I15" s="152" t="s">
        <v>144</v>
      </c>
      <c r="J15" s="112">
        <v>3301</v>
      </c>
      <c r="K15" s="10">
        <f>J15/J19</f>
        <v>0.24491764356729484</v>
      </c>
      <c r="M15" s="38" t="s">
        <v>177</v>
      </c>
      <c r="N15" s="23" t="s">
        <v>64</v>
      </c>
      <c r="O15" s="24" t="s">
        <v>77</v>
      </c>
      <c r="Q15" s="43"/>
      <c r="R15" s="43"/>
      <c r="S15" s="44"/>
      <c r="U15" s="112" t="s">
        <v>657</v>
      </c>
      <c r="V15" s="112">
        <v>3882</v>
      </c>
      <c r="W15" s="24">
        <f>V15/V18</f>
        <v>0.19504597296889917</v>
      </c>
    </row>
    <row r="16" spans="1:23" x14ac:dyDescent="0.2">
      <c r="A16" s="23" t="s">
        <v>76</v>
      </c>
      <c r="B16" s="112">
        <v>7370</v>
      </c>
      <c r="C16" s="24">
        <f>B16/B17</f>
        <v>0.33975659229208927</v>
      </c>
      <c r="E16" s="6" t="s">
        <v>107</v>
      </c>
      <c r="F16" s="7">
        <f>F14+F15</f>
        <v>14632</v>
      </c>
      <c r="G16" s="27">
        <f>G14+G15</f>
        <v>1</v>
      </c>
      <c r="I16" s="152" t="s">
        <v>145</v>
      </c>
      <c r="J16" s="112">
        <v>2272</v>
      </c>
      <c r="K16" s="10">
        <f>J16/J19</f>
        <v>0.16857100460008903</v>
      </c>
      <c r="M16" s="38" t="s">
        <v>178</v>
      </c>
      <c r="N16" s="112">
        <v>5882</v>
      </c>
      <c r="O16" s="24">
        <f>N16/N18</f>
        <v>0.45870701083989707</v>
      </c>
      <c r="Q16" s="38" t="s">
        <v>501</v>
      </c>
      <c r="R16" s="23" t="s">
        <v>64</v>
      </c>
      <c r="S16" s="32" t="s">
        <v>77</v>
      </c>
      <c r="U16" s="112" t="s">
        <v>658</v>
      </c>
      <c r="V16" s="112">
        <v>3325</v>
      </c>
      <c r="W16" s="24">
        <f>V16/V18</f>
        <v>0.16706024217454654</v>
      </c>
    </row>
    <row r="17" spans="1:23" x14ac:dyDescent="0.2">
      <c r="A17" s="23" t="s">
        <v>69</v>
      </c>
      <c r="B17" s="23">
        <f>B10+B11+B12+B13+B14+B15+B16</f>
        <v>21692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3185</v>
      </c>
      <c r="K17" s="10">
        <f>J17/J19</f>
        <v>0.23631102537468468</v>
      </c>
      <c r="M17" s="38" t="s">
        <v>179</v>
      </c>
      <c r="N17" s="112">
        <v>6941</v>
      </c>
      <c r="O17" s="24">
        <f>N17/N18</f>
        <v>0.54129298916010293</v>
      </c>
      <c r="Q17" s="46" t="s">
        <v>502</v>
      </c>
      <c r="R17" s="112">
        <v>2300</v>
      </c>
      <c r="S17" s="32">
        <f>R17/R21</f>
        <v>0.1697792869269949</v>
      </c>
      <c r="U17" s="112" t="s">
        <v>659</v>
      </c>
      <c r="V17" s="112">
        <v>4076</v>
      </c>
      <c r="W17" s="24">
        <f>V17/V18</f>
        <v>0.20479324724915843</v>
      </c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4720</v>
      </c>
      <c r="K18" s="127">
        <f>J18/J19</f>
        <v>0.35020032645793142</v>
      </c>
      <c r="M18" s="38" t="s">
        <v>69</v>
      </c>
      <c r="N18" s="23">
        <f>N16+N17</f>
        <v>12823</v>
      </c>
      <c r="O18" s="24">
        <f>O16+O17</f>
        <v>1</v>
      </c>
      <c r="Q18" s="46" t="s">
        <v>503</v>
      </c>
      <c r="R18" s="112">
        <v>3146</v>
      </c>
      <c r="S18" s="32">
        <f>R18/R21</f>
        <v>0.23222853768361998</v>
      </c>
      <c r="U18" s="46" t="s">
        <v>69</v>
      </c>
      <c r="V18" s="23">
        <f>V14+V15+V16+V17</f>
        <v>19903</v>
      </c>
      <c r="W18" s="32">
        <f>W14+W15+W16+W17</f>
        <v>1</v>
      </c>
    </row>
    <row r="19" spans="1:23" x14ac:dyDescent="0.2">
      <c r="A19" s="43"/>
      <c r="B19" s="43"/>
      <c r="C19" s="44"/>
      <c r="E19" s="152" t="s">
        <v>114</v>
      </c>
      <c r="F19" s="112">
        <v>1161</v>
      </c>
      <c r="G19" s="10">
        <f>F19/F22</f>
        <v>7.5600703262355934E-2</v>
      </c>
      <c r="I19" s="152" t="s">
        <v>69</v>
      </c>
      <c r="J19" s="1">
        <f>J15+J16+J17+J18</f>
        <v>13478</v>
      </c>
      <c r="K19" s="10">
        <f>K15+K16+K17+K18</f>
        <v>1</v>
      </c>
      <c r="M19" s="13"/>
      <c r="N19" s="13"/>
      <c r="O19" s="14"/>
      <c r="Q19" s="46" t="s">
        <v>504</v>
      </c>
      <c r="R19" s="112">
        <v>5662</v>
      </c>
      <c r="S19" s="32">
        <f>R19/R21</f>
        <v>0.41795231416549788</v>
      </c>
      <c r="U19" s="43"/>
      <c r="V19" s="43"/>
      <c r="W19" s="44"/>
    </row>
    <row r="20" spans="1:23" x14ac:dyDescent="0.2">
      <c r="A20" s="43"/>
      <c r="B20" s="43"/>
      <c r="C20" s="44"/>
      <c r="E20" s="152" t="s">
        <v>674</v>
      </c>
      <c r="F20" s="112">
        <v>4086</v>
      </c>
      <c r="G20" s="10">
        <f>F20/F22</f>
        <v>0.26606759132643093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46" t="s">
        <v>505</v>
      </c>
      <c r="R20" s="112">
        <v>2439</v>
      </c>
      <c r="S20" s="32">
        <f>R20/R21</f>
        <v>0.18003986122388721</v>
      </c>
      <c r="U20" s="43"/>
      <c r="V20" s="43"/>
      <c r="W20" s="44"/>
    </row>
    <row r="21" spans="1:23" x14ac:dyDescent="0.2">
      <c r="A21" s="43"/>
      <c r="B21" s="43"/>
      <c r="C21" s="44"/>
      <c r="E21" s="152" t="s">
        <v>115</v>
      </c>
      <c r="F21" s="112">
        <v>10110</v>
      </c>
      <c r="G21" s="10">
        <f>F21/F22</f>
        <v>0.65833170541121311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5941</v>
      </c>
      <c r="O21" s="24">
        <f>N21/N25</f>
        <v>0.45619288950318665</v>
      </c>
      <c r="Q21" s="46" t="s">
        <v>69</v>
      </c>
      <c r="R21" s="23">
        <f>R17+R18+R19+R20</f>
        <v>13547</v>
      </c>
      <c r="S21" s="24">
        <f>S17+S18+S19+S20</f>
        <v>1</v>
      </c>
      <c r="U21" s="43"/>
      <c r="V21" s="43"/>
      <c r="W21" s="44"/>
    </row>
    <row r="22" spans="1:23" x14ac:dyDescent="0.2">
      <c r="A22" s="43"/>
      <c r="B22" s="43"/>
      <c r="C22" s="44"/>
      <c r="E22" s="152" t="s">
        <v>107</v>
      </c>
      <c r="F22" s="1">
        <f>F19+F20+F21</f>
        <v>15357</v>
      </c>
      <c r="G22" s="10">
        <f>G19+G20+G21</f>
        <v>1</v>
      </c>
      <c r="I22" s="152" t="s">
        <v>148</v>
      </c>
      <c r="J22" s="112">
        <v>4745</v>
      </c>
      <c r="K22" s="10">
        <f>J22/J25</f>
        <v>0.35171595878733969</v>
      </c>
      <c r="M22" s="38" t="s">
        <v>182</v>
      </c>
      <c r="N22" s="112">
        <v>2872</v>
      </c>
      <c r="O22" s="24">
        <f>N22/N25</f>
        <v>0.22053290332488673</v>
      </c>
      <c r="Q22" s="43"/>
      <c r="R22" s="43"/>
      <c r="S22" s="44"/>
      <c r="U22" s="43"/>
      <c r="V22" s="43"/>
      <c r="W22" s="44"/>
    </row>
    <row r="23" spans="1:23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1845</v>
      </c>
      <c r="K23" s="10">
        <f>J23/J25</f>
        <v>0.13675783855903936</v>
      </c>
      <c r="M23" s="38" t="s">
        <v>183</v>
      </c>
      <c r="N23" s="112">
        <v>2558</v>
      </c>
      <c r="O23" s="24">
        <f>N23/N25</f>
        <v>0.19642171542655301</v>
      </c>
      <c r="Q23" s="13"/>
      <c r="R23" s="13"/>
      <c r="S23" s="13"/>
      <c r="U23" s="13"/>
      <c r="V23" s="13"/>
      <c r="W23" s="13"/>
    </row>
    <row r="24" spans="1:23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6901</v>
      </c>
      <c r="K24" s="10">
        <f>J24/J25</f>
        <v>0.51152620265362092</v>
      </c>
      <c r="M24" s="38" t="s">
        <v>184</v>
      </c>
      <c r="N24" s="112">
        <v>1652</v>
      </c>
      <c r="O24" s="24">
        <f>N24/N25</f>
        <v>0.12685249174537358</v>
      </c>
      <c r="Q24" s="13"/>
      <c r="R24" s="13"/>
      <c r="S24" s="13"/>
      <c r="U24" s="13"/>
      <c r="V24" s="13"/>
      <c r="W24" s="13"/>
    </row>
    <row r="25" spans="1:23" x14ac:dyDescent="0.2">
      <c r="A25" s="43"/>
      <c r="B25" s="43"/>
      <c r="C25" s="44"/>
      <c r="E25" s="152" t="s">
        <v>117</v>
      </c>
      <c r="F25" s="112">
        <v>5416</v>
      </c>
      <c r="G25" s="10">
        <f>F25/F30</f>
        <v>0.37338848672871422</v>
      </c>
      <c r="I25" s="152" t="s">
        <v>69</v>
      </c>
      <c r="J25" s="1">
        <f>J22+J23+J24</f>
        <v>13491</v>
      </c>
      <c r="K25" s="10">
        <f>K22+K23+K24</f>
        <v>1</v>
      </c>
      <c r="M25" s="38" t="s">
        <v>69</v>
      </c>
      <c r="N25" s="23">
        <f>N21+N22+N23+N24</f>
        <v>13023</v>
      </c>
      <c r="O25" s="24">
        <f>O21+O22+O23+O24</f>
        <v>1</v>
      </c>
      <c r="Q25" s="13"/>
      <c r="R25" s="13"/>
      <c r="S25" s="13"/>
      <c r="U25" s="13"/>
      <c r="V25" s="13"/>
      <c r="W25" s="13"/>
    </row>
    <row r="26" spans="1:23" x14ac:dyDescent="0.2">
      <c r="A26" s="13"/>
      <c r="B26" s="13"/>
      <c r="C26" s="14"/>
      <c r="E26" s="152" t="s">
        <v>118</v>
      </c>
      <c r="F26" s="112">
        <v>2293</v>
      </c>
      <c r="G26" s="10">
        <f>F26/F30</f>
        <v>0.15808341951051361</v>
      </c>
      <c r="I26" s="13"/>
      <c r="J26" s="13"/>
      <c r="K26" s="14"/>
      <c r="M26" s="13"/>
      <c r="N26" s="13"/>
      <c r="O26" s="14"/>
      <c r="Q26" s="13"/>
      <c r="R26" s="13"/>
      <c r="S26" s="13"/>
      <c r="U26" s="13"/>
      <c r="V26" s="13"/>
      <c r="W26" s="13"/>
    </row>
    <row r="27" spans="1:23" x14ac:dyDescent="0.2">
      <c r="A27" s="43"/>
      <c r="B27" s="43"/>
      <c r="C27" s="44"/>
      <c r="E27" s="152" t="s">
        <v>119</v>
      </c>
      <c r="F27" s="112">
        <v>1214</v>
      </c>
      <c r="G27" s="10">
        <f>F27/F30</f>
        <v>8.3695277490520512E-2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3"/>
      <c r="U27" s="13"/>
      <c r="V27" s="13"/>
      <c r="W27" s="13"/>
    </row>
    <row r="28" spans="1:23" x14ac:dyDescent="0.2">
      <c r="A28" s="43"/>
      <c r="B28" s="43"/>
      <c r="C28" s="44"/>
      <c r="E28" s="152" t="s">
        <v>120</v>
      </c>
      <c r="F28" s="112">
        <v>795</v>
      </c>
      <c r="G28" s="10">
        <f>F28/F30</f>
        <v>5.4808686659772489E-2</v>
      </c>
      <c r="I28" s="152" t="s">
        <v>644</v>
      </c>
      <c r="J28" s="112">
        <v>3190</v>
      </c>
      <c r="K28" s="10">
        <f>J28/J33</f>
        <v>0.23861171366594361</v>
      </c>
      <c r="M28" s="38" t="s">
        <v>186</v>
      </c>
      <c r="N28" s="112">
        <v>3748</v>
      </c>
      <c r="O28" s="24">
        <f>N28/N31</f>
        <v>0.29453831041257367</v>
      </c>
      <c r="Q28" s="13"/>
      <c r="R28" s="13"/>
      <c r="S28" s="13"/>
      <c r="U28" s="13"/>
      <c r="V28" s="13"/>
      <c r="W28" s="13"/>
    </row>
    <row r="29" spans="1:23" x14ac:dyDescent="0.2">
      <c r="A29" s="43"/>
      <c r="B29" s="43"/>
      <c r="C29" s="44"/>
      <c r="E29" s="152" t="s">
        <v>99</v>
      </c>
      <c r="F29" s="112">
        <v>4787</v>
      </c>
      <c r="G29" s="10">
        <f>F29/F30</f>
        <v>0.33002412961047917</v>
      </c>
      <c r="I29" s="152" t="s">
        <v>151</v>
      </c>
      <c r="J29" s="112">
        <v>6046</v>
      </c>
      <c r="K29" s="10">
        <f>J29/J33</f>
        <v>0.45224025731169121</v>
      </c>
      <c r="M29" s="38" t="s">
        <v>682</v>
      </c>
      <c r="N29" s="112">
        <v>4975</v>
      </c>
      <c r="O29" s="24">
        <f>N29/N31</f>
        <v>0.39096267190569745</v>
      </c>
      <c r="Q29" s="13"/>
      <c r="R29" s="13"/>
      <c r="S29" s="13"/>
      <c r="U29" s="13"/>
      <c r="V29" s="13"/>
      <c r="W29" s="13"/>
    </row>
    <row r="30" spans="1:23" x14ac:dyDescent="0.2">
      <c r="A30" s="43"/>
      <c r="B30" s="43"/>
      <c r="C30" s="44"/>
      <c r="E30" s="152" t="s">
        <v>69</v>
      </c>
      <c r="F30" s="1">
        <f>F25+F26+F27+F28+F29</f>
        <v>14505</v>
      </c>
      <c r="G30" s="10">
        <f>G25+G26+G27+G28+G29</f>
        <v>1</v>
      </c>
      <c r="I30" s="152" t="s">
        <v>152</v>
      </c>
      <c r="J30" s="112">
        <v>890</v>
      </c>
      <c r="K30" s="10">
        <f>J30/J33</f>
        <v>6.6571920113695865E-2</v>
      </c>
      <c r="M30" s="38" t="s">
        <v>187</v>
      </c>
      <c r="N30" s="112">
        <v>4002</v>
      </c>
      <c r="O30" s="24">
        <f>N30/N31</f>
        <v>0.31449901768172889</v>
      </c>
      <c r="Q30" s="13"/>
      <c r="R30" s="13"/>
      <c r="S30" s="13"/>
      <c r="U30" s="13"/>
      <c r="V30" s="13"/>
      <c r="W30" s="13"/>
    </row>
    <row r="31" spans="1:23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1267</v>
      </c>
      <c r="K31" s="10">
        <f>J31/J33</f>
        <v>9.4771486274216471E-2</v>
      </c>
      <c r="M31" s="38" t="s">
        <v>69</v>
      </c>
      <c r="N31" s="23">
        <f>N28+N29+N30</f>
        <v>12725</v>
      </c>
      <c r="O31" s="24">
        <f>O28+O29+O30</f>
        <v>1</v>
      </c>
      <c r="Q31" s="13"/>
      <c r="R31" s="13"/>
      <c r="S31" s="13"/>
      <c r="U31" s="13"/>
      <c r="V31" s="13"/>
      <c r="W31" s="13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1976</v>
      </c>
      <c r="K32" s="10">
        <f>J32/J33</f>
        <v>0.14780462263445285</v>
      </c>
      <c r="M32" s="13"/>
      <c r="N32" s="13"/>
      <c r="O32" s="14"/>
      <c r="Q32" s="13"/>
      <c r="R32" s="13"/>
      <c r="S32" s="13"/>
      <c r="U32" s="13"/>
      <c r="V32" s="13"/>
      <c r="W32" s="13"/>
    </row>
    <row r="33" spans="1:23" x14ac:dyDescent="0.2">
      <c r="A33" s="43"/>
      <c r="B33" s="43"/>
      <c r="C33" s="44"/>
      <c r="E33" s="6" t="s">
        <v>112</v>
      </c>
      <c r="F33" s="112">
        <v>9891</v>
      </c>
      <c r="G33" s="27">
        <f>F33/F35</f>
        <v>0.69802399435426954</v>
      </c>
      <c r="I33" s="152" t="s">
        <v>69</v>
      </c>
      <c r="J33" s="1">
        <f>J28+J29+J30+J31+J32</f>
        <v>13369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3"/>
      <c r="U33" s="13"/>
      <c r="V33" s="13"/>
      <c r="W33" s="13"/>
    </row>
    <row r="34" spans="1:23" x14ac:dyDescent="0.2">
      <c r="A34" s="13"/>
      <c r="B34" s="13"/>
      <c r="C34" s="14"/>
      <c r="E34" s="6" t="s">
        <v>122</v>
      </c>
      <c r="F34" s="112">
        <v>4279</v>
      </c>
      <c r="G34" s="27">
        <f>F34/F35</f>
        <v>0.30197600564573041</v>
      </c>
      <c r="I34" s="13"/>
      <c r="J34" s="13"/>
      <c r="K34" s="14"/>
      <c r="M34" s="38" t="s">
        <v>189</v>
      </c>
      <c r="N34" s="112">
        <v>4464</v>
      </c>
      <c r="O34" s="24">
        <f>N34/N38</f>
        <v>0.34725787631271876</v>
      </c>
      <c r="Q34" s="13"/>
      <c r="R34" s="13"/>
      <c r="S34" s="13"/>
      <c r="U34" s="13"/>
      <c r="V34" s="13"/>
      <c r="W34" s="13"/>
    </row>
    <row r="35" spans="1:23" x14ac:dyDescent="0.2">
      <c r="A35" s="13"/>
      <c r="B35" s="13"/>
      <c r="C35" s="14"/>
      <c r="E35" s="6" t="s">
        <v>107</v>
      </c>
      <c r="F35" s="7">
        <f>F33+F34</f>
        <v>14170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4872</v>
      </c>
      <c r="O35" s="24">
        <f>N35/N38</f>
        <v>0.37899649941656943</v>
      </c>
      <c r="Q35" s="13"/>
      <c r="R35" s="13"/>
      <c r="S35" s="13"/>
      <c r="U35" s="13"/>
      <c r="V35" s="13"/>
      <c r="W35" s="13"/>
    </row>
    <row r="36" spans="1:23" x14ac:dyDescent="0.2">
      <c r="A36" s="23" t="s">
        <v>212</v>
      </c>
      <c r="B36" s="23" t="s">
        <v>64</v>
      </c>
      <c r="C36" s="24" t="s">
        <v>77</v>
      </c>
      <c r="E36" s="13"/>
      <c r="F36" s="13"/>
      <c r="G36" s="14"/>
      <c r="I36" s="38" t="s">
        <v>156</v>
      </c>
      <c r="J36" s="112">
        <v>5918</v>
      </c>
      <c r="K36" s="24">
        <f>J36/J38</f>
        <v>0.44036014584418481</v>
      </c>
      <c r="M36" s="38" t="s">
        <v>191</v>
      </c>
      <c r="N36" s="112">
        <v>1564</v>
      </c>
      <c r="O36" s="24">
        <f>N36/N38</f>
        <v>0.12166472189809413</v>
      </c>
      <c r="Q36" s="13"/>
      <c r="R36" s="13"/>
      <c r="S36" s="13"/>
      <c r="U36" s="13"/>
      <c r="V36" s="13"/>
      <c r="W36" s="13"/>
    </row>
    <row r="37" spans="1:23" x14ac:dyDescent="0.2">
      <c r="A37" s="23" t="s">
        <v>213</v>
      </c>
      <c r="B37" s="112">
        <v>15919</v>
      </c>
      <c r="C37" s="24">
        <f>B37/B39</f>
        <v>0.7483194659897523</v>
      </c>
      <c r="E37" s="4" t="s">
        <v>123</v>
      </c>
      <c r="F37" s="5" t="s">
        <v>64</v>
      </c>
      <c r="G37" s="26" t="s">
        <v>65</v>
      </c>
      <c r="I37" s="38" t="s">
        <v>582</v>
      </c>
      <c r="J37" s="112">
        <v>7521</v>
      </c>
      <c r="K37" s="24">
        <f>J37/J38</f>
        <v>0.55963985415581519</v>
      </c>
      <c r="M37" s="38" t="s">
        <v>192</v>
      </c>
      <c r="N37" s="112">
        <v>1955</v>
      </c>
      <c r="O37" s="24">
        <f>N37/N38</f>
        <v>0.15208090237261765</v>
      </c>
      <c r="Q37" s="13"/>
      <c r="R37" s="13"/>
      <c r="S37" s="13"/>
      <c r="U37" s="13"/>
      <c r="V37" s="13"/>
      <c r="W37" s="13"/>
    </row>
    <row r="38" spans="1:23" x14ac:dyDescent="0.2">
      <c r="A38" s="23" t="s">
        <v>214</v>
      </c>
      <c r="B38" s="112">
        <v>5354</v>
      </c>
      <c r="C38" s="24">
        <f>B38/B39</f>
        <v>0.25168053401024776</v>
      </c>
      <c r="E38" s="6" t="s">
        <v>124</v>
      </c>
      <c r="F38" s="112">
        <v>100</v>
      </c>
      <c r="G38" s="27">
        <f>F38/F40</f>
        <v>0.40485829959514169</v>
      </c>
      <c r="I38" s="38" t="s">
        <v>69</v>
      </c>
      <c r="J38" s="23">
        <f>J36+J37</f>
        <v>13439</v>
      </c>
      <c r="K38" s="24">
        <f>K36+K37</f>
        <v>1</v>
      </c>
      <c r="M38" s="38" t="s">
        <v>107</v>
      </c>
      <c r="N38" s="23">
        <f>N34+N35+N36+N37</f>
        <v>12855</v>
      </c>
      <c r="O38" s="24">
        <f>O34+O35+O36+O37</f>
        <v>0.99999999999999989</v>
      </c>
      <c r="Q38" s="13"/>
      <c r="R38" s="13"/>
      <c r="S38" s="13"/>
      <c r="U38" s="13"/>
      <c r="V38" s="13"/>
      <c r="W38" s="13"/>
    </row>
    <row r="39" spans="1:23" x14ac:dyDescent="0.2">
      <c r="A39" s="23" t="s">
        <v>69</v>
      </c>
      <c r="B39" s="23">
        <f>B37+B38</f>
        <v>21273</v>
      </c>
      <c r="C39" s="24">
        <f>C37+C38</f>
        <v>1</v>
      </c>
      <c r="E39" s="6" t="s">
        <v>125</v>
      </c>
      <c r="F39" s="112">
        <v>147</v>
      </c>
      <c r="G39" s="27">
        <f>F39/F40</f>
        <v>0.59514170040485825</v>
      </c>
      <c r="I39" s="13"/>
      <c r="J39" s="13"/>
      <c r="K39" s="14"/>
      <c r="M39" s="13"/>
      <c r="N39" s="13"/>
      <c r="O39" s="14"/>
      <c r="Q39" s="13"/>
      <c r="R39" s="13"/>
      <c r="S39" s="13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247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3"/>
      <c r="U40" s="13"/>
      <c r="V40" s="13"/>
      <c r="W40" s="13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1221</v>
      </c>
      <c r="K41" s="24">
        <f>J41/J45</f>
        <v>9.0706485402273232E-2</v>
      </c>
      <c r="M41" s="38" t="s">
        <v>194</v>
      </c>
      <c r="N41" s="112">
        <v>2863</v>
      </c>
      <c r="O41" s="24">
        <f>N41/N45</f>
        <v>0.22302718703746982</v>
      </c>
      <c r="Q41" s="13"/>
      <c r="R41" s="13"/>
      <c r="S41" s="13"/>
      <c r="U41" s="13"/>
      <c r="V41" s="13"/>
      <c r="W41" s="13"/>
    </row>
    <row r="42" spans="1:23" x14ac:dyDescent="0.2">
      <c r="A42" s="1" t="s">
        <v>87</v>
      </c>
      <c r="B42" s="112">
        <v>11327</v>
      </c>
      <c r="C42" s="10">
        <f>B42/B44</f>
        <v>0.63018804940469564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6423</v>
      </c>
      <c r="K42" s="24">
        <f>J42/J45</f>
        <v>0.47715622910630712</v>
      </c>
      <c r="M42" s="38" t="s">
        <v>195</v>
      </c>
      <c r="N42" s="112">
        <v>4342</v>
      </c>
      <c r="O42" s="24">
        <f>N42/N45</f>
        <v>0.33824102204564932</v>
      </c>
      <c r="Q42" s="13"/>
      <c r="R42" s="13"/>
      <c r="S42" s="13"/>
      <c r="U42" s="13"/>
      <c r="V42" s="13"/>
      <c r="W42" s="13"/>
    </row>
    <row r="43" spans="1:23" x14ac:dyDescent="0.2">
      <c r="A43" s="1" t="s">
        <v>88</v>
      </c>
      <c r="B43" s="112">
        <v>6647</v>
      </c>
      <c r="C43" s="10">
        <f>B43/B44</f>
        <v>0.36981195059530431</v>
      </c>
      <c r="E43" s="153" t="s">
        <v>127</v>
      </c>
      <c r="F43" s="125">
        <v>2664</v>
      </c>
      <c r="G43" s="127">
        <f>F43/F49</f>
        <v>0.18229095387984126</v>
      </c>
      <c r="I43" s="38" t="s">
        <v>159</v>
      </c>
      <c r="J43" s="112">
        <v>3387</v>
      </c>
      <c r="K43" s="24">
        <f>J43/J45</f>
        <v>0.25161577891687098</v>
      </c>
      <c r="M43" s="38" t="s">
        <v>196</v>
      </c>
      <c r="N43" s="112">
        <v>3300</v>
      </c>
      <c r="O43" s="24">
        <f>N43/N45</f>
        <v>0.25706940874035988</v>
      </c>
      <c r="Q43" s="13"/>
      <c r="R43" s="13"/>
      <c r="S43" s="13"/>
      <c r="U43" s="13"/>
      <c r="V43" s="13"/>
      <c r="W43" s="13"/>
    </row>
    <row r="44" spans="1:23" x14ac:dyDescent="0.2">
      <c r="A44" s="1" t="s">
        <v>69</v>
      </c>
      <c r="B44" s="1">
        <f>B42+B43</f>
        <v>17974</v>
      </c>
      <c r="C44" s="10">
        <f>C42+C43</f>
        <v>1</v>
      </c>
      <c r="E44" s="152" t="s">
        <v>128</v>
      </c>
      <c r="F44" s="112">
        <v>2080</v>
      </c>
      <c r="G44" s="10">
        <f>F44/F49</f>
        <v>0.14232927329957576</v>
      </c>
      <c r="I44" s="38" t="s">
        <v>160</v>
      </c>
      <c r="J44" s="112">
        <v>2430</v>
      </c>
      <c r="K44" s="24">
        <f>J44/J45</f>
        <v>0.18052150657454868</v>
      </c>
      <c r="M44" s="38" t="s">
        <v>197</v>
      </c>
      <c r="N44" s="112">
        <v>2332</v>
      </c>
      <c r="O44" s="24">
        <f>N44/N45</f>
        <v>0.181662382176521</v>
      </c>
      <c r="Q44" s="13"/>
      <c r="R44" s="13"/>
      <c r="S44" s="13"/>
      <c r="U44" s="13"/>
      <c r="V44" s="13"/>
      <c r="W44" s="13"/>
    </row>
    <row r="45" spans="1:23" x14ac:dyDescent="0.2">
      <c r="A45" s="13"/>
      <c r="B45" s="13"/>
      <c r="C45" s="14"/>
      <c r="E45" s="152" t="s">
        <v>129</v>
      </c>
      <c r="F45" s="112">
        <v>2919</v>
      </c>
      <c r="G45" s="10">
        <f>F45/F49</f>
        <v>0.19973997536608731</v>
      </c>
      <c r="I45" s="38" t="s">
        <v>69</v>
      </c>
      <c r="J45" s="23">
        <f>J41+J42+J43+J44</f>
        <v>13461</v>
      </c>
      <c r="K45" s="24">
        <f>K41+K42+K43+K44</f>
        <v>1</v>
      </c>
      <c r="M45" s="38" t="s">
        <v>69</v>
      </c>
      <c r="N45" s="23">
        <f>N41+N42+N43+N44</f>
        <v>12837</v>
      </c>
      <c r="O45" s="24">
        <f>O41+O42+O43+O44</f>
        <v>1</v>
      </c>
      <c r="Q45" s="13"/>
      <c r="R45" s="13"/>
      <c r="S45" s="13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2352</v>
      </c>
      <c r="G46" s="10">
        <f>F46/F49</f>
        <v>0.16094156288490488</v>
      </c>
      <c r="I46" s="13"/>
      <c r="J46" s="13"/>
      <c r="K46" s="14"/>
      <c r="M46" s="13"/>
      <c r="N46" s="13"/>
      <c r="O46" s="14"/>
      <c r="Q46" s="13"/>
      <c r="R46" s="13"/>
      <c r="S46" s="13"/>
      <c r="U46" s="13"/>
      <c r="V46" s="13"/>
      <c r="W46" s="13"/>
    </row>
    <row r="47" spans="1:23" x14ac:dyDescent="0.2">
      <c r="A47" s="1" t="s">
        <v>90</v>
      </c>
      <c r="B47" s="112">
        <v>5054</v>
      </c>
      <c r="C47" s="10">
        <f>B47/B49</f>
        <v>0.32610659439927731</v>
      </c>
      <c r="E47" s="152" t="s">
        <v>131</v>
      </c>
      <c r="F47" s="112">
        <v>4255</v>
      </c>
      <c r="G47" s="10">
        <f>F47/F49</f>
        <v>0.29115916244696866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3"/>
      <c r="U47" s="13"/>
      <c r="V47" s="13"/>
      <c r="W47" s="13"/>
    </row>
    <row r="48" spans="1:23" x14ac:dyDescent="0.2">
      <c r="A48" s="1" t="s">
        <v>91</v>
      </c>
      <c r="B48" s="112">
        <v>10444</v>
      </c>
      <c r="C48" s="10">
        <f>B48/B49</f>
        <v>0.67389340560072264</v>
      </c>
      <c r="E48" s="152" t="s">
        <v>673</v>
      </c>
      <c r="F48" s="112">
        <v>344</v>
      </c>
      <c r="G48" s="10">
        <f>F48/F49</f>
        <v>2.3539072122622143E-2</v>
      </c>
      <c r="I48" s="38" t="s">
        <v>162</v>
      </c>
      <c r="J48" s="112">
        <v>4897</v>
      </c>
      <c r="K48" s="24">
        <f>J48/J51</f>
        <v>0.37741811175337187</v>
      </c>
      <c r="M48" s="38" t="s">
        <v>199</v>
      </c>
      <c r="N48" s="112">
        <v>4768</v>
      </c>
      <c r="O48" s="24">
        <f>N48/N51</f>
        <v>0.37434246682892358</v>
      </c>
      <c r="Q48" s="13"/>
      <c r="R48" s="13"/>
      <c r="S48" s="13"/>
      <c r="U48" s="13"/>
      <c r="V48" s="13"/>
      <c r="W48" s="13"/>
    </row>
    <row r="49" spans="1:23" x14ac:dyDescent="0.2">
      <c r="A49" s="1" t="s">
        <v>69</v>
      </c>
      <c r="B49" s="1">
        <f>B47+B48</f>
        <v>15498</v>
      </c>
      <c r="C49" s="10">
        <f>C47+C48</f>
        <v>1</v>
      </c>
      <c r="E49" s="152" t="s">
        <v>69</v>
      </c>
      <c r="F49" s="1">
        <f>F43+F44+F45+F46+F47+F48</f>
        <v>14614</v>
      </c>
      <c r="G49" s="10">
        <f>G43+G44+G45+G46+G47+G48</f>
        <v>1</v>
      </c>
      <c r="I49" s="38" t="s">
        <v>163</v>
      </c>
      <c r="J49" s="112">
        <v>5039</v>
      </c>
      <c r="K49" s="24">
        <f>J49/J51</f>
        <v>0.38836223506743739</v>
      </c>
      <c r="M49" s="38" t="s">
        <v>200</v>
      </c>
      <c r="N49" s="112">
        <v>4414</v>
      </c>
      <c r="O49" s="24">
        <f>N49/N51</f>
        <v>0.34654942294103791</v>
      </c>
      <c r="Q49" s="13"/>
      <c r="R49" s="13"/>
      <c r="S49" s="13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3039</v>
      </c>
      <c r="K50" s="24">
        <f>J50/J51</f>
        <v>0.23421965317919075</v>
      </c>
      <c r="M50" s="38" t="s">
        <v>201</v>
      </c>
      <c r="N50" s="112">
        <v>3555</v>
      </c>
      <c r="O50" s="24">
        <f>N50/N51</f>
        <v>0.27910811023003845</v>
      </c>
      <c r="Q50" s="13"/>
      <c r="R50" s="13"/>
      <c r="S50" s="13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12975</v>
      </c>
      <c r="K51" s="24">
        <f>K48+K49+K50</f>
        <v>1</v>
      </c>
      <c r="M51" s="38" t="s">
        <v>69</v>
      </c>
      <c r="N51" s="23">
        <f>N48+N49+N50</f>
        <v>12737</v>
      </c>
      <c r="O51" s="24">
        <f>O48+O49+O50</f>
        <v>0.99999999999999989</v>
      </c>
      <c r="Q51" s="13"/>
      <c r="R51" s="13"/>
      <c r="S51" s="13"/>
      <c r="U51" s="13"/>
      <c r="V51" s="13"/>
      <c r="W51" s="13"/>
    </row>
    <row r="52" spans="1:23" x14ac:dyDescent="0.2">
      <c r="A52" s="1" t="s">
        <v>92</v>
      </c>
      <c r="B52" s="112">
        <v>5714</v>
      </c>
      <c r="C52" s="10">
        <f>B52/B54</f>
        <v>0.34030135191471622</v>
      </c>
      <c r="E52" s="152" t="s">
        <v>133</v>
      </c>
      <c r="F52" s="112">
        <v>7843</v>
      </c>
      <c r="G52" s="10">
        <f>F52/F55</f>
        <v>0.56141732283464563</v>
      </c>
      <c r="I52" s="13"/>
      <c r="J52" s="13"/>
      <c r="K52" s="14"/>
      <c r="M52" s="13"/>
      <c r="N52" s="13"/>
      <c r="O52" s="14"/>
      <c r="Q52" s="13"/>
      <c r="R52" s="13"/>
      <c r="S52" s="13"/>
      <c r="U52" s="13"/>
      <c r="V52" s="13"/>
      <c r="W52" s="13"/>
    </row>
    <row r="53" spans="1:23" x14ac:dyDescent="0.2">
      <c r="A53" s="1" t="s">
        <v>93</v>
      </c>
      <c r="B53" s="112">
        <v>11077</v>
      </c>
      <c r="C53" s="10">
        <f>B53/B54</f>
        <v>0.65969864808528378</v>
      </c>
      <c r="E53" s="152" t="s">
        <v>134</v>
      </c>
      <c r="F53" s="112">
        <v>4436</v>
      </c>
      <c r="G53" s="10">
        <f>F53/F55</f>
        <v>0.31753758052970649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3"/>
      <c r="U53" s="13"/>
      <c r="V53" s="13"/>
      <c r="W53" s="13"/>
    </row>
    <row r="54" spans="1:23" x14ac:dyDescent="0.2">
      <c r="A54" s="1" t="s">
        <v>69</v>
      </c>
      <c r="B54" s="1">
        <f>B52+B53</f>
        <v>16791</v>
      </c>
      <c r="C54" s="10">
        <f>C52+C53</f>
        <v>1</v>
      </c>
      <c r="E54" s="152" t="s">
        <v>135</v>
      </c>
      <c r="F54" s="112">
        <v>1691</v>
      </c>
      <c r="G54" s="10">
        <f>F54/F55</f>
        <v>0.12104509663564782</v>
      </c>
      <c r="I54" s="38" t="s">
        <v>166</v>
      </c>
      <c r="J54" s="112">
        <v>6073</v>
      </c>
      <c r="K54" s="24">
        <f>J54/J57</f>
        <v>0.46917490729295425</v>
      </c>
      <c r="M54" s="38" t="s">
        <v>203</v>
      </c>
      <c r="N54" s="112">
        <v>7603</v>
      </c>
      <c r="O54" s="24">
        <f>N54/N56</f>
        <v>0.59622020075282312</v>
      </c>
      <c r="Q54" s="13"/>
      <c r="R54" s="13"/>
      <c r="S54" s="13"/>
      <c r="U54" s="13"/>
      <c r="V54" s="13"/>
      <c r="W54" s="13"/>
    </row>
    <row r="55" spans="1:23" x14ac:dyDescent="0.2">
      <c r="A55" s="13"/>
      <c r="B55" s="13"/>
      <c r="C55" s="14"/>
      <c r="E55" s="152" t="s">
        <v>69</v>
      </c>
      <c r="F55" s="1">
        <f>F52+F53+F54</f>
        <v>13970</v>
      </c>
      <c r="G55" s="10">
        <f>G52+G53+G54</f>
        <v>0.99999999999999989</v>
      </c>
      <c r="I55" s="38" t="s">
        <v>167</v>
      </c>
      <c r="J55" s="112">
        <v>4324</v>
      </c>
      <c r="K55" s="24">
        <f>J55/J57</f>
        <v>0.33405438813349814</v>
      </c>
      <c r="M55" s="38" t="s">
        <v>204</v>
      </c>
      <c r="N55" s="112">
        <v>5149</v>
      </c>
      <c r="O55" s="24">
        <f>N55/N56</f>
        <v>0.40377979924717694</v>
      </c>
      <c r="Q55" s="13"/>
      <c r="R55" s="13"/>
      <c r="S55" s="13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2547</v>
      </c>
      <c r="K56" s="24">
        <f>J56/J57</f>
        <v>0.19677070457354759</v>
      </c>
      <c r="M56" s="38" t="s">
        <v>69</v>
      </c>
      <c r="N56" s="23">
        <f>N54+N55</f>
        <v>12752</v>
      </c>
      <c r="O56" s="24">
        <f>O54+O55</f>
        <v>1</v>
      </c>
      <c r="Q56" s="13"/>
      <c r="R56" s="13"/>
      <c r="S56" s="13"/>
      <c r="U56" s="13"/>
      <c r="V56" s="13"/>
      <c r="W56" s="13"/>
    </row>
    <row r="57" spans="1:23" x14ac:dyDescent="0.2">
      <c r="A57" s="1" t="s">
        <v>97</v>
      </c>
      <c r="B57" s="112">
        <v>2279</v>
      </c>
      <c r="C57" s="10">
        <f>B57/B60</f>
        <v>0.14412192499841903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12944</v>
      </c>
      <c r="K57" s="24">
        <f>K54+K55+K56</f>
        <v>1</v>
      </c>
      <c r="M57" s="13"/>
      <c r="N57" s="13"/>
      <c r="O57" s="13"/>
      <c r="Q57" s="13"/>
      <c r="R57" s="13"/>
      <c r="S57" s="13"/>
      <c r="U57" s="13"/>
      <c r="V57" s="13"/>
      <c r="W57" s="13"/>
    </row>
    <row r="58" spans="1:23" x14ac:dyDescent="0.2">
      <c r="A58" s="1" t="s">
        <v>98</v>
      </c>
      <c r="B58" s="112">
        <v>7214</v>
      </c>
      <c r="C58" s="10">
        <f>B58/B60</f>
        <v>0.45620691835831279</v>
      </c>
      <c r="E58" s="152" t="s">
        <v>137</v>
      </c>
      <c r="F58" s="112">
        <v>7512</v>
      </c>
      <c r="G58" s="10">
        <f>F58/F60</f>
        <v>0.54000431313349151</v>
      </c>
      <c r="I58" s="13"/>
      <c r="J58" s="13"/>
      <c r="K58" s="14"/>
      <c r="M58" s="13"/>
      <c r="N58" s="13"/>
      <c r="O58" s="13"/>
      <c r="Q58" s="13"/>
      <c r="R58" s="13"/>
      <c r="S58" s="13"/>
      <c r="U58" s="13"/>
      <c r="V58" s="13"/>
      <c r="W58" s="13"/>
    </row>
    <row r="59" spans="1:23" x14ac:dyDescent="0.2">
      <c r="A59" s="1" t="s">
        <v>99</v>
      </c>
      <c r="B59" s="112">
        <v>6320</v>
      </c>
      <c r="C59" s="10">
        <f>B59/B60</f>
        <v>0.39967115664326819</v>
      </c>
      <c r="E59" s="154" t="s">
        <v>72</v>
      </c>
      <c r="F59" s="112">
        <v>6399</v>
      </c>
      <c r="G59" s="31">
        <f>F59/F60</f>
        <v>0.45999568686650849</v>
      </c>
      <c r="I59" s="50"/>
      <c r="J59" s="13"/>
      <c r="K59" s="16"/>
      <c r="M59" s="13"/>
      <c r="N59" s="13"/>
      <c r="O59" s="13"/>
      <c r="Q59" s="13"/>
      <c r="R59" s="13"/>
      <c r="S59" s="13"/>
      <c r="U59" s="13"/>
      <c r="V59" s="13"/>
      <c r="W59" s="13"/>
    </row>
    <row r="60" spans="1:23" x14ac:dyDescent="0.2">
      <c r="A60" s="1" t="s">
        <v>69</v>
      </c>
      <c r="B60" s="1">
        <f>B57+B58+B59</f>
        <v>15813</v>
      </c>
      <c r="C60" s="10">
        <f>C57+C58+C59</f>
        <v>1</v>
      </c>
      <c r="E60" s="38" t="s">
        <v>69</v>
      </c>
      <c r="F60" s="23">
        <f>F58+F59</f>
        <v>13911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3"/>
      <c r="U60" s="13"/>
      <c r="V60" s="13"/>
      <c r="W60" s="13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3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3"/>
      <c r="U62" s="13"/>
      <c r="V62" s="13"/>
      <c r="W62" s="13"/>
    </row>
    <row r="63" spans="1:23" x14ac:dyDescent="0.2">
      <c r="A63" s="1" t="s">
        <v>101</v>
      </c>
      <c r="B63" s="112">
        <v>13735</v>
      </c>
      <c r="C63" s="10">
        <f>B63/B65</f>
        <v>0.7310517351500958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3"/>
      <c r="U63" s="13"/>
      <c r="V63" s="13"/>
      <c r="W63" s="13"/>
    </row>
    <row r="64" spans="1:23" x14ac:dyDescent="0.2">
      <c r="A64" s="1" t="s">
        <v>102</v>
      </c>
      <c r="B64" s="112">
        <v>5053</v>
      </c>
      <c r="C64" s="10">
        <f>B64/B65</f>
        <v>0.2689482648499042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3"/>
      <c r="U64" s="13"/>
      <c r="V64" s="13"/>
      <c r="W64" s="13"/>
    </row>
    <row r="65" spans="1:23" x14ac:dyDescent="0.2">
      <c r="A65" s="1" t="s">
        <v>69</v>
      </c>
      <c r="B65" s="1">
        <f>B63+B64</f>
        <v>18788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3"/>
      <c r="U65" s="13"/>
      <c r="V65" s="13"/>
      <c r="W65" s="13"/>
    </row>
    <row r="66" spans="1:23" s="13" customFormat="1" x14ac:dyDescent="0.2">
      <c r="C66" s="14"/>
      <c r="G66" s="14"/>
      <c r="I66" s="50"/>
      <c r="K66" s="16"/>
    </row>
    <row r="67" spans="1:23" s="13" customFormat="1" x14ac:dyDescent="0.2">
      <c r="C67" s="14"/>
      <c r="E67" s="50"/>
      <c r="G67" s="16"/>
      <c r="I67" s="50"/>
      <c r="K67" s="16"/>
    </row>
    <row r="68" spans="1:23" s="13" customFormat="1" x14ac:dyDescent="0.2">
      <c r="C68" s="14"/>
      <c r="E68" s="50"/>
      <c r="G68" s="16"/>
      <c r="I68" s="50"/>
      <c r="K68" s="16"/>
    </row>
    <row r="69" spans="1:23" s="13" customFormat="1" x14ac:dyDescent="0.2">
      <c r="C69" s="14"/>
      <c r="E69" s="50"/>
      <c r="G69" s="16"/>
      <c r="I69" s="50"/>
      <c r="K69" s="16"/>
    </row>
    <row r="70" spans="1:23" s="13" customFormat="1" x14ac:dyDescent="0.2">
      <c r="C70" s="14"/>
      <c r="E70" s="50"/>
      <c r="G70" s="16"/>
      <c r="K70" s="16"/>
    </row>
    <row r="71" spans="1:23" s="13" customFormat="1" x14ac:dyDescent="0.2">
      <c r="C71" s="14"/>
      <c r="E71" s="50"/>
      <c r="G71" s="16"/>
      <c r="I71" s="50"/>
      <c r="K71" s="16"/>
    </row>
    <row r="72" spans="1:23" s="13" customFormat="1" x14ac:dyDescent="0.2">
      <c r="C72" s="14"/>
      <c r="G72" s="16"/>
      <c r="I72" s="50"/>
      <c r="K72" s="16"/>
    </row>
    <row r="73" spans="1:23" s="13" customFormat="1" x14ac:dyDescent="0.2">
      <c r="C73" s="14"/>
      <c r="E73" s="50"/>
      <c r="G73" s="16"/>
      <c r="I73" s="50"/>
      <c r="K73" s="16"/>
    </row>
    <row r="74" spans="1:23" s="13" customFormat="1" x14ac:dyDescent="0.2">
      <c r="C74" s="14"/>
      <c r="E74" s="50"/>
      <c r="G74" s="16"/>
      <c r="I74" s="50"/>
      <c r="K74" s="16"/>
    </row>
    <row r="75" spans="1:23" s="13" customFormat="1" x14ac:dyDescent="0.2">
      <c r="C75" s="14"/>
      <c r="E75" s="50"/>
      <c r="G75" s="16"/>
      <c r="I75" s="50"/>
      <c r="K75" s="16"/>
    </row>
    <row r="76" spans="1:23" s="13" customFormat="1" x14ac:dyDescent="0.2">
      <c r="C76" s="14"/>
      <c r="E76" s="50"/>
      <c r="G76" s="16"/>
      <c r="I76" s="50"/>
      <c r="K76" s="16"/>
    </row>
    <row r="77" spans="1:23" s="13" customFormat="1" x14ac:dyDescent="0.2">
      <c r="C77" s="14"/>
      <c r="E77" s="50"/>
      <c r="G77" s="16"/>
      <c r="K77" s="16"/>
    </row>
    <row r="78" spans="1:23" s="13" customFormat="1" x14ac:dyDescent="0.2">
      <c r="C78" s="14"/>
      <c r="E78" s="50"/>
      <c r="G78" s="16"/>
      <c r="I78" s="50"/>
      <c r="K78" s="16"/>
    </row>
    <row r="79" spans="1:23" s="13" customFormat="1" x14ac:dyDescent="0.2">
      <c r="C79" s="14"/>
      <c r="G79" s="16"/>
      <c r="I79" s="50"/>
      <c r="K79" s="16"/>
    </row>
    <row r="80" spans="1:23" s="13" customFormat="1" x14ac:dyDescent="0.2">
      <c r="C80" s="14"/>
      <c r="E80" s="50"/>
      <c r="G80" s="16"/>
      <c r="I80" s="50"/>
      <c r="K80" s="16"/>
    </row>
    <row r="81" spans="3:11" s="13" customFormat="1" x14ac:dyDescent="0.2">
      <c r="C81" s="14"/>
      <c r="E81" s="50"/>
      <c r="G81" s="16"/>
      <c r="I81" s="50"/>
      <c r="K81" s="16"/>
    </row>
    <row r="82" spans="3:11" s="13" customFormat="1" x14ac:dyDescent="0.2">
      <c r="C82" s="14"/>
      <c r="E82" s="50"/>
      <c r="G82" s="16"/>
      <c r="I82" s="50"/>
      <c r="K82" s="16"/>
    </row>
    <row r="83" spans="3:11" s="13" customFormat="1" x14ac:dyDescent="0.2">
      <c r="C83" s="14"/>
      <c r="E83" s="50"/>
      <c r="G83" s="16"/>
      <c r="K83" s="16"/>
    </row>
    <row r="84" spans="3:11" s="13" customFormat="1" x14ac:dyDescent="0.2">
      <c r="C84" s="14"/>
      <c r="E84" s="50"/>
      <c r="G84" s="16"/>
      <c r="I84" s="50"/>
      <c r="K84" s="16"/>
    </row>
    <row r="85" spans="3:11" s="13" customFormat="1" x14ac:dyDescent="0.2">
      <c r="C85" s="14"/>
      <c r="G85" s="16"/>
      <c r="I85" s="50"/>
      <c r="K85" s="16"/>
    </row>
    <row r="86" spans="3:11" s="13" customFormat="1" x14ac:dyDescent="0.2">
      <c r="C86" s="14"/>
      <c r="E86" s="50"/>
      <c r="G86" s="16"/>
      <c r="I86" s="50"/>
      <c r="K86" s="16"/>
    </row>
    <row r="87" spans="3:11" s="13" customFormat="1" x14ac:dyDescent="0.2">
      <c r="C87" s="14"/>
      <c r="E87" s="50"/>
      <c r="G87" s="16"/>
      <c r="I87" s="50"/>
      <c r="K87" s="16"/>
    </row>
    <row r="88" spans="3:11" s="13" customFormat="1" x14ac:dyDescent="0.2">
      <c r="C88" s="14"/>
      <c r="E88" s="50"/>
      <c r="G88" s="16"/>
      <c r="I88" s="50"/>
      <c r="K88" s="16"/>
    </row>
    <row r="89" spans="3:11" s="13" customFormat="1" x14ac:dyDescent="0.2">
      <c r="C89" s="14"/>
      <c r="E89" s="50"/>
      <c r="G89" s="16"/>
      <c r="I89" s="50"/>
      <c r="K89" s="16"/>
    </row>
    <row r="90" spans="3:11" s="13" customFormat="1" x14ac:dyDescent="0.2">
      <c r="C90" s="14"/>
      <c r="E90" s="50"/>
      <c r="G90" s="16"/>
      <c r="K90" s="16"/>
    </row>
    <row r="91" spans="3:11" s="13" customFormat="1" x14ac:dyDescent="0.2">
      <c r="C91" s="14"/>
      <c r="E91" s="50"/>
      <c r="G91" s="16"/>
      <c r="I91" s="50"/>
      <c r="K91" s="16"/>
    </row>
    <row r="92" spans="3:11" s="13" customFormat="1" x14ac:dyDescent="0.2">
      <c r="C92" s="14"/>
      <c r="E92" s="50"/>
      <c r="G92" s="16"/>
      <c r="I92" s="50"/>
      <c r="K92" s="16"/>
    </row>
    <row r="93" spans="3:11" s="13" customFormat="1" x14ac:dyDescent="0.2">
      <c r="C93" s="14"/>
      <c r="G93" s="16"/>
      <c r="I93" s="50"/>
      <c r="K93" s="16"/>
    </row>
    <row r="94" spans="3:11" s="13" customFormat="1" x14ac:dyDescent="0.2">
      <c r="C94" s="14"/>
      <c r="E94" s="50"/>
      <c r="G94" s="16"/>
      <c r="I94" s="50"/>
      <c r="K94" s="16"/>
    </row>
    <row r="95" spans="3:11" s="13" customFormat="1" x14ac:dyDescent="0.2">
      <c r="C95" s="14"/>
      <c r="E95" s="50"/>
      <c r="G95" s="16"/>
      <c r="I95" s="50"/>
      <c r="K95" s="16"/>
    </row>
    <row r="96" spans="3:11" s="13" customFormat="1" x14ac:dyDescent="0.2">
      <c r="C96" s="14"/>
      <c r="E96" s="50"/>
      <c r="G96" s="16"/>
      <c r="I96" s="50"/>
      <c r="K96" s="16"/>
    </row>
    <row r="97" spans="3:15" s="13" customFormat="1" x14ac:dyDescent="0.2">
      <c r="C97" s="14"/>
      <c r="E97" s="50"/>
      <c r="G97" s="16"/>
      <c r="K97" s="16"/>
    </row>
    <row r="98" spans="3:15" s="13" customFormat="1" x14ac:dyDescent="0.2">
      <c r="C98" s="14"/>
      <c r="G98" s="16"/>
      <c r="I98" s="50"/>
      <c r="K98" s="16"/>
    </row>
    <row r="99" spans="3:15" s="13" customFormat="1" x14ac:dyDescent="0.2">
      <c r="C99" s="14"/>
      <c r="E99" s="50"/>
      <c r="G99" s="16"/>
      <c r="I99" s="50"/>
      <c r="K99" s="16"/>
    </row>
    <row r="100" spans="3:15" s="13" customFormat="1" x14ac:dyDescent="0.2">
      <c r="C100" s="14"/>
      <c r="E100" s="50"/>
      <c r="G100" s="16"/>
      <c r="I100" s="50"/>
      <c r="K100" s="16"/>
      <c r="M100"/>
      <c r="N100"/>
      <c r="O100"/>
    </row>
    <row r="101" spans="3:15" x14ac:dyDescent="0.2">
      <c r="E101" s="45"/>
      <c r="G101" s="28"/>
      <c r="I101" s="45"/>
      <c r="K101" s="28"/>
    </row>
    <row r="102" spans="3:15" x14ac:dyDescent="0.2">
      <c r="E102" s="45"/>
      <c r="G102" s="28"/>
      <c r="I102" s="45"/>
      <c r="K102" s="28"/>
    </row>
    <row r="103" spans="3:15" x14ac:dyDescent="0.2">
      <c r="E103" s="45"/>
      <c r="G103" s="28"/>
      <c r="K103" s="28"/>
    </row>
    <row r="104" spans="3:15" x14ac:dyDescent="0.2">
      <c r="E104" s="45"/>
      <c r="G104" s="28"/>
      <c r="I104" s="45"/>
      <c r="K104" s="28"/>
    </row>
    <row r="105" spans="3:15" x14ac:dyDescent="0.2">
      <c r="G105" s="28"/>
      <c r="I105" s="45"/>
      <c r="K105" s="28"/>
    </row>
    <row r="106" spans="3:15" x14ac:dyDescent="0.2">
      <c r="E106" s="45"/>
      <c r="G106" s="28"/>
      <c r="I106" s="45"/>
      <c r="K106" s="28"/>
    </row>
    <row r="107" spans="3:15" x14ac:dyDescent="0.2">
      <c r="E107" s="45"/>
      <c r="G107" s="28"/>
      <c r="I107" s="45"/>
      <c r="K107" s="28"/>
    </row>
    <row r="108" spans="3:15" x14ac:dyDescent="0.2">
      <c r="E108" s="45"/>
      <c r="G108" s="28"/>
      <c r="K108" s="28"/>
    </row>
    <row r="109" spans="3:15" x14ac:dyDescent="0.2">
      <c r="E109" s="45"/>
      <c r="G109" s="28"/>
    </row>
    <row r="110" spans="3:15" x14ac:dyDescent="0.2">
      <c r="E110" s="45"/>
      <c r="G110" s="28"/>
    </row>
    <row r="111" spans="3:15" x14ac:dyDescent="0.2">
      <c r="G111" s="28"/>
    </row>
    <row r="112" spans="3:15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581-3AAE-BE4B-BD19-DF7495366DD1}">
  <sheetPr codeName="Sheet54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0.83203125" style="13"/>
    <col min="21" max="21" width="25.83203125" customWidth="1"/>
    <col min="22" max="23" width="15.83203125" customWidth="1"/>
    <col min="24" max="24" width="10.83203125" style="13"/>
  </cols>
  <sheetData>
    <row r="1" spans="1:23" x14ac:dyDescent="0.2">
      <c r="A1" s="8" t="s">
        <v>49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  <c r="U1" s="13"/>
      <c r="V1" s="13"/>
      <c r="W1" s="13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3"/>
      <c r="U2" s="13"/>
      <c r="V2" s="13"/>
      <c r="W2" s="13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38" t="s">
        <v>344</v>
      </c>
      <c r="R3" s="23" t="s">
        <v>64</v>
      </c>
      <c r="S3" s="24" t="s">
        <v>77</v>
      </c>
      <c r="U3" s="38" t="s">
        <v>227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594</v>
      </c>
      <c r="C4" s="10">
        <f>B4/B7</f>
        <v>0.97058823529411764</v>
      </c>
      <c r="E4" s="1" t="s">
        <v>104</v>
      </c>
      <c r="F4" s="112">
        <v>445</v>
      </c>
      <c r="G4" s="10">
        <f>F4/F6</f>
        <v>0.8061594202898551</v>
      </c>
      <c r="I4" s="152" t="s">
        <v>139</v>
      </c>
      <c r="J4" s="112">
        <v>148</v>
      </c>
      <c r="K4" s="10">
        <f>J4/J6</f>
        <v>0.33712984054669703</v>
      </c>
      <c r="M4" s="38" t="s">
        <v>170</v>
      </c>
      <c r="N4" s="112">
        <v>103</v>
      </c>
      <c r="O4" s="24">
        <f>N4/N8</f>
        <v>0.27393617021276595</v>
      </c>
      <c r="Q4" s="46" t="s">
        <v>345</v>
      </c>
      <c r="R4" s="112">
        <v>241</v>
      </c>
      <c r="S4" s="49">
        <f>R4/R6</f>
        <v>0.62924281984334207</v>
      </c>
      <c r="U4" s="46" t="s">
        <v>581</v>
      </c>
      <c r="V4" s="112">
        <v>251</v>
      </c>
      <c r="W4" s="49">
        <f>V4/V6</f>
        <v>0.53177966101694918</v>
      </c>
    </row>
    <row r="5" spans="1:23" x14ac:dyDescent="0.2">
      <c r="A5" s="1" t="s">
        <v>67</v>
      </c>
      <c r="B5" s="112">
        <v>3</v>
      </c>
      <c r="C5" s="10">
        <f>B5/B7</f>
        <v>4.9019607843137254E-3</v>
      </c>
      <c r="E5" s="1" t="s">
        <v>105</v>
      </c>
      <c r="F5" s="112">
        <v>107</v>
      </c>
      <c r="G5" s="10">
        <f>F5/F6</f>
        <v>0.19384057971014493</v>
      </c>
      <c r="I5" s="152" t="s">
        <v>88</v>
      </c>
      <c r="J5" s="112">
        <v>291</v>
      </c>
      <c r="K5" s="10">
        <f>J5/J6</f>
        <v>0.66287015945330297</v>
      </c>
      <c r="M5" s="38" t="s">
        <v>171</v>
      </c>
      <c r="N5" s="112">
        <v>24</v>
      </c>
      <c r="O5" s="24">
        <f>N5/N8</f>
        <v>6.3829787234042548E-2</v>
      </c>
      <c r="Q5" s="46" t="s">
        <v>346</v>
      </c>
      <c r="R5" s="112">
        <v>142</v>
      </c>
      <c r="S5" s="49">
        <f>R5/R6</f>
        <v>0.37075718015665798</v>
      </c>
      <c r="U5" s="46" t="s">
        <v>669</v>
      </c>
      <c r="V5" s="112">
        <v>221</v>
      </c>
      <c r="W5" s="49">
        <f>V5/V6</f>
        <v>0.46822033898305082</v>
      </c>
    </row>
    <row r="6" spans="1:23" x14ac:dyDescent="0.2">
      <c r="A6" s="2" t="s">
        <v>68</v>
      </c>
      <c r="B6" s="112">
        <v>15</v>
      </c>
      <c r="C6" s="11">
        <f>B6/B7</f>
        <v>2.4509803921568627E-2</v>
      </c>
      <c r="E6" s="1" t="s">
        <v>107</v>
      </c>
      <c r="F6" s="1">
        <f>F4+F5</f>
        <v>552</v>
      </c>
      <c r="G6" s="10">
        <f>G4+G5</f>
        <v>1</v>
      </c>
      <c r="I6" s="152" t="s">
        <v>69</v>
      </c>
      <c r="J6" s="1">
        <f>J4+J5</f>
        <v>439</v>
      </c>
      <c r="K6" s="10">
        <f>K4+K5</f>
        <v>1</v>
      </c>
      <c r="M6" s="38" t="s">
        <v>172</v>
      </c>
      <c r="N6" s="112">
        <v>158</v>
      </c>
      <c r="O6" s="24">
        <f>N6/N8</f>
        <v>0.42021276595744683</v>
      </c>
      <c r="Q6" s="46" t="s">
        <v>69</v>
      </c>
      <c r="R6" s="47">
        <f>R4+R5</f>
        <v>383</v>
      </c>
      <c r="S6" s="49">
        <f>S4+S5</f>
        <v>1</v>
      </c>
      <c r="U6" s="46" t="s">
        <v>69</v>
      </c>
      <c r="V6" s="47">
        <f>V4+V5</f>
        <v>472</v>
      </c>
      <c r="W6" s="49">
        <f>W4+W5</f>
        <v>1</v>
      </c>
    </row>
    <row r="7" spans="1:23" x14ac:dyDescent="0.2">
      <c r="A7" s="1" t="s">
        <v>69</v>
      </c>
      <c r="B7" s="1">
        <f>B4+B5+B6</f>
        <v>612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91</v>
      </c>
      <c r="O7" s="24">
        <f>N7/N8</f>
        <v>0.24202127659574468</v>
      </c>
      <c r="Q7" s="13"/>
      <c r="R7" s="13"/>
      <c r="S7" s="14"/>
      <c r="U7" s="13"/>
      <c r="V7" s="13"/>
      <c r="W7" s="13"/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376</v>
      </c>
      <c r="O8" s="24">
        <f>O4+O5+O6+O7</f>
        <v>1</v>
      </c>
      <c r="Q8" s="13"/>
      <c r="R8" s="13"/>
      <c r="S8" s="13"/>
      <c r="U8" s="13"/>
      <c r="V8" s="13"/>
      <c r="W8" s="13"/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3</v>
      </c>
      <c r="G9" s="10">
        <f>F9/F11</f>
        <v>0.33333333333333331</v>
      </c>
      <c r="I9" s="152" t="s">
        <v>671</v>
      </c>
      <c r="J9" s="112">
        <v>46</v>
      </c>
      <c r="K9" s="10">
        <f>J9/J12</f>
        <v>0.11004784688995216</v>
      </c>
      <c r="M9" s="13"/>
      <c r="N9" s="13"/>
      <c r="O9" s="14"/>
      <c r="Q9" s="13"/>
      <c r="R9" s="13"/>
      <c r="S9" s="13"/>
      <c r="U9" s="13"/>
      <c r="V9" s="13"/>
      <c r="W9" s="13"/>
    </row>
    <row r="10" spans="1:23" x14ac:dyDescent="0.2">
      <c r="A10" s="23" t="s">
        <v>70</v>
      </c>
      <c r="B10" s="112">
        <v>2</v>
      </c>
      <c r="C10" s="24">
        <f>B10/B17</f>
        <v>3.3333333333333335E-3</v>
      </c>
      <c r="E10" s="1" t="s">
        <v>109</v>
      </c>
      <c r="F10" s="112">
        <v>6</v>
      </c>
      <c r="G10" s="10">
        <f>F10/F11</f>
        <v>0.66666666666666663</v>
      </c>
      <c r="I10" s="152" t="s">
        <v>141</v>
      </c>
      <c r="J10" s="112">
        <v>168</v>
      </c>
      <c r="K10" s="10">
        <f>J10/J12</f>
        <v>0.40191387559808611</v>
      </c>
      <c r="M10" s="38" t="s">
        <v>174</v>
      </c>
      <c r="N10" s="23" t="s">
        <v>64</v>
      </c>
      <c r="O10" s="24" t="s">
        <v>77</v>
      </c>
      <c r="Q10" s="13"/>
      <c r="R10" s="13"/>
      <c r="S10" s="13"/>
      <c r="U10" s="13"/>
      <c r="V10" s="13"/>
      <c r="W10" s="13"/>
    </row>
    <row r="11" spans="1:23" x14ac:dyDescent="0.2">
      <c r="A11" s="23" t="s">
        <v>71</v>
      </c>
      <c r="B11" s="112">
        <v>135</v>
      </c>
      <c r="C11" s="24">
        <f>B11/B17</f>
        <v>0.22500000000000001</v>
      </c>
      <c r="E11" s="1" t="s">
        <v>107</v>
      </c>
      <c r="F11" s="1">
        <f>F9+F10</f>
        <v>9</v>
      </c>
      <c r="G11" s="10">
        <f>G9+G10</f>
        <v>1</v>
      </c>
      <c r="I11" s="152" t="s">
        <v>142</v>
      </c>
      <c r="J11" s="112">
        <v>204</v>
      </c>
      <c r="K11" s="10">
        <f>J11/J12</f>
        <v>0.48803827751196172</v>
      </c>
      <c r="M11" s="38" t="s">
        <v>176</v>
      </c>
      <c r="N11" s="112">
        <v>175</v>
      </c>
      <c r="O11" s="24">
        <f>N11/N13</f>
        <v>0.45454545454545453</v>
      </c>
      <c r="Q11" s="13"/>
      <c r="R11" s="13"/>
      <c r="S11" s="13"/>
      <c r="U11" s="13"/>
      <c r="V11" s="13"/>
      <c r="W11" s="13"/>
    </row>
    <row r="12" spans="1:23" x14ac:dyDescent="0.2">
      <c r="A12" s="23" t="s">
        <v>72</v>
      </c>
      <c r="B12" s="112">
        <v>2</v>
      </c>
      <c r="C12" s="24">
        <f>B12/B17</f>
        <v>3.3333333333333335E-3</v>
      </c>
      <c r="E12" s="13"/>
      <c r="F12" s="13"/>
      <c r="G12" s="14"/>
      <c r="I12" s="152" t="s">
        <v>69</v>
      </c>
      <c r="J12" s="1">
        <f>J9+J10+J11</f>
        <v>418</v>
      </c>
      <c r="K12" s="10">
        <f>K9+K10+K11</f>
        <v>1</v>
      </c>
      <c r="M12" s="38" t="s">
        <v>175</v>
      </c>
      <c r="N12" s="112">
        <v>210</v>
      </c>
      <c r="O12" s="24">
        <f>N12/N13</f>
        <v>0.54545454545454541</v>
      </c>
      <c r="Q12" s="13"/>
      <c r="R12" s="13"/>
      <c r="S12" s="13"/>
      <c r="U12" s="13"/>
      <c r="V12" s="13"/>
      <c r="W12" s="13"/>
    </row>
    <row r="13" spans="1:23" x14ac:dyDescent="0.2">
      <c r="A13" s="23" t="s">
        <v>73</v>
      </c>
      <c r="B13" s="112">
        <v>71</v>
      </c>
      <c r="C13" s="24">
        <f>B13/B17</f>
        <v>0.11833333333333333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385</v>
      </c>
      <c r="O13" s="24">
        <f>O11+O12</f>
        <v>1</v>
      </c>
      <c r="Q13" s="13"/>
      <c r="R13" s="13"/>
      <c r="S13" s="13"/>
      <c r="U13" s="13"/>
      <c r="V13" s="13"/>
      <c r="W13" s="13"/>
    </row>
    <row r="14" spans="1:23" x14ac:dyDescent="0.2">
      <c r="A14" s="23" t="s">
        <v>74</v>
      </c>
      <c r="B14" s="112">
        <v>6</v>
      </c>
      <c r="C14" s="24">
        <f>B14/B17</f>
        <v>0.01</v>
      </c>
      <c r="E14" s="6" t="s">
        <v>111</v>
      </c>
      <c r="F14" s="112">
        <v>287</v>
      </c>
      <c r="G14" s="27">
        <f>F14/F16</f>
        <v>0.64494382022471908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13"/>
      <c r="R14" s="13"/>
      <c r="S14" s="13"/>
      <c r="U14" s="13"/>
      <c r="V14" s="13"/>
      <c r="W14" s="13"/>
    </row>
    <row r="15" spans="1:23" x14ac:dyDescent="0.2">
      <c r="A15" s="23" t="s">
        <v>75</v>
      </c>
      <c r="B15" s="112">
        <v>225</v>
      </c>
      <c r="C15" s="24">
        <f>B15/B17</f>
        <v>0.375</v>
      </c>
      <c r="E15" s="6" t="s">
        <v>112</v>
      </c>
      <c r="F15" s="112">
        <v>158</v>
      </c>
      <c r="G15" s="27">
        <f>F15/F16</f>
        <v>0.35505617977528092</v>
      </c>
      <c r="I15" s="152" t="s">
        <v>144</v>
      </c>
      <c r="J15" s="112">
        <v>112</v>
      </c>
      <c r="K15" s="10">
        <f>J15/J19</f>
        <v>0.29015544041450775</v>
      </c>
      <c r="M15" s="38" t="s">
        <v>177</v>
      </c>
      <c r="N15" s="23" t="s">
        <v>64</v>
      </c>
      <c r="O15" s="24" t="s">
        <v>77</v>
      </c>
      <c r="Q15" s="13"/>
      <c r="R15" s="13"/>
      <c r="S15" s="13"/>
      <c r="U15" s="13"/>
      <c r="V15" s="13"/>
      <c r="W15" s="13"/>
    </row>
    <row r="16" spans="1:23" x14ac:dyDescent="0.2">
      <c r="A16" s="23" t="s">
        <v>76</v>
      </c>
      <c r="B16" s="112">
        <v>159</v>
      </c>
      <c r="C16" s="24">
        <f>B16/B17</f>
        <v>0.26500000000000001</v>
      </c>
      <c r="E16" s="6" t="s">
        <v>107</v>
      </c>
      <c r="F16" s="7">
        <f>F14+F15</f>
        <v>445</v>
      </c>
      <c r="G16" s="27">
        <f>G14+G15</f>
        <v>1</v>
      </c>
      <c r="I16" s="152" t="s">
        <v>145</v>
      </c>
      <c r="J16" s="112">
        <v>77</v>
      </c>
      <c r="K16" s="10">
        <f>J16/J19</f>
        <v>0.19948186528497408</v>
      </c>
      <c r="M16" s="38" t="s">
        <v>178</v>
      </c>
      <c r="N16" s="112">
        <v>147</v>
      </c>
      <c r="O16" s="24">
        <f>N16/N18</f>
        <v>0.40607734806629836</v>
      </c>
      <c r="Q16" s="13"/>
      <c r="R16" s="13"/>
      <c r="S16" s="13"/>
      <c r="U16" s="13"/>
      <c r="V16" s="13"/>
      <c r="W16" s="13"/>
    </row>
    <row r="17" spans="1:23" x14ac:dyDescent="0.2">
      <c r="A17" s="23" t="s">
        <v>69</v>
      </c>
      <c r="B17" s="23">
        <f>B10+B11+B12+B13+B14+B15+B16</f>
        <v>600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71</v>
      </c>
      <c r="K17" s="10">
        <f>J17/J19</f>
        <v>0.18393782383419688</v>
      </c>
      <c r="M17" s="38" t="s">
        <v>179</v>
      </c>
      <c r="N17" s="112">
        <v>215</v>
      </c>
      <c r="O17" s="24">
        <f>N17/N18</f>
        <v>0.59392265193370164</v>
      </c>
      <c r="Q17" s="13"/>
      <c r="R17" s="13"/>
      <c r="S17" s="13"/>
      <c r="U17" s="13"/>
      <c r="V17" s="13"/>
      <c r="W17" s="13"/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126</v>
      </c>
      <c r="K18" s="127">
        <f>J18/J19</f>
        <v>0.32642487046632124</v>
      </c>
      <c r="M18" s="38" t="s">
        <v>69</v>
      </c>
      <c r="N18" s="23">
        <f>N16+N17</f>
        <v>362</v>
      </c>
      <c r="O18" s="24">
        <f>O16+O17</f>
        <v>1</v>
      </c>
      <c r="Q18" s="13"/>
      <c r="R18" s="13"/>
      <c r="S18" s="13"/>
      <c r="U18" s="13"/>
      <c r="V18" s="13"/>
      <c r="W18" s="13"/>
    </row>
    <row r="19" spans="1:23" x14ac:dyDescent="0.2">
      <c r="A19" s="43"/>
      <c r="B19" s="43"/>
      <c r="C19" s="44"/>
      <c r="E19" s="152" t="s">
        <v>114</v>
      </c>
      <c r="F19" s="112">
        <v>27</v>
      </c>
      <c r="G19" s="10">
        <f>F19/F22</f>
        <v>6.0538116591928252E-2</v>
      </c>
      <c r="I19" s="152" t="s">
        <v>69</v>
      </c>
      <c r="J19" s="1">
        <f>J15+J16+J17+J18</f>
        <v>386</v>
      </c>
      <c r="K19" s="10">
        <f>K15+K16+K17+K18</f>
        <v>1</v>
      </c>
      <c r="M19" s="13"/>
      <c r="N19" s="13"/>
      <c r="O19" s="14"/>
      <c r="Q19" s="13"/>
      <c r="R19" s="13"/>
      <c r="S19" s="13"/>
      <c r="U19" s="13"/>
      <c r="V19" s="13"/>
      <c r="W19" s="13"/>
    </row>
    <row r="20" spans="1:23" x14ac:dyDescent="0.2">
      <c r="A20" s="43"/>
      <c r="B20" s="43"/>
      <c r="C20" s="44"/>
      <c r="E20" s="152" t="s">
        <v>674</v>
      </c>
      <c r="F20" s="112">
        <v>148</v>
      </c>
      <c r="G20" s="10">
        <f>F20/F22</f>
        <v>0.33183856502242154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13"/>
      <c r="R20" s="13"/>
      <c r="S20" s="13"/>
      <c r="U20" s="13"/>
      <c r="V20" s="13"/>
      <c r="W20" s="13"/>
    </row>
    <row r="21" spans="1:23" x14ac:dyDescent="0.2">
      <c r="A21" s="43"/>
      <c r="B21" s="43"/>
      <c r="C21" s="44"/>
      <c r="E21" s="152" t="s">
        <v>115</v>
      </c>
      <c r="F21" s="112">
        <v>271</v>
      </c>
      <c r="G21" s="10">
        <f>F21/F22</f>
        <v>0.6076233183856502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223</v>
      </c>
      <c r="O21" s="24">
        <f>N21/N25</f>
        <v>0.55610972568578554</v>
      </c>
      <c r="Q21" s="13"/>
      <c r="R21" s="13"/>
      <c r="S21" s="13"/>
      <c r="U21" s="13"/>
      <c r="V21" s="13"/>
      <c r="W21" s="13"/>
    </row>
    <row r="22" spans="1:23" x14ac:dyDescent="0.2">
      <c r="A22" s="43"/>
      <c r="B22" s="43"/>
      <c r="C22" s="44"/>
      <c r="E22" s="152" t="s">
        <v>107</v>
      </c>
      <c r="F22" s="1">
        <f>F19+F20+F21</f>
        <v>446</v>
      </c>
      <c r="G22" s="10">
        <f>G19+G20+G21</f>
        <v>1</v>
      </c>
      <c r="I22" s="152" t="s">
        <v>148</v>
      </c>
      <c r="J22" s="112">
        <v>110</v>
      </c>
      <c r="K22" s="10">
        <f>J22/J25</f>
        <v>0.2813299232736573</v>
      </c>
      <c r="M22" s="38" t="s">
        <v>182</v>
      </c>
      <c r="N22" s="112">
        <v>79</v>
      </c>
      <c r="O22" s="24">
        <f>N22/N25</f>
        <v>0.1970074812967581</v>
      </c>
      <c r="Q22" s="13"/>
      <c r="R22" s="13"/>
      <c r="S22" s="13"/>
      <c r="U22" s="13"/>
      <c r="V22" s="13"/>
      <c r="W22" s="13"/>
    </row>
    <row r="23" spans="1:23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54</v>
      </c>
      <c r="K23" s="10">
        <f>J23/J25</f>
        <v>0.13810741687979539</v>
      </c>
      <c r="M23" s="38" t="s">
        <v>183</v>
      </c>
      <c r="N23" s="112">
        <v>61</v>
      </c>
      <c r="O23" s="24">
        <f>N23/N25</f>
        <v>0.15211970074812967</v>
      </c>
      <c r="Q23" s="13"/>
      <c r="R23" s="13"/>
      <c r="S23" s="13"/>
      <c r="U23" s="13"/>
      <c r="V23" s="13"/>
      <c r="W23" s="13"/>
    </row>
    <row r="24" spans="1:23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227</v>
      </c>
      <c r="K24" s="10">
        <f>J24/J25</f>
        <v>0.58056265984654731</v>
      </c>
      <c r="M24" s="38" t="s">
        <v>184</v>
      </c>
      <c r="N24" s="112">
        <v>38</v>
      </c>
      <c r="O24" s="24">
        <f>N24/N25</f>
        <v>9.4763092269326679E-2</v>
      </c>
      <c r="Q24" s="13"/>
      <c r="R24" s="13"/>
      <c r="S24" s="13"/>
      <c r="U24" s="13"/>
      <c r="V24" s="13"/>
      <c r="W24" s="13"/>
    </row>
    <row r="25" spans="1:23" x14ac:dyDescent="0.2">
      <c r="A25" s="43"/>
      <c r="B25" s="43"/>
      <c r="C25" s="44"/>
      <c r="E25" s="152" t="s">
        <v>117</v>
      </c>
      <c r="F25" s="112">
        <v>204</v>
      </c>
      <c r="G25" s="10">
        <f>F25/F30</f>
        <v>0.48113207547169812</v>
      </c>
      <c r="I25" s="152" t="s">
        <v>69</v>
      </c>
      <c r="J25" s="1">
        <f>J22+J23+J24</f>
        <v>391</v>
      </c>
      <c r="K25" s="10">
        <f>K22+K23+K24</f>
        <v>1</v>
      </c>
      <c r="M25" s="38" t="s">
        <v>69</v>
      </c>
      <c r="N25" s="23">
        <f>N21+N22+N23+N24</f>
        <v>401</v>
      </c>
      <c r="O25" s="24">
        <f>O21+O22+O23+O24</f>
        <v>0.99999999999999989</v>
      </c>
      <c r="Q25" s="13"/>
      <c r="R25" s="13"/>
      <c r="S25" s="13"/>
      <c r="U25" s="13"/>
      <c r="V25" s="13"/>
      <c r="W25" s="13"/>
    </row>
    <row r="26" spans="1:23" x14ac:dyDescent="0.2">
      <c r="A26" s="13"/>
      <c r="B26" s="13"/>
      <c r="C26" s="14"/>
      <c r="E26" s="152" t="s">
        <v>118</v>
      </c>
      <c r="F26" s="112">
        <v>49</v>
      </c>
      <c r="G26" s="10">
        <f>F26/F30</f>
        <v>0.11556603773584906</v>
      </c>
      <c r="I26" s="13"/>
      <c r="J26" s="13"/>
      <c r="K26" s="14"/>
      <c r="M26" s="13"/>
      <c r="N26" s="13"/>
      <c r="O26" s="14"/>
      <c r="Q26" s="13"/>
      <c r="R26" s="13"/>
      <c r="S26" s="13"/>
      <c r="U26" s="13"/>
      <c r="V26" s="13"/>
      <c r="W26" s="13"/>
    </row>
    <row r="27" spans="1:23" x14ac:dyDescent="0.2">
      <c r="A27" s="43"/>
      <c r="B27" s="43"/>
      <c r="C27" s="44"/>
      <c r="E27" s="152" t="s">
        <v>119</v>
      </c>
      <c r="F27" s="112">
        <v>37</v>
      </c>
      <c r="G27" s="10">
        <f>F27/F30</f>
        <v>8.7264150943396221E-2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3"/>
      <c r="U27" s="13"/>
      <c r="V27" s="13"/>
      <c r="W27" s="13"/>
    </row>
    <row r="28" spans="1:23" x14ac:dyDescent="0.2">
      <c r="A28" s="43"/>
      <c r="B28" s="43"/>
      <c r="C28" s="44"/>
      <c r="E28" s="152" t="s">
        <v>120</v>
      </c>
      <c r="F28" s="112">
        <v>21</v>
      </c>
      <c r="G28" s="10">
        <f>F28/F30</f>
        <v>4.9528301886792456E-2</v>
      </c>
      <c r="I28" s="152" t="s">
        <v>644</v>
      </c>
      <c r="J28" s="112">
        <v>105</v>
      </c>
      <c r="K28" s="10">
        <f>J28/J33</f>
        <v>0.27415143603133157</v>
      </c>
      <c r="M28" s="38" t="s">
        <v>186</v>
      </c>
      <c r="N28" s="112">
        <v>104</v>
      </c>
      <c r="O28" s="24">
        <f>N28/N31</f>
        <v>0.28260869565217389</v>
      </c>
      <c r="Q28" s="13"/>
      <c r="R28" s="13"/>
      <c r="S28" s="13"/>
      <c r="U28" s="13"/>
      <c r="V28" s="13"/>
      <c r="W28" s="13"/>
    </row>
    <row r="29" spans="1:23" x14ac:dyDescent="0.2">
      <c r="A29" s="43"/>
      <c r="B29" s="43"/>
      <c r="C29" s="44"/>
      <c r="E29" s="152" t="s">
        <v>99</v>
      </c>
      <c r="F29" s="112">
        <v>113</v>
      </c>
      <c r="G29" s="10">
        <f>F29/F30</f>
        <v>0.26650943396226418</v>
      </c>
      <c r="I29" s="152" t="s">
        <v>151</v>
      </c>
      <c r="J29" s="112">
        <v>139</v>
      </c>
      <c r="K29" s="10">
        <f>J29/J33</f>
        <v>0.36292428198433418</v>
      </c>
      <c r="M29" s="38" t="s">
        <v>682</v>
      </c>
      <c r="N29" s="112">
        <v>133</v>
      </c>
      <c r="O29" s="24">
        <f>N29/N31</f>
        <v>0.36141304347826086</v>
      </c>
      <c r="Q29" s="13"/>
      <c r="R29" s="13"/>
      <c r="S29" s="13"/>
      <c r="U29" s="13"/>
      <c r="V29" s="13"/>
      <c r="W29" s="13"/>
    </row>
    <row r="30" spans="1:23" x14ac:dyDescent="0.2">
      <c r="A30" s="43"/>
      <c r="B30" s="43"/>
      <c r="C30" s="44"/>
      <c r="E30" s="152" t="s">
        <v>69</v>
      </c>
      <c r="F30" s="1">
        <f>F25+F26+F27+F28+F29</f>
        <v>424</v>
      </c>
      <c r="G30" s="10">
        <f>G25+G26+G27+G28+G29</f>
        <v>1</v>
      </c>
      <c r="I30" s="152" t="s">
        <v>152</v>
      </c>
      <c r="J30" s="112">
        <v>23</v>
      </c>
      <c r="K30" s="10">
        <f>J30/J33</f>
        <v>6.0052219321148827E-2</v>
      </c>
      <c r="M30" s="38" t="s">
        <v>187</v>
      </c>
      <c r="N30" s="112">
        <v>131</v>
      </c>
      <c r="O30" s="24">
        <f>N30/N31</f>
        <v>0.35597826086956524</v>
      </c>
      <c r="Q30" s="13"/>
      <c r="R30" s="13"/>
      <c r="S30" s="13"/>
      <c r="U30" s="13"/>
      <c r="V30" s="13"/>
      <c r="W30" s="13"/>
    </row>
    <row r="31" spans="1:23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45</v>
      </c>
      <c r="K31" s="10">
        <f>J31/J33</f>
        <v>0.1174934725848564</v>
      </c>
      <c r="M31" s="38" t="s">
        <v>69</v>
      </c>
      <c r="N31" s="23">
        <f>N28+N29+N30</f>
        <v>368</v>
      </c>
      <c r="O31" s="24">
        <f>O28+O29+O30</f>
        <v>1</v>
      </c>
      <c r="Q31" s="13"/>
      <c r="R31" s="13"/>
      <c r="S31" s="13"/>
      <c r="U31" s="13"/>
      <c r="V31" s="13"/>
      <c r="W31" s="13"/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71</v>
      </c>
      <c r="K32" s="10">
        <f>J32/J33</f>
        <v>0.18537859007832899</v>
      </c>
      <c r="M32" s="13"/>
      <c r="N32" s="13"/>
      <c r="O32" s="14"/>
      <c r="Q32" s="13"/>
      <c r="R32" s="13"/>
      <c r="S32" s="13"/>
      <c r="U32" s="13"/>
      <c r="V32" s="13"/>
      <c r="W32" s="13"/>
    </row>
    <row r="33" spans="1:23" x14ac:dyDescent="0.2">
      <c r="A33" s="43"/>
      <c r="B33" s="43"/>
      <c r="C33" s="44"/>
      <c r="E33" s="6" t="s">
        <v>112</v>
      </c>
      <c r="F33" s="112">
        <v>222</v>
      </c>
      <c r="G33" s="27">
        <f>F33/F35</f>
        <v>0.50800915331807783</v>
      </c>
      <c r="I33" s="152" t="s">
        <v>69</v>
      </c>
      <c r="J33" s="1">
        <f>J28+J29+J30+J31+J32</f>
        <v>383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3"/>
      <c r="U33" s="13"/>
      <c r="V33" s="13"/>
      <c r="W33" s="13"/>
    </row>
    <row r="34" spans="1:23" x14ac:dyDescent="0.2">
      <c r="A34" s="13"/>
      <c r="B34" s="13"/>
      <c r="C34" s="14"/>
      <c r="E34" s="6" t="s">
        <v>122</v>
      </c>
      <c r="F34" s="112">
        <v>215</v>
      </c>
      <c r="G34" s="27">
        <f>F34/F35</f>
        <v>0.49199084668192222</v>
      </c>
      <c r="I34" s="13"/>
      <c r="J34" s="13"/>
      <c r="K34" s="14"/>
      <c r="M34" s="38" t="s">
        <v>189</v>
      </c>
      <c r="N34" s="112">
        <v>141</v>
      </c>
      <c r="O34" s="24">
        <f>N34/N38</f>
        <v>0.38630136986301372</v>
      </c>
      <c r="Q34" s="13"/>
      <c r="R34" s="13"/>
      <c r="S34" s="13"/>
      <c r="U34" s="13"/>
      <c r="V34" s="13"/>
      <c r="W34" s="13"/>
    </row>
    <row r="35" spans="1:23" x14ac:dyDescent="0.2">
      <c r="A35" s="13"/>
      <c r="B35" s="13"/>
      <c r="C35" s="14"/>
      <c r="E35" s="6" t="s">
        <v>107</v>
      </c>
      <c r="F35" s="7">
        <f>F33+F34</f>
        <v>437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131</v>
      </c>
      <c r="O35" s="24">
        <f>N35/N38</f>
        <v>0.35890410958904112</v>
      </c>
      <c r="Q35" s="13"/>
      <c r="R35" s="13"/>
      <c r="S35" s="13"/>
      <c r="U35" s="13"/>
      <c r="V35" s="13"/>
      <c r="W35" s="13"/>
    </row>
    <row r="36" spans="1:23" x14ac:dyDescent="0.2">
      <c r="A36" s="43"/>
      <c r="B36" s="43"/>
      <c r="C36" s="44"/>
      <c r="E36" s="13"/>
      <c r="F36" s="13"/>
      <c r="G36" s="14"/>
      <c r="I36" s="38" t="s">
        <v>156</v>
      </c>
      <c r="J36" s="112">
        <v>208</v>
      </c>
      <c r="K36" s="24">
        <f>J36/J38</f>
        <v>0.54450261780104714</v>
      </c>
      <c r="M36" s="38" t="s">
        <v>191</v>
      </c>
      <c r="N36" s="112">
        <v>41</v>
      </c>
      <c r="O36" s="24">
        <f>N36/N38</f>
        <v>0.11232876712328767</v>
      </c>
      <c r="Q36" s="13"/>
      <c r="R36" s="13"/>
      <c r="S36" s="13"/>
      <c r="U36" s="13"/>
      <c r="V36" s="13"/>
      <c r="W36" s="13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174</v>
      </c>
      <c r="K37" s="24">
        <f>J37/J38</f>
        <v>0.45549738219895286</v>
      </c>
      <c r="M37" s="38" t="s">
        <v>192</v>
      </c>
      <c r="N37" s="112">
        <v>52</v>
      </c>
      <c r="O37" s="24">
        <f>N37/N38</f>
        <v>0.14246575342465753</v>
      </c>
      <c r="Q37" s="13"/>
      <c r="R37" s="13"/>
      <c r="S37" s="13"/>
      <c r="U37" s="13"/>
      <c r="V37" s="13"/>
      <c r="W37" s="13"/>
    </row>
    <row r="38" spans="1:23" x14ac:dyDescent="0.2">
      <c r="A38" s="43"/>
      <c r="B38" s="43"/>
      <c r="C38" s="44"/>
      <c r="E38" s="6" t="s">
        <v>124</v>
      </c>
      <c r="F38" s="112">
        <v>1</v>
      </c>
      <c r="G38" s="27">
        <f>F38/F40</f>
        <v>0.5</v>
      </c>
      <c r="I38" s="38" t="s">
        <v>69</v>
      </c>
      <c r="J38" s="23">
        <f>J36+J37</f>
        <v>382</v>
      </c>
      <c r="K38" s="24">
        <f>K36+K37</f>
        <v>1</v>
      </c>
      <c r="M38" s="38" t="s">
        <v>107</v>
      </c>
      <c r="N38" s="23">
        <f>N34+N35+N36+N37</f>
        <v>365</v>
      </c>
      <c r="O38" s="24">
        <f>O34+O35+O36+O37</f>
        <v>1</v>
      </c>
      <c r="Q38" s="13"/>
      <c r="R38" s="13"/>
      <c r="S38" s="13"/>
      <c r="U38" s="13"/>
      <c r="V38" s="13"/>
      <c r="W38" s="13"/>
    </row>
    <row r="39" spans="1:23" x14ac:dyDescent="0.2">
      <c r="A39" s="43"/>
      <c r="B39" s="43"/>
      <c r="C39" s="44"/>
      <c r="E39" s="6" t="s">
        <v>125</v>
      </c>
      <c r="F39" s="112">
        <v>1</v>
      </c>
      <c r="G39" s="27">
        <f>F39/F40</f>
        <v>0.5</v>
      </c>
      <c r="I39" s="13"/>
      <c r="J39" s="13"/>
      <c r="K39" s="14"/>
      <c r="M39" s="13"/>
      <c r="N39" s="13"/>
      <c r="O39" s="14"/>
      <c r="Q39" s="13"/>
      <c r="R39" s="13"/>
      <c r="S39" s="13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2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3"/>
      <c r="U40" s="13"/>
      <c r="V40" s="13"/>
      <c r="W40" s="13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55</v>
      </c>
      <c r="K41" s="24">
        <f>J41/J45</f>
        <v>0.14435695538057744</v>
      </c>
      <c r="M41" s="38" t="s">
        <v>194</v>
      </c>
      <c r="N41" s="112">
        <v>66</v>
      </c>
      <c r="O41" s="24">
        <f>N41/N45</f>
        <v>0.17886178861788618</v>
      </c>
      <c r="Q41" s="13"/>
      <c r="R41" s="13"/>
      <c r="S41" s="13"/>
      <c r="U41" s="13"/>
      <c r="V41" s="13"/>
      <c r="W41" s="13"/>
    </row>
    <row r="42" spans="1:23" x14ac:dyDescent="0.2">
      <c r="A42" s="1" t="s">
        <v>87</v>
      </c>
      <c r="B42" s="112">
        <v>233</v>
      </c>
      <c r="C42" s="10">
        <f>B42/B44</f>
        <v>0.4568627450980392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128</v>
      </c>
      <c r="K42" s="24">
        <f>J42/J45</f>
        <v>0.33595800524934383</v>
      </c>
      <c r="M42" s="38" t="s">
        <v>195</v>
      </c>
      <c r="N42" s="112">
        <v>128</v>
      </c>
      <c r="O42" s="24">
        <f>N42/N45</f>
        <v>0.34688346883468835</v>
      </c>
      <c r="Q42" s="13"/>
      <c r="R42" s="13"/>
      <c r="S42" s="13"/>
      <c r="U42" s="13"/>
      <c r="V42" s="13"/>
      <c r="W42" s="13"/>
    </row>
    <row r="43" spans="1:23" x14ac:dyDescent="0.2">
      <c r="A43" s="1" t="s">
        <v>88</v>
      </c>
      <c r="B43" s="112">
        <v>277</v>
      </c>
      <c r="C43" s="10">
        <f>B43/B44</f>
        <v>0.54313725490196074</v>
      </c>
      <c r="E43" s="153" t="s">
        <v>127</v>
      </c>
      <c r="F43" s="125">
        <v>56</v>
      </c>
      <c r="G43" s="127">
        <f>F43/F49</f>
        <v>0.14035087719298245</v>
      </c>
      <c r="I43" s="38" t="s">
        <v>159</v>
      </c>
      <c r="J43" s="112">
        <v>133</v>
      </c>
      <c r="K43" s="24">
        <f>J43/J45</f>
        <v>0.34908136482939633</v>
      </c>
      <c r="M43" s="38" t="s">
        <v>196</v>
      </c>
      <c r="N43" s="112">
        <v>88</v>
      </c>
      <c r="O43" s="24">
        <f>N43/N45</f>
        <v>0.23848238482384823</v>
      </c>
      <c r="Q43" s="13"/>
      <c r="R43" s="13"/>
      <c r="S43" s="13"/>
      <c r="U43" s="13"/>
      <c r="V43" s="13"/>
      <c r="W43" s="13"/>
    </row>
    <row r="44" spans="1:23" x14ac:dyDescent="0.2">
      <c r="A44" s="1" t="s">
        <v>69</v>
      </c>
      <c r="B44" s="1">
        <f>B42+B43</f>
        <v>510</v>
      </c>
      <c r="C44" s="10">
        <f>C42+C43</f>
        <v>1</v>
      </c>
      <c r="E44" s="152" t="s">
        <v>128</v>
      </c>
      <c r="F44" s="112">
        <v>50</v>
      </c>
      <c r="G44" s="10">
        <f>F44/F49</f>
        <v>0.12531328320802004</v>
      </c>
      <c r="I44" s="38" t="s">
        <v>160</v>
      </c>
      <c r="J44" s="112">
        <v>65</v>
      </c>
      <c r="K44" s="24">
        <f>J44/J45</f>
        <v>0.17060367454068243</v>
      </c>
      <c r="M44" s="38" t="s">
        <v>197</v>
      </c>
      <c r="N44" s="112">
        <v>87</v>
      </c>
      <c r="O44" s="24">
        <f>N44/N45</f>
        <v>0.23577235772357724</v>
      </c>
      <c r="Q44" s="13"/>
      <c r="R44" s="13"/>
      <c r="S44" s="13"/>
      <c r="U44" s="13"/>
      <c r="V44" s="13"/>
      <c r="W44" s="13"/>
    </row>
    <row r="45" spans="1:23" x14ac:dyDescent="0.2">
      <c r="A45" s="13"/>
      <c r="B45" s="13"/>
      <c r="C45" s="14"/>
      <c r="E45" s="152" t="s">
        <v>129</v>
      </c>
      <c r="F45" s="112">
        <v>81</v>
      </c>
      <c r="G45" s="10">
        <f>F45/F49</f>
        <v>0.20300751879699247</v>
      </c>
      <c r="I45" s="38" t="s">
        <v>69</v>
      </c>
      <c r="J45" s="23">
        <f>J41+J42+J43+J44</f>
        <v>381</v>
      </c>
      <c r="K45" s="24">
        <f>K41+K42+K43+K44</f>
        <v>1</v>
      </c>
      <c r="M45" s="38" t="s">
        <v>69</v>
      </c>
      <c r="N45" s="23">
        <f>N41+N42+N43+N44</f>
        <v>369</v>
      </c>
      <c r="O45" s="24">
        <f>O41+O42+O43+O44</f>
        <v>1</v>
      </c>
      <c r="Q45" s="13"/>
      <c r="R45" s="13"/>
      <c r="S45" s="13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110</v>
      </c>
      <c r="G46" s="10">
        <f>F46/F49</f>
        <v>0.27568922305764409</v>
      </c>
      <c r="I46" s="13"/>
      <c r="J46" s="13"/>
      <c r="K46" s="14"/>
      <c r="M46" s="13"/>
      <c r="N46" s="13"/>
      <c r="O46" s="14"/>
      <c r="Q46" s="13"/>
      <c r="R46" s="13"/>
      <c r="S46" s="13"/>
      <c r="U46" s="13"/>
      <c r="V46" s="13"/>
      <c r="W46" s="13"/>
    </row>
    <row r="47" spans="1:23" x14ac:dyDescent="0.2">
      <c r="A47" s="1" t="s">
        <v>90</v>
      </c>
      <c r="B47" s="112">
        <v>138</v>
      </c>
      <c r="C47" s="10">
        <f>B47/B49</f>
        <v>0.2955032119914347</v>
      </c>
      <c r="E47" s="152" t="s">
        <v>131</v>
      </c>
      <c r="F47" s="112">
        <v>90</v>
      </c>
      <c r="G47" s="10">
        <f>F47/F49</f>
        <v>0.22556390977443608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3"/>
      <c r="U47" s="13"/>
      <c r="V47" s="13"/>
      <c r="W47" s="13"/>
    </row>
    <row r="48" spans="1:23" x14ac:dyDescent="0.2">
      <c r="A48" s="1" t="s">
        <v>91</v>
      </c>
      <c r="B48" s="112">
        <v>329</v>
      </c>
      <c r="C48" s="10">
        <f>B48/B49</f>
        <v>0.7044967880085653</v>
      </c>
      <c r="E48" s="152" t="s">
        <v>673</v>
      </c>
      <c r="F48" s="112">
        <v>12</v>
      </c>
      <c r="G48" s="10">
        <f>F48/F49</f>
        <v>3.007518796992481E-2</v>
      </c>
      <c r="I48" s="38" t="s">
        <v>162</v>
      </c>
      <c r="J48" s="112">
        <v>218</v>
      </c>
      <c r="K48" s="24">
        <f>J48/J51</f>
        <v>0.56770833333333337</v>
      </c>
      <c r="M48" s="38" t="s">
        <v>199</v>
      </c>
      <c r="N48" s="112">
        <v>122</v>
      </c>
      <c r="O48" s="24">
        <f>N48/N51</f>
        <v>0.33701657458563539</v>
      </c>
      <c r="Q48" s="13"/>
      <c r="R48" s="13"/>
      <c r="S48" s="13"/>
      <c r="U48" s="13"/>
      <c r="V48" s="13"/>
      <c r="W48" s="13"/>
    </row>
    <row r="49" spans="1:23" x14ac:dyDescent="0.2">
      <c r="A49" s="1" t="s">
        <v>69</v>
      </c>
      <c r="B49" s="1">
        <f>B47+B48</f>
        <v>467</v>
      </c>
      <c r="C49" s="10">
        <f>C47+C48</f>
        <v>1</v>
      </c>
      <c r="E49" s="152" t="s">
        <v>69</v>
      </c>
      <c r="F49" s="1">
        <f>F43+F44+F45+F46+F47+F48</f>
        <v>399</v>
      </c>
      <c r="G49" s="10">
        <f>G43+G44+G45+G46+G47+G48</f>
        <v>0.99999999999999989</v>
      </c>
      <c r="I49" s="38" t="s">
        <v>163</v>
      </c>
      <c r="J49" s="112">
        <v>114</v>
      </c>
      <c r="K49" s="24">
        <f>J49/J51</f>
        <v>0.296875</v>
      </c>
      <c r="M49" s="38" t="s">
        <v>200</v>
      </c>
      <c r="N49" s="112">
        <v>134</v>
      </c>
      <c r="O49" s="24">
        <f>N49/N51</f>
        <v>0.37016574585635359</v>
      </c>
      <c r="Q49" s="13"/>
      <c r="R49" s="13"/>
      <c r="S49" s="13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52</v>
      </c>
      <c r="K50" s="24">
        <f>J50/J51</f>
        <v>0.13541666666666666</v>
      </c>
      <c r="M50" s="38" t="s">
        <v>201</v>
      </c>
      <c r="N50" s="112">
        <v>106</v>
      </c>
      <c r="O50" s="24">
        <f>N50/N51</f>
        <v>0.29281767955801102</v>
      </c>
      <c r="Q50" s="13"/>
      <c r="R50" s="13"/>
      <c r="S50" s="13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384</v>
      </c>
      <c r="K51" s="24">
        <f>K48+K49+K50</f>
        <v>1</v>
      </c>
      <c r="M51" s="38" t="s">
        <v>69</v>
      </c>
      <c r="N51" s="23">
        <f>N48+N49+N50</f>
        <v>362</v>
      </c>
      <c r="O51" s="24">
        <f>O48+O49+O50</f>
        <v>1</v>
      </c>
      <c r="Q51" s="13"/>
      <c r="R51" s="13"/>
      <c r="S51" s="13"/>
      <c r="U51" s="13"/>
      <c r="V51" s="13"/>
      <c r="W51" s="13"/>
    </row>
    <row r="52" spans="1:23" x14ac:dyDescent="0.2">
      <c r="A52" s="1" t="s">
        <v>92</v>
      </c>
      <c r="B52" s="112">
        <v>110</v>
      </c>
      <c r="C52" s="10">
        <f>B52/B54</f>
        <v>0.22821576763485477</v>
      </c>
      <c r="E52" s="152" t="s">
        <v>133</v>
      </c>
      <c r="F52" s="112">
        <v>259</v>
      </c>
      <c r="G52" s="10">
        <f>F52/F55</f>
        <v>0.65736040609137059</v>
      </c>
      <c r="I52" s="13"/>
      <c r="J52" s="13"/>
      <c r="K52" s="14"/>
      <c r="M52" s="13"/>
      <c r="N52" s="13"/>
      <c r="O52" s="14"/>
      <c r="Q52" s="13"/>
      <c r="R52" s="13"/>
      <c r="S52" s="13"/>
      <c r="U52" s="13"/>
      <c r="V52" s="13"/>
      <c r="W52" s="13"/>
    </row>
    <row r="53" spans="1:23" x14ac:dyDescent="0.2">
      <c r="A53" s="1" t="s">
        <v>93</v>
      </c>
      <c r="B53" s="112">
        <v>372</v>
      </c>
      <c r="C53" s="10">
        <f>B53/B54</f>
        <v>0.77178423236514526</v>
      </c>
      <c r="E53" s="152" t="s">
        <v>134</v>
      </c>
      <c r="F53" s="112">
        <v>98</v>
      </c>
      <c r="G53" s="10">
        <f>F53/F55</f>
        <v>0.24873096446700507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3"/>
      <c r="U53" s="13"/>
      <c r="V53" s="13"/>
      <c r="W53" s="13"/>
    </row>
    <row r="54" spans="1:23" x14ac:dyDescent="0.2">
      <c r="A54" s="1" t="s">
        <v>69</v>
      </c>
      <c r="B54" s="1">
        <f>B52+B53</f>
        <v>482</v>
      </c>
      <c r="C54" s="10">
        <f>C52+C53</f>
        <v>1</v>
      </c>
      <c r="E54" s="152" t="s">
        <v>135</v>
      </c>
      <c r="F54" s="112">
        <v>37</v>
      </c>
      <c r="G54" s="10">
        <f>F54/F55</f>
        <v>9.3908629441624369E-2</v>
      </c>
      <c r="I54" s="38" t="s">
        <v>166</v>
      </c>
      <c r="J54" s="112">
        <v>207</v>
      </c>
      <c r="K54" s="24">
        <f>J54/J57</f>
        <v>0.553475935828877</v>
      </c>
      <c r="M54" s="38" t="s">
        <v>203</v>
      </c>
      <c r="N54" s="112">
        <v>226</v>
      </c>
      <c r="O54" s="24">
        <f>N54/N56</f>
        <v>0.60752688172043012</v>
      </c>
      <c r="Q54" s="13"/>
      <c r="R54" s="13"/>
      <c r="S54" s="13"/>
      <c r="U54" s="13"/>
      <c r="V54" s="13"/>
      <c r="W54" s="13"/>
    </row>
    <row r="55" spans="1:23" x14ac:dyDescent="0.2">
      <c r="A55" s="13"/>
      <c r="B55" s="13"/>
      <c r="C55" s="14"/>
      <c r="E55" s="152" t="s">
        <v>69</v>
      </c>
      <c r="F55" s="1">
        <f>F52+F53+F54</f>
        <v>394</v>
      </c>
      <c r="G55" s="10">
        <f>G52+G53+G54</f>
        <v>1</v>
      </c>
      <c r="I55" s="38" t="s">
        <v>167</v>
      </c>
      <c r="J55" s="112">
        <v>106</v>
      </c>
      <c r="K55" s="24">
        <f>J55/J57</f>
        <v>0.28342245989304815</v>
      </c>
      <c r="M55" s="38" t="s">
        <v>204</v>
      </c>
      <c r="N55" s="112">
        <v>146</v>
      </c>
      <c r="O55" s="24">
        <f>N55/N56</f>
        <v>0.39247311827956988</v>
      </c>
      <c r="Q55" s="13"/>
      <c r="R55" s="13"/>
      <c r="S55" s="13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61</v>
      </c>
      <c r="K56" s="24">
        <f>J56/J57</f>
        <v>0.16310160427807488</v>
      </c>
      <c r="M56" s="38" t="s">
        <v>69</v>
      </c>
      <c r="N56" s="23">
        <f>N54+N55</f>
        <v>372</v>
      </c>
      <c r="O56" s="24">
        <f>O54+O55</f>
        <v>1</v>
      </c>
      <c r="Q56" s="13"/>
      <c r="R56" s="13"/>
      <c r="S56" s="13"/>
      <c r="U56" s="13"/>
      <c r="V56" s="13"/>
      <c r="W56" s="13"/>
    </row>
    <row r="57" spans="1:23" x14ac:dyDescent="0.2">
      <c r="A57" s="1" t="s">
        <v>97</v>
      </c>
      <c r="B57" s="112">
        <v>78</v>
      </c>
      <c r="C57" s="10">
        <f>B57/B60</f>
        <v>0.16631130063965885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374</v>
      </c>
      <c r="K57" s="24">
        <f>K54+K55+K56</f>
        <v>1</v>
      </c>
      <c r="M57" s="13"/>
      <c r="N57" s="13"/>
      <c r="O57" s="13"/>
      <c r="Q57" s="13"/>
      <c r="R57" s="13"/>
      <c r="S57" s="13"/>
      <c r="U57" s="13"/>
      <c r="V57" s="13"/>
      <c r="W57" s="13"/>
    </row>
    <row r="58" spans="1:23" x14ac:dyDescent="0.2">
      <c r="A58" s="1" t="s">
        <v>98</v>
      </c>
      <c r="B58" s="112">
        <v>231</v>
      </c>
      <c r="C58" s="10">
        <f>B58/B60</f>
        <v>0.4925373134328358</v>
      </c>
      <c r="E58" s="152" t="s">
        <v>137</v>
      </c>
      <c r="F58" s="112">
        <v>250</v>
      </c>
      <c r="G58" s="10">
        <f>F58/F60</f>
        <v>0.61576354679802958</v>
      </c>
      <c r="I58" s="13"/>
      <c r="J58" s="13"/>
      <c r="K58" s="14"/>
      <c r="M58" s="13"/>
      <c r="N58" s="13"/>
      <c r="O58" s="13"/>
      <c r="Q58" s="13"/>
      <c r="R58" s="13"/>
      <c r="S58" s="13"/>
      <c r="U58" s="13"/>
      <c r="V58" s="13"/>
      <c r="W58" s="13"/>
    </row>
    <row r="59" spans="1:23" x14ac:dyDescent="0.2">
      <c r="A59" s="1" t="s">
        <v>99</v>
      </c>
      <c r="B59" s="112">
        <v>160</v>
      </c>
      <c r="C59" s="10">
        <f>B59/B60</f>
        <v>0.34115138592750532</v>
      </c>
      <c r="E59" s="154" t="s">
        <v>72</v>
      </c>
      <c r="F59" s="112">
        <v>156</v>
      </c>
      <c r="G59" s="31">
        <f>F59/F60</f>
        <v>0.38423645320197042</v>
      </c>
      <c r="I59" s="50"/>
      <c r="J59" s="13"/>
      <c r="K59" s="16"/>
      <c r="M59" s="13"/>
      <c r="N59" s="13"/>
      <c r="O59" s="13"/>
      <c r="Q59" s="13"/>
      <c r="R59" s="13"/>
      <c r="S59" s="13"/>
      <c r="U59" s="13"/>
      <c r="V59" s="13"/>
      <c r="W59" s="13"/>
    </row>
    <row r="60" spans="1:23" x14ac:dyDescent="0.2">
      <c r="A60" s="1" t="s">
        <v>69</v>
      </c>
      <c r="B60" s="1">
        <f>B57+B58+B59</f>
        <v>469</v>
      </c>
      <c r="C60" s="10">
        <f>C57+C58+C59</f>
        <v>1</v>
      </c>
      <c r="E60" s="38" t="s">
        <v>69</v>
      </c>
      <c r="F60" s="23">
        <f>F58+F59</f>
        <v>406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3"/>
      <c r="U60" s="13"/>
      <c r="V60" s="13"/>
      <c r="W60" s="13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3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3"/>
      <c r="U62" s="13"/>
      <c r="V62" s="13"/>
      <c r="W62" s="13"/>
    </row>
    <row r="63" spans="1:23" x14ac:dyDescent="0.2">
      <c r="A63" s="1" t="s">
        <v>101</v>
      </c>
      <c r="B63" s="112">
        <v>437</v>
      </c>
      <c r="C63" s="10">
        <f>B63/B65</f>
        <v>0.80776340110905731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3"/>
      <c r="U63" s="13"/>
      <c r="V63" s="13"/>
      <c r="W63" s="13"/>
    </row>
    <row r="64" spans="1:23" x14ac:dyDescent="0.2">
      <c r="A64" s="1" t="s">
        <v>102</v>
      </c>
      <c r="B64" s="112">
        <v>104</v>
      </c>
      <c r="C64" s="10">
        <f>B64/B65</f>
        <v>0.19223659889094269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3"/>
      <c r="U64" s="13"/>
      <c r="V64" s="13"/>
      <c r="W64" s="13"/>
    </row>
    <row r="65" spans="1:23" x14ac:dyDescent="0.2">
      <c r="A65" s="1" t="s">
        <v>69</v>
      </c>
      <c r="B65" s="1">
        <f>B63+B64</f>
        <v>541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3"/>
      <c r="U65" s="13"/>
      <c r="V65" s="13"/>
      <c r="W65" s="13"/>
    </row>
    <row r="66" spans="1:23" s="13" customFormat="1" x14ac:dyDescent="0.2">
      <c r="C66" s="14"/>
      <c r="G66" s="14"/>
      <c r="I66" s="50"/>
      <c r="K66" s="16"/>
    </row>
    <row r="67" spans="1:23" s="13" customFormat="1" x14ac:dyDescent="0.2">
      <c r="C67" s="14"/>
      <c r="E67" s="50"/>
      <c r="G67" s="16"/>
      <c r="I67" s="50"/>
      <c r="K67" s="16"/>
    </row>
    <row r="68" spans="1:23" s="13" customFormat="1" x14ac:dyDescent="0.2">
      <c r="C68" s="14"/>
      <c r="E68" s="50"/>
      <c r="G68" s="16"/>
      <c r="I68" s="50"/>
      <c r="K68" s="16"/>
    </row>
    <row r="69" spans="1:23" s="13" customFormat="1" x14ac:dyDescent="0.2">
      <c r="C69" s="14"/>
      <c r="E69" s="50"/>
      <c r="G69" s="16"/>
      <c r="I69" s="50"/>
      <c r="K69" s="16"/>
    </row>
    <row r="70" spans="1:23" s="13" customFormat="1" x14ac:dyDescent="0.2">
      <c r="C70" s="14"/>
      <c r="E70" s="50"/>
      <c r="G70" s="16"/>
      <c r="K70" s="16"/>
    </row>
    <row r="71" spans="1:23" s="13" customFormat="1" x14ac:dyDescent="0.2">
      <c r="C71" s="14"/>
      <c r="E71" s="50"/>
      <c r="G71" s="16"/>
      <c r="I71" s="50"/>
      <c r="K71" s="16"/>
    </row>
    <row r="72" spans="1:23" s="13" customFormat="1" x14ac:dyDescent="0.2">
      <c r="C72" s="14"/>
      <c r="G72" s="16"/>
      <c r="I72" s="50"/>
      <c r="K72" s="16"/>
    </row>
    <row r="73" spans="1:23" s="13" customFormat="1" x14ac:dyDescent="0.2">
      <c r="C73" s="14"/>
      <c r="E73" s="50"/>
      <c r="G73" s="16"/>
      <c r="I73" s="50"/>
      <c r="K73" s="16"/>
    </row>
    <row r="74" spans="1:23" s="13" customFormat="1" x14ac:dyDescent="0.2">
      <c r="C74" s="14"/>
      <c r="E74" s="50"/>
      <c r="G74" s="16"/>
      <c r="I74" s="50"/>
      <c r="K74" s="16"/>
    </row>
    <row r="75" spans="1:23" s="13" customFormat="1" x14ac:dyDescent="0.2">
      <c r="C75" s="14"/>
      <c r="E75" s="50"/>
      <c r="G75" s="16"/>
      <c r="I75" s="50"/>
      <c r="K75" s="16"/>
    </row>
    <row r="76" spans="1:23" s="13" customFormat="1" x14ac:dyDescent="0.2">
      <c r="C76" s="14"/>
      <c r="E76" s="50"/>
      <c r="G76" s="16"/>
      <c r="I76" s="50"/>
      <c r="K76" s="16"/>
    </row>
    <row r="77" spans="1:23" s="13" customFormat="1" x14ac:dyDescent="0.2">
      <c r="C77" s="14"/>
      <c r="E77" s="50"/>
      <c r="G77" s="16"/>
      <c r="K77" s="16"/>
    </row>
    <row r="78" spans="1:23" s="13" customFormat="1" x14ac:dyDescent="0.2">
      <c r="C78" s="14"/>
      <c r="E78" s="50"/>
      <c r="G78" s="16"/>
      <c r="I78" s="50"/>
      <c r="K78" s="16"/>
    </row>
    <row r="79" spans="1:23" s="13" customFormat="1" x14ac:dyDescent="0.2">
      <c r="C79" s="14"/>
      <c r="G79" s="16"/>
      <c r="I79" s="50"/>
      <c r="K79" s="16"/>
    </row>
    <row r="80" spans="1:23" s="13" customFormat="1" x14ac:dyDescent="0.2">
      <c r="C80" s="14"/>
      <c r="E80" s="50"/>
      <c r="G80" s="16"/>
      <c r="I80" s="50"/>
      <c r="K80" s="16"/>
    </row>
    <row r="81" spans="3:11" s="13" customFormat="1" x14ac:dyDescent="0.2">
      <c r="C81" s="14"/>
      <c r="E81" s="50"/>
      <c r="G81" s="16"/>
      <c r="I81" s="50"/>
      <c r="K81" s="16"/>
    </row>
    <row r="82" spans="3:11" s="13" customFormat="1" x14ac:dyDescent="0.2">
      <c r="C82" s="14"/>
      <c r="E82" s="50"/>
      <c r="G82" s="16"/>
      <c r="I82" s="50"/>
      <c r="K82" s="16"/>
    </row>
    <row r="83" spans="3:11" s="13" customFormat="1" x14ac:dyDescent="0.2">
      <c r="C83" s="14"/>
      <c r="E83" s="50"/>
      <c r="G83" s="16"/>
      <c r="K83" s="16"/>
    </row>
    <row r="84" spans="3:11" s="13" customFormat="1" x14ac:dyDescent="0.2">
      <c r="C84" s="14"/>
      <c r="E84" s="50"/>
      <c r="G84" s="16"/>
      <c r="I84" s="50"/>
      <c r="K84" s="16"/>
    </row>
    <row r="85" spans="3:11" s="13" customFormat="1" x14ac:dyDescent="0.2">
      <c r="C85" s="14"/>
      <c r="G85" s="16"/>
      <c r="I85" s="50"/>
      <c r="K85" s="16"/>
    </row>
    <row r="86" spans="3:11" s="13" customFormat="1" x14ac:dyDescent="0.2">
      <c r="C86" s="14"/>
      <c r="E86" s="50"/>
      <c r="G86" s="16"/>
      <c r="I86" s="50"/>
      <c r="K86" s="16"/>
    </row>
    <row r="87" spans="3:11" s="13" customFormat="1" x14ac:dyDescent="0.2">
      <c r="C87" s="14"/>
      <c r="E87" s="50"/>
      <c r="G87" s="16"/>
      <c r="I87" s="50"/>
      <c r="K87" s="16"/>
    </row>
    <row r="88" spans="3:11" s="13" customFormat="1" x14ac:dyDescent="0.2">
      <c r="C88" s="14"/>
      <c r="E88" s="50"/>
      <c r="G88" s="16"/>
      <c r="I88" s="50"/>
      <c r="K88" s="16"/>
    </row>
    <row r="89" spans="3:11" s="13" customFormat="1" x14ac:dyDescent="0.2">
      <c r="C89" s="14"/>
      <c r="E89" s="50"/>
      <c r="G89" s="16"/>
      <c r="I89" s="50"/>
      <c r="K89" s="16"/>
    </row>
    <row r="90" spans="3:11" s="13" customFormat="1" x14ac:dyDescent="0.2">
      <c r="C90" s="14"/>
      <c r="E90" s="50"/>
      <c r="G90" s="16"/>
      <c r="K90" s="16"/>
    </row>
    <row r="91" spans="3:11" s="13" customFormat="1" x14ac:dyDescent="0.2">
      <c r="C91" s="14"/>
      <c r="E91" s="50"/>
      <c r="G91" s="16"/>
      <c r="I91" s="50"/>
      <c r="K91" s="16"/>
    </row>
    <row r="92" spans="3:11" s="13" customFormat="1" x14ac:dyDescent="0.2">
      <c r="C92" s="14"/>
      <c r="E92" s="50"/>
      <c r="G92" s="16"/>
      <c r="I92" s="50"/>
      <c r="K92" s="16"/>
    </row>
    <row r="93" spans="3:11" s="13" customFormat="1" x14ac:dyDescent="0.2">
      <c r="C93" s="14"/>
      <c r="G93" s="16"/>
      <c r="I93" s="50"/>
      <c r="K93" s="16"/>
    </row>
    <row r="94" spans="3:11" s="13" customFormat="1" x14ac:dyDescent="0.2">
      <c r="C94" s="14"/>
      <c r="E94" s="50"/>
      <c r="G94" s="16"/>
      <c r="I94" s="50"/>
      <c r="K94" s="16"/>
    </row>
    <row r="95" spans="3:11" s="13" customFormat="1" x14ac:dyDescent="0.2">
      <c r="C95" s="14"/>
      <c r="E95" s="50"/>
      <c r="G95" s="16"/>
      <c r="I95" s="50"/>
      <c r="K95" s="16"/>
    </row>
    <row r="96" spans="3:11" s="13" customFormat="1" x14ac:dyDescent="0.2">
      <c r="C96" s="14"/>
      <c r="E96" s="50"/>
      <c r="G96" s="16"/>
      <c r="I96" s="50"/>
      <c r="K96" s="16"/>
    </row>
    <row r="97" spans="3:15" s="13" customFormat="1" x14ac:dyDescent="0.2">
      <c r="C97" s="14"/>
      <c r="E97" s="50"/>
      <c r="G97" s="16"/>
      <c r="K97" s="16"/>
    </row>
    <row r="98" spans="3:15" s="13" customFormat="1" x14ac:dyDescent="0.2">
      <c r="C98" s="14"/>
      <c r="G98" s="16"/>
      <c r="I98" s="50"/>
      <c r="K98" s="16"/>
    </row>
    <row r="99" spans="3:15" s="13" customFormat="1" x14ac:dyDescent="0.2">
      <c r="C99" s="14"/>
      <c r="E99" s="50"/>
      <c r="G99" s="16"/>
      <c r="I99" s="50"/>
      <c r="K99" s="16"/>
    </row>
    <row r="100" spans="3:15" s="13" customFormat="1" x14ac:dyDescent="0.2">
      <c r="C100" s="14"/>
      <c r="E100" s="50"/>
      <c r="G100" s="16"/>
      <c r="I100" s="50"/>
      <c r="K100" s="16"/>
      <c r="M100"/>
      <c r="N100"/>
      <c r="O100"/>
    </row>
    <row r="101" spans="3:15" x14ac:dyDescent="0.2">
      <c r="E101" s="45"/>
      <c r="G101" s="28"/>
      <c r="I101" s="45"/>
      <c r="K101" s="28"/>
    </row>
    <row r="102" spans="3:15" x14ac:dyDescent="0.2">
      <c r="E102" s="45"/>
      <c r="G102" s="28"/>
      <c r="I102" s="45"/>
      <c r="K102" s="28"/>
    </row>
    <row r="103" spans="3:15" x14ac:dyDescent="0.2">
      <c r="E103" s="45"/>
      <c r="G103" s="28"/>
      <c r="K103" s="28"/>
    </row>
    <row r="104" spans="3:15" x14ac:dyDescent="0.2">
      <c r="E104" s="45"/>
      <c r="G104" s="28"/>
      <c r="I104" s="45"/>
      <c r="K104" s="28"/>
    </row>
    <row r="105" spans="3:15" x14ac:dyDescent="0.2">
      <c r="G105" s="28"/>
      <c r="I105" s="45"/>
      <c r="K105" s="28"/>
    </row>
    <row r="106" spans="3:15" x14ac:dyDescent="0.2">
      <c r="E106" s="45"/>
      <c r="G106" s="28"/>
      <c r="I106" s="45"/>
      <c r="K106" s="28"/>
    </row>
    <row r="107" spans="3:15" x14ac:dyDescent="0.2">
      <c r="E107" s="45"/>
      <c r="G107" s="28"/>
      <c r="I107" s="45"/>
      <c r="K107" s="28"/>
    </row>
    <row r="108" spans="3:15" x14ac:dyDescent="0.2">
      <c r="E108" s="45"/>
      <c r="G108" s="28"/>
      <c r="K108" s="28"/>
    </row>
    <row r="109" spans="3:15" x14ac:dyDescent="0.2">
      <c r="E109" s="45"/>
      <c r="G109" s="28"/>
    </row>
    <row r="110" spans="3:15" x14ac:dyDescent="0.2">
      <c r="E110" s="45"/>
      <c r="G110" s="28"/>
    </row>
    <row r="111" spans="3:15" x14ac:dyDescent="0.2">
      <c r="G111" s="28"/>
    </row>
    <row r="112" spans="3:15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9262-D7E5-3C40-A5D2-FE2BEE72C415}">
  <sheetPr codeName="Sheet56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64.83203125" style="13" customWidth="1"/>
  </cols>
  <sheetData>
    <row r="1" spans="1:19" x14ac:dyDescent="0.2">
      <c r="A1" s="8" t="s">
        <v>50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3"/>
    </row>
    <row r="3" spans="1:19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344</v>
      </c>
      <c r="R3" s="23" t="s">
        <v>64</v>
      </c>
      <c r="S3" s="24" t="s">
        <v>77</v>
      </c>
    </row>
    <row r="4" spans="1:19" x14ac:dyDescent="0.2">
      <c r="A4" s="1" t="s">
        <v>66</v>
      </c>
      <c r="B4" s="112">
        <v>2970</v>
      </c>
      <c r="C4" s="10">
        <f>B4/B7</f>
        <v>0.98638326137495846</v>
      </c>
      <c r="E4" s="3" t="s">
        <v>104</v>
      </c>
      <c r="F4" s="112">
        <v>2255</v>
      </c>
      <c r="G4" s="10">
        <f>F4/F6</f>
        <v>0.80163526484180592</v>
      </c>
      <c r="I4" s="17" t="s">
        <v>139</v>
      </c>
      <c r="J4" s="112">
        <v>659</v>
      </c>
      <c r="K4" s="10">
        <f>J4/J6</f>
        <v>0.30968045112781956</v>
      </c>
      <c r="M4" s="22" t="s">
        <v>170</v>
      </c>
      <c r="N4" s="112">
        <v>400</v>
      </c>
      <c r="O4" s="24">
        <f>N4/N8</f>
        <v>0.20693222969477496</v>
      </c>
      <c r="Q4" s="46" t="s">
        <v>345</v>
      </c>
      <c r="R4" s="112">
        <v>1410</v>
      </c>
      <c r="S4" s="49">
        <f>R4/R6</f>
        <v>0.69321533923303835</v>
      </c>
    </row>
    <row r="5" spans="1:19" x14ac:dyDescent="0.2">
      <c r="A5" s="1" t="s">
        <v>67</v>
      </c>
      <c r="B5" s="112">
        <v>15</v>
      </c>
      <c r="C5" s="10">
        <f>B5/B7</f>
        <v>4.9817336433078709E-3</v>
      </c>
      <c r="E5" s="3" t="s">
        <v>105</v>
      </c>
      <c r="F5" s="112">
        <v>558</v>
      </c>
      <c r="G5" s="10">
        <f>F5/F6</f>
        <v>0.19836473515819411</v>
      </c>
      <c r="I5" s="17" t="s">
        <v>88</v>
      </c>
      <c r="J5" s="112">
        <v>1469</v>
      </c>
      <c r="K5" s="10">
        <f>J5/J6</f>
        <v>0.6903195488721805</v>
      </c>
      <c r="L5" s="15"/>
      <c r="M5" s="22" t="s">
        <v>171</v>
      </c>
      <c r="N5" s="112">
        <v>190</v>
      </c>
      <c r="O5" s="24">
        <f>N5/N8</f>
        <v>9.82928091050181E-2</v>
      </c>
      <c r="Q5" s="46" t="s">
        <v>346</v>
      </c>
      <c r="R5" s="112">
        <v>624</v>
      </c>
      <c r="S5" s="49">
        <f>R5/R6</f>
        <v>0.30678466076696165</v>
      </c>
    </row>
    <row r="6" spans="1:19" x14ac:dyDescent="0.2">
      <c r="A6" s="2" t="s">
        <v>68</v>
      </c>
      <c r="B6" s="112">
        <v>26</v>
      </c>
      <c r="C6" s="11">
        <f>B6/B7</f>
        <v>8.635004981733644E-3</v>
      </c>
      <c r="E6" s="3" t="s">
        <v>107</v>
      </c>
      <c r="F6" s="1">
        <f>F4+F5</f>
        <v>2813</v>
      </c>
      <c r="G6" s="10">
        <f>G4+G5</f>
        <v>1</v>
      </c>
      <c r="I6" s="17" t="s">
        <v>69</v>
      </c>
      <c r="J6" s="1">
        <f>J4+J5</f>
        <v>2128</v>
      </c>
      <c r="K6" s="10">
        <f>K4+K5</f>
        <v>1</v>
      </c>
      <c r="L6" s="15"/>
      <c r="M6" s="22" t="s">
        <v>172</v>
      </c>
      <c r="N6" s="112">
        <v>934</v>
      </c>
      <c r="O6" s="24">
        <f>N6/N8</f>
        <v>0.48318675633729952</v>
      </c>
      <c r="Q6" s="46" t="s">
        <v>69</v>
      </c>
      <c r="R6" s="47">
        <f>R4+R5</f>
        <v>2034</v>
      </c>
      <c r="S6" s="49">
        <f>S4+S5</f>
        <v>1</v>
      </c>
    </row>
    <row r="7" spans="1:19" x14ac:dyDescent="0.2">
      <c r="A7" s="3" t="s">
        <v>69</v>
      </c>
      <c r="B7" s="1">
        <f>B4+B5+B6</f>
        <v>3011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409</v>
      </c>
      <c r="O7" s="24">
        <f>N7/N8</f>
        <v>0.21158820486290739</v>
      </c>
      <c r="Q7" s="13"/>
      <c r="R7" s="13"/>
      <c r="S7" s="14"/>
    </row>
    <row r="8" spans="1:19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1933</v>
      </c>
      <c r="O8" s="24">
        <f>O4+O5+O6+O7</f>
        <v>1</v>
      </c>
      <c r="Q8" s="13"/>
      <c r="R8" s="13"/>
      <c r="S8" s="13"/>
    </row>
    <row r="9" spans="1:19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844</v>
      </c>
      <c r="G9" s="10">
        <f>F9/F11</f>
        <v>0.49881796690307328</v>
      </c>
      <c r="I9" s="17" t="s">
        <v>671</v>
      </c>
      <c r="J9" s="112">
        <v>381</v>
      </c>
      <c r="K9" s="10">
        <f>J9/J12</f>
        <v>0.1903096903096903</v>
      </c>
      <c r="L9" s="15"/>
      <c r="M9" s="13"/>
      <c r="N9" s="13"/>
      <c r="O9" s="14"/>
      <c r="Q9" s="13"/>
      <c r="R9" s="13"/>
      <c r="S9" s="13"/>
    </row>
    <row r="10" spans="1:19" x14ac:dyDescent="0.2">
      <c r="A10" s="23" t="s">
        <v>70</v>
      </c>
      <c r="B10" s="112">
        <v>20</v>
      </c>
      <c r="C10" s="24">
        <f>B10/B17</f>
        <v>6.7340067340067337E-3</v>
      </c>
      <c r="E10" s="3" t="s">
        <v>109</v>
      </c>
      <c r="F10" s="112">
        <v>848</v>
      </c>
      <c r="G10" s="10">
        <f>F10/F11</f>
        <v>0.50118203309692666</v>
      </c>
      <c r="I10" s="17" t="s">
        <v>141</v>
      </c>
      <c r="J10" s="112">
        <v>970</v>
      </c>
      <c r="K10" s="10">
        <f>J10/J12</f>
        <v>0.48451548451548454</v>
      </c>
      <c r="L10" s="15"/>
      <c r="M10" s="22" t="s">
        <v>174</v>
      </c>
      <c r="N10" s="23" t="s">
        <v>64</v>
      </c>
      <c r="O10" s="24" t="s">
        <v>77</v>
      </c>
      <c r="Q10" s="13"/>
      <c r="R10" s="13"/>
      <c r="S10" s="13"/>
    </row>
    <row r="11" spans="1:19" x14ac:dyDescent="0.2">
      <c r="A11" s="23" t="s">
        <v>71</v>
      </c>
      <c r="B11" s="112">
        <v>495</v>
      </c>
      <c r="C11" s="24">
        <f>B11/B17</f>
        <v>0.16666666666666666</v>
      </c>
      <c r="E11" s="3" t="s">
        <v>107</v>
      </c>
      <c r="F11" s="1">
        <f>F9+F10</f>
        <v>1692</v>
      </c>
      <c r="G11" s="10">
        <f>G9+G10</f>
        <v>1</v>
      </c>
      <c r="I11" s="17" t="s">
        <v>142</v>
      </c>
      <c r="J11" s="112">
        <v>651</v>
      </c>
      <c r="K11" s="10">
        <f>J11/J12</f>
        <v>0.32517482517482516</v>
      </c>
      <c r="L11" s="15"/>
      <c r="M11" s="22" t="s">
        <v>176</v>
      </c>
      <c r="N11" s="112">
        <v>920</v>
      </c>
      <c r="O11" s="24">
        <f>N11/N13</f>
        <v>0.47422680412371132</v>
      </c>
      <c r="Q11" s="13"/>
      <c r="R11" s="13"/>
      <c r="S11" s="13"/>
    </row>
    <row r="12" spans="1:19" x14ac:dyDescent="0.2">
      <c r="A12" s="23" t="s">
        <v>72</v>
      </c>
      <c r="B12" s="112">
        <v>10</v>
      </c>
      <c r="C12" s="24">
        <f>B12/B17</f>
        <v>3.3670033670033669E-3</v>
      </c>
      <c r="E12" s="13"/>
      <c r="F12" s="13"/>
      <c r="G12" s="14"/>
      <c r="I12" s="17" t="s">
        <v>69</v>
      </c>
      <c r="J12" s="1">
        <f>J9+J10+J11</f>
        <v>2002</v>
      </c>
      <c r="K12" s="10">
        <f>K9+K10+K11</f>
        <v>1</v>
      </c>
      <c r="L12" s="15"/>
      <c r="M12" s="22" t="s">
        <v>175</v>
      </c>
      <c r="N12" s="112">
        <v>1020</v>
      </c>
      <c r="O12" s="24">
        <f>N12/N13</f>
        <v>0.52577319587628868</v>
      </c>
      <c r="Q12" s="13"/>
      <c r="R12" s="13"/>
      <c r="S12" s="13"/>
    </row>
    <row r="13" spans="1:19" x14ac:dyDescent="0.2">
      <c r="A13" s="23" t="s">
        <v>73</v>
      </c>
      <c r="B13" s="112">
        <v>279</v>
      </c>
      <c r="C13" s="24">
        <f>B13/B17</f>
        <v>9.3939393939393934E-2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1940</v>
      </c>
      <c r="O13" s="24">
        <f>O11+O12</f>
        <v>1</v>
      </c>
      <c r="Q13" s="13"/>
      <c r="R13" s="13"/>
      <c r="S13" s="13"/>
    </row>
    <row r="14" spans="1:19" x14ac:dyDescent="0.2">
      <c r="A14" s="23" t="s">
        <v>74</v>
      </c>
      <c r="B14" s="112">
        <v>11</v>
      </c>
      <c r="C14" s="24">
        <f>B14/B17</f>
        <v>3.7037037037037038E-3</v>
      </c>
      <c r="E14" s="6" t="s">
        <v>111</v>
      </c>
      <c r="F14" s="112">
        <v>1261</v>
      </c>
      <c r="G14" s="27">
        <f>F14/F16</f>
        <v>0.59734722880151592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3"/>
    </row>
    <row r="15" spans="1:19" x14ac:dyDescent="0.2">
      <c r="A15" s="23" t="s">
        <v>75</v>
      </c>
      <c r="B15" s="112">
        <v>841</v>
      </c>
      <c r="C15" s="24">
        <f>B15/B17</f>
        <v>0.28316498316498318</v>
      </c>
      <c r="E15" s="6" t="s">
        <v>112</v>
      </c>
      <c r="F15" s="112">
        <v>850</v>
      </c>
      <c r="G15" s="27">
        <f>F15/F16</f>
        <v>0.40265277119848414</v>
      </c>
      <c r="I15" s="17" t="s">
        <v>144</v>
      </c>
      <c r="J15" s="112">
        <v>626</v>
      </c>
      <c r="K15" s="10">
        <f>J15/J19</f>
        <v>0.31857506361323157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3"/>
    </row>
    <row r="16" spans="1:19" x14ac:dyDescent="0.2">
      <c r="A16" s="23" t="s">
        <v>76</v>
      </c>
      <c r="B16" s="112">
        <v>1314</v>
      </c>
      <c r="C16" s="24">
        <f>B16/B17</f>
        <v>0.44242424242424244</v>
      </c>
      <c r="E16" s="6" t="s">
        <v>107</v>
      </c>
      <c r="F16" s="7">
        <f>F14+F15</f>
        <v>2111</v>
      </c>
      <c r="G16" s="27">
        <f>G14+G15</f>
        <v>1</v>
      </c>
      <c r="I16" s="17" t="s">
        <v>145</v>
      </c>
      <c r="J16" s="112">
        <v>473</v>
      </c>
      <c r="K16" s="10">
        <f>J16/J19</f>
        <v>0.24071246819338421</v>
      </c>
      <c r="L16" s="15"/>
      <c r="M16" s="22" t="s">
        <v>178</v>
      </c>
      <c r="N16" s="112">
        <v>760</v>
      </c>
      <c r="O16" s="24">
        <f>N16/N18</f>
        <v>0.41125541125541126</v>
      </c>
      <c r="Q16" s="13"/>
      <c r="R16" s="13"/>
      <c r="S16" s="13"/>
    </row>
    <row r="17" spans="1:19" x14ac:dyDescent="0.2">
      <c r="A17" s="23" t="s">
        <v>69</v>
      </c>
      <c r="B17" s="23">
        <f>B10+B11+B12+B13+B14+B15+B16</f>
        <v>2970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479</v>
      </c>
      <c r="K17" s="10">
        <f>J17/J19</f>
        <v>0.24376590330788805</v>
      </c>
      <c r="L17" s="15"/>
      <c r="M17" s="22" t="s">
        <v>179</v>
      </c>
      <c r="N17" s="112">
        <v>1088</v>
      </c>
      <c r="O17" s="24">
        <f>N17/N18</f>
        <v>0.58874458874458879</v>
      </c>
      <c r="Q17" s="13"/>
      <c r="R17" s="13"/>
      <c r="S17" s="13"/>
    </row>
    <row r="18" spans="1:19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387</v>
      </c>
      <c r="K18" s="127">
        <f>J18/J19</f>
        <v>0.19694656488549619</v>
      </c>
      <c r="L18" s="15"/>
      <c r="M18" s="22" t="s">
        <v>69</v>
      </c>
      <c r="N18" s="23">
        <f>N16+N17</f>
        <v>1848</v>
      </c>
      <c r="O18" s="24">
        <f>O16+O17</f>
        <v>1</v>
      </c>
      <c r="Q18" s="13"/>
      <c r="R18" s="13"/>
      <c r="S18" s="13"/>
    </row>
    <row r="19" spans="1:19" x14ac:dyDescent="0.2">
      <c r="A19" s="43"/>
      <c r="B19" s="43"/>
      <c r="C19" s="44"/>
      <c r="E19" s="17" t="s">
        <v>114</v>
      </c>
      <c r="F19" s="112">
        <v>117</v>
      </c>
      <c r="G19" s="10">
        <f>F19/F22</f>
        <v>5.3669724770642205E-2</v>
      </c>
      <c r="I19" s="17" t="s">
        <v>69</v>
      </c>
      <c r="J19" s="1">
        <f>J15+J16+J17+J18</f>
        <v>1965</v>
      </c>
      <c r="K19" s="10">
        <f>K15+K16+K17+K18</f>
        <v>1</v>
      </c>
      <c r="L19" s="15"/>
      <c r="M19" s="13"/>
      <c r="N19" s="13"/>
      <c r="O19" s="14"/>
      <c r="Q19" s="13"/>
      <c r="R19" s="13"/>
      <c r="S19" s="13"/>
    </row>
    <row r="20" spans="1:19" x14ac:dyDescent="0.2">
      <c r="A20" s="43"/>
      <c r="B20" s="43"/>
      <c r="C20" s="44"/>
      <c r="E20" s="17" t="s">
        <v>674</v>
      </c>
      <c r="F20" s="112">
        <v>692</v>
      </c>
      <c r="G20" s="10">
        <f>F20/F22</f>
        <v>0.31743119266055048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3"/>
    </row>
    <row r="21" spans="1:19" x14ac:dyDescent="0.2">
      <c r="A21" s="43"/>
      <c r="B21" s="43"/>
      <c r="C21" s="44"/>
      <c r="E21" s="17" t="s">
        <v>115</v>
      </c>
      <c r="F21" s="112">
        <v>1371</v>
      </c>
      <c r="G21" s="10">
        <f>F21/F22</f>
        <v>0.62889908256880733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698</v>
      </c>
      <c r="O21" s="24">
        <f>N21/N25</f>
        <v>0.37466451959205582</v>
      </c>
      <c r="Q21" s="13"/>
      <c r="R21" s="13"/>
      <c r="S21" s="13"/>
    </row>
    <row r="22" spans="1:19" x14ac:dyDescent="0.2">
      <c r="A22" s="43"/>
      <c r="B22" s="43"/>
      <c r="C22" s="44"/>
      <c r="E22" s="17" t="s">
        <v>107</v>
      </c>
      <c r="F22" s="1">
        <f>F19+F20+F21</f>
        <v>2180</v>
      </c>
      <c r="G22" s="10">
        <f>G19+G20+G21</f>
        <v>1</v>
      </c>
      <c r="I22" s="17" t="s">
        <v>148</v>
      </c>
      <c r="J22" s="112">
        <v>565</v>
      </c>
      <c r="K22" s="10">
        <f>J22/J25</f>
        <v>0.29503916449086159</v>
      </c>
      <c r="L22" s="15"/>
      <c r="M22" s="22" t="s">
        <v>182</v>
      </c>
      <c r="N22" s="112">
        <v>474</v>
      </c>
      <c r="O22" s="24">
        <f>N22/N25</f>
        <v>0.25442834138486314</v>
      </c>
      <c r="Q22" s="13"/>
      <c r="R22" s="13"/>
      <c r="S22" s="13"/>
    </row>
    <row r="23" spans="1:19" x14ac:dyDescent="0.2">
      <c r="A23" s="43"/>
      <c r="B23" s="43"/>
      <c r="C23" s="44"/>
      <c r="E23" s="13"/>
      <c r="F23" s="13"/>
      <c r="G23" s="14"/>
      <c r="I23" s="17" t="s">
        <v>149</v>
      </c>
      <c r="J23" s="112">
        <v>271</v>
      </c>
      <c r="K23" s="10">
        <f>J23/J25</f>
        <v>0.14151436031331593</v>
      </c>
      <c r="L23" s="15"/>
      <c r="M23" s="22" t="s">
        <v>183</v>
      </c>
      <c r="N23" s="112">
        <v>391</v>
      </c>
      <c r="O23" s="24">
        <f>N23/N25</f>
        <v>0.20987654320987653</v>
      </c>
      <c r="Q23" s="13"/>
      <c r="R23" s="13"/>
      <c r="S23" s="13"/>
    </row>
    <row r="24" spans="1:19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1079</v>
      </c>
      <c r="K24" s="10">
        <f>J24/J25</f>
        <v>0.56344647519582247</v>
      </c>
      <c r="L24" s="15"/>
      <c r="M24" s="22" t="s">
        <v>184</v>
      </c>
      <c r="N24" s="112">
        <v>300</v>
      </c>
      <c r="O24" s="24">
        <f>N24/N25</f>
        <v>0.1610305958132045</v>
      </c>
      <c r="Q24" s="13"/>
      <c r="R24" s="13"/>
      <c r="S24" s="13"/>
    </row>
    <row r="25" spans="1:19" x14ac:dyDescent="0.2">
      <c r="A25" s="43"/>
      <c r="B25" s="43"/>
      <c r="C25" s="44"/>
      <c r="E25" s="17" t="s">
        <v>117</v>
      </c>
      <c r="F25" s="112">
        <v>880</v>
      </c>
      <c r="G25" s="10">
        <f>F25/F30</f>
        <v>0.43137254901960786</v>
      </c>
      <c r="I25" s="17" t="s">
        <v>69</v>
      </c>
      <c r="J25" s="1">
        <f>J22+J23+J24</f>
        <v>1915</v>
      </c>
      <c r="K25" s="10">
        <f>K22+K23+K24</f>
        <v>1</v>
      </c>
      <c r="L25" s="15"/>
      <c r="M25" s="22" t="s">
        <v>69</v>
      </c>
      <c r="N25" s="23">
        <f>N21+N22+N23+N24</f>
        <v>1863</v>
      </c>
      <c r="O25" s="24">
        <f>O21+O22+O23+O24</f>
        <v>1</v>
      </c>
      <c r="Q25" s="13"/>
      <c r="R25" s="13"/>
      <c r="S25" s="13"/>
    </row>
    <row r="26" spans="1:19" x14ac:dyDescent="0.2">
      <c r="A26" s="13"/>
      <c r="B26" s="13"/>
      <c r="C26" s="14"/>
      <c r="E26" s="17" t="s">
        <v>118</v>
      </c>
      <c r="F26" s="112">
        <v>267</v>
      </c>
      <c r="G26" s="10">
        <f>F26/F30</f>
        <v>0.13088235294117648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</row>
    <row r="27" spans="1:19" x14ac:dyDescent="0.2">
      <c r="A27" s="43"/>
      <c r="B27" s="43"/>
      <c r="C27" s="44"/>
      <c r="E27" s="17" t="s">
        <v>119</v>
      </c>
      <c r="F27" s="112">
        <v>246</v>
      </c>
      <c r="G27" s="10">
        <f>F27/F30</f>
        <v>0.12058823529411765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</row>
    <row r="28" spans="1:19" x14ac:dyDescent="0.2">
      <c r="A28" s="43"/>
      <c r="B28" s="43"/>
      <c r="C28" s="44"/>
      <c r="E28" s="17" t="s">
        <v>120</v>
      </c>
      <c r="F28" s="112">
        <v>117</v>
      </c>
      <c r="G28" s="10">
        <f>F28/F30</f>
        <v>5.7352941176470586E-2</v>
      </c>
      <c r="I28" s="17" t="s">
        <v>644</v>
      </c>
      <c r="J28" s="112">
        <v>477</v>
      </c>
      <c r="K28" s="10">
        <f>J28/J33</f>
        <v>0.24262461851475076</v>
      </c>
      <c r="L28" s="15"/>
      <c r="M28" s="22" t="s">
        <v>186</v>
      </c>
      <c r="N28" s="112">
        <v>512</v>
      </c>
      <c r="O28" s="24">
        <f>N28/N31</f>
        <v>0.273650454302512</v>
      </c>
      <c r="Q28" s="13"/>
      <c r="R28" s="13"/>
      <c r="S28" s="13"/>
    </row>
    <row r="29" spans="1:19" x14ac:dyDescent="0.2">
      <c r="A29" s="43"/>
      <c r="B29" s="43"/>
      <c r="C29" s="44"/>
      <c r="E29" s="17" t="s">
        <v>99</v>
      </c>
      <c r="F29" s="112">
        <v>530</v>
      </c>
      <c r="G29" s="10">
        <f>F29/F30</f>
        <v>0.25980392156862747</v>
      </c>
      <c r="I29" s="17" t="s">
        <v>151</v>
      </c>
      <c r="J29" s="112">
        <v>920</v>
      </c>
      <c r="K29" s="10">
        <f>J29/J33</f>
        <v>0.46795523906408953</v>
      </c>
      <c r="L29" s="15"/>
      <c r="M29" s="22" t="s">
        <v>682</v>
      </c>
      <c r="N29" s="112">
        <v>711</v>
      </c>
      <c r="O29" s="24">
        <f>N29/N31</f>
        <v>0.38001068947087119</v>
      </c>
      <c r="Q29" s="13"/>
      <c r="R29" s="13"/>
      <c r="S29" s="13"/>
    </row>
    <row r="30" spans="1:19" x14ac:dyDescent="0.2">
      <c r="A30" s="43"/>
      <c r="B30" s="43"/>
      <c r="C30" s="44"/>
      <c r="E30" s="17" t="s">
        <v>69</v>
      </c>
      <c r="F30" s="1">
        <f>F25+F26+F27+F28+F29</f>
        <v>2040</v>
      </c>
      <c r="G30" s="10">
        <f>G25+G26+G27+G28+G29</f>
        <v>1</v>
      </c>
      <c r="I30" s="17" t="s">
        <v>152</v>
      </c>
      <c r="J30" s="112">
        <v>145</v>
      </c>
      <c r="K30" s="10">
        <f>J30/J33</f>
        <v>7.3753814852492369E-2</v>
      </c>
      <c r="L30" s="15"/>
      <c r="M30" s="22" t="s">
        <v>187</v>
      </c>
      <c r="N30" s="112">
        <v>648</v>
      </c>
      <c r="O30" s="24">
        <f>N30/N31</f>
        <v>0.34633885622661681</v>
      </c>
      <c r="Q30" s="13"/>
      <c r="R30" s="13"/>
      <c r="S30" s="13"/>
    </row>
    <row r="31" spans="1:19" x14ac:dyDescent="0.2">
      <c r="A31" s="43"/>
      <c r="B31" s="43"/>
      <c r="C31" s="44"/>
      <c r="E31" s="13"/>
      <c r="F31" s="13"/>
      <c r="G31" s="14"/>
      <c r="I31" s="17" t="s">
        <v>153</v>
      </c>
      <c r="J31" s="112">
        <v>137</v>
      </c>
      <c r="K31" s="10">
        <f>J31/J33</f>
        <v>6.9684638860630727E-2</v>
      </c>
      <c r="L31" s="15"/>
      <c r="M31" s="22" t="s">
        <v>69</v>
      </c>
      <c r="N31" s="23">
        <f>N28+N29+N30</f>
        <v>1871</v>
      </c>
      <c r="O31" s="24">
        <f>O28+O29+O30</f>
        <v>1</v>
      </c>
      <c r="Q31" s="13"/>
      <c r="R31" s="13"/>
      <c r="S31" s="13"/>
    </row>
    <row r="32" spans="1:19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287</v>
      </c>
      <c r="K32" s="10">
        <f>J32/J33</f>
        <v>0.14598168870803663</v>
      </c>
      <c r="L32" s="15"/>
      <c r="M32" s="13"/>
      <c r="N32" s="13"/>
      <c r="O32" s="14"/>
      <c r="Q32" s="13"/>
      <c r="R32" s="13"/>
      <c r="S32" s="13"/>
    </row>
    <row r="33" spans="1:19" x14ac:dyDescent="0.2">
      <c r="A33" s="43"/>
      <c r="B33" s="43"/>
      <c r="C33" s="44"/>
      <c r="E33" s="6" t="s">
        <v>112</v>
      </c>
      <c r="F33" s="112">
        <v>1151</v>
      </c>
      <c r="G33" s="27">
        <f>F33/F35</f>
        <v>0.54266855256954272</v>
      </c>
      <c r="I33" s="17" t="s">
        <v>69</v>
      </c>
      <c r="J33" s="1">
        <f>J28+J29+J30+J31+J32</f>
        <v>1966</v>
      </c>
      <c r="K33" s="10">
        <f>K28+K29+K30+K31+K32</f>
        <v>0.99999999999999989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</row>
    <row r="34" spans="1:19" x14ac:dyDescent="0.2">
      <c r="A34" s="13"/>
      <c r="B34" s="13"/>
      <c r="C34" s="14"/>
      <c r="E34" s="6" t="s">
        <v>122</v>
      </c>
      <c r="F34" s="112">
        <v>970</v>
      </c>
      <c r="G34" s="27">
        <f>F34/F35</f>
        <v>0.45733144743045734</v>
      </c>
      <c r="I34" s="13"/>
      <c r="J34" s="13"/>
      <c r="K34" s="14"/>
      <c r="L34" s="15"/>
      <c r="M34" s="22" t="s">
        <v>189</v>
      </c>
      <c r="N34" s="112">
        <v>634</v>
      </c>
      <c r="O34" s="24">
        <f>N34/N38</f>
        <v>0.33228511530398325</v>
      </c>
      <c r="Q34" s="13"/>
      <c r="R34" s="13"/>
      <c r="S34" s="13"/>
    </row>
    <row r="35" spans="1:19" x14ac:dyDescent="0.2">
      <c r="A35" s="13"/>
      <c r="B35" s="13"/>
      <c r="C35" s="14"/>
      <c r="E35" s="6" t="s">
        <v>107</v>
      </c>
      <c r="F35" s="7">
        <f>F33+F34</f>
        <v>2121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619</v>
      </c>
      <c r="O35" s="24">
        <f>N35/N38</f>
        <v>0.32442348008385746</v>
      </c>
      <c r="Q35" s="13"/>
      <c r="R35" s="13"/>
      <c r="S35" s="13"/>
    </row>
    <row r="36" spans="1:19" x14ac:dyDescent="0.2">
      <c r="A36" s="43"/>
      <c r="B36" s="43"/>
      <c r="C36" s="44"/>
      <c r="E36" s="13"/>
      <c r="F36" s="13"/>
      <c r="G36" s="14"/>
      <c r="I36" s="22" t="s">
        <v>156</v>
      </c>
      <c r="J36" s="112">
        <v>961</v>
      </c>
      <c r="K36" s="24">
        <f>J36/J38</f>
        <v>0.49080694586312562</v>
      </c>
      <c r="L36" s="15"/>
      <c r="M36" s="22" t="s">
        <v>191</v>
      </c>
      <c r="N36" s="112">
        <v>207</v>
      </c>
      <c r="O36" s="24">
        <f>N36/N38</f>
        <v>0.10849056603773585</v>
      </c>
      <c r="Q36" s="13"/>
      <c r="R36" s="13"/>
      <c r="S36" s="13"/>
    </row>
    <row r="37" spans="1:19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997</v>
      </c>
      <c r="K37" s="24">
        <f>J37/J38</f>
        <v>0.50919305413687432</v>
      </c>
      <c r="L37" s="15"/>
      <c r="M37" s="22" t="s">
        <v>192</v>
      </c>
      <c r="N37" s="112">
        <v>448</v>
      </c>
      <c r="O37" s="24">
        <f>N37/N38</f>
        <v>0.23480083857442349</v>
      </c>
      <c r="Q37" s="13"/>
      <c r="R37" s="13"/>
      <c r="S37" s="13"/>
    </row>
    <row r="38" spans="1:19" x14ac:dyDescent="0.2">
      <c r="A38" s="43"/>
      <c r="B38" s="43"/>
      <c r="C38" s="44"/>
      <c r="E38" s="6" t="s">
        <v>124</v>
      </c>
      <c r="F38" s="112">
        <v>612</v>
      </c>
      <c r="G38" s="27">
        <f>F38/F40</f>
        <v>0.38611987381703472</v>
      </c>
      <c r="I38" s="22" t="s">
        <v>69</v>
      </c>
      <c r="J38" s="23">
        <f>J36+J37</f>
        <v>1958</v>
      </c>
      <c r="K38" s="24">
        <f>K36+K37</f>
        <v>1</v>
      </c>
      <c r="L38" s="15"/>
      <c r="M38" s="22" t="s">
        <v>107</v>
      </c>
      <c r="N38" s="23">
        <f>N34+N35+N36+N37</f>
        <v>1908</v>
      </c>
      <c r="O38" s="24">
        <f>O34+O35+O36+O37</f>
        <v>1</v>
      </c>
      <c r="Q38" s="13"/>
      <c r="R38" s="13"/>
      <c r="S38" s="13"/>
    </row>
    <row r="39" spans="1:19" x14ac:dyDescent="0.2">
      <c r="A39" s="43"/>
      <c r="B39" s="43"/>
      <c r="C39" s="44"/>
      <c r="E39" s="6" t="s">
        <v>125</v>
      </c>
      <c r="F39" s="112">
        <v>973</v>
      </c>
      <c r="G39" s="27">
        <f>F39/F40</f>
        <v>0.61388012618296528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</row>
    <row r="40" spans="1:19" x14ac:dyDescent="0.2">
      <c r="A40" s="13"/>
      <c r="B40" s="13"/>
      <c r="C40" s="14"/>
      <c r="E40" s="6" t="s">
        <v>107</v>
      </c>
      <c r="F40" s="7">
        <f>F38+F39</f>
        <v>1585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204</v>
      </c>
      <c r="K41" s="24">
        <f>J41/J45</f>
        <v>0.10499227997941328</v>
      </c>
      <c r="L41" s="15"/>
      <c r="M41" s="22" t="s">
        <v>194</v>
      </c>
      <c r="N41" s="112">
        <v>326</v>
      </c>
      <c r="O41" s="24">
        <f>N41/N45</f>
        <v>0.17395944503735325</v>
      </c>
      <c r="Q41" s="13"/>
      <c r="R41" s="13"/>
      <c r="S41" s="13"/>
    </row>
    <row r="42" spans="1:19" x14ac:dyDescent="0.2">
      <c r="A42" s="1" t="s">
        <v>87</v>
      </c>
      <c r="B42" s="112">
        <v>1789</v>
      </c>
      <c r="C42" s="10">
        <f>B42/B44</f>
        <v>0.70683524298696165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664</v>
      </c>
      <c r="K42" s="24">
        <f>J42/J45</f>
        <v>0.34173957797220794</v>
      </c>
      <c r="L42" s="15"/>
      <c r="M42" s="22" t="s">
        <v>195</v>
      </c>
      <c r="N42" s="112">
        <v>797</v>
      </c>
      <c r="O42" s="24">
        <f>N42/N45</f>
        <v>0.42529348986125931</v>
      </c>
      <c r="Q42" s="13"/>
      <c r="R42" s="13"/>
      <c r="S42" s="13"/>
    </row>
    <row r="43" spans="1:19" x14ac:dyDescent="0.2">
      <c r="A43" s="1" t="s">
        <v>88</v>
      </c>
      <c r="B43" s="112">
        <v>742</v>
      </c>
      <c r="C43" s="10">
        <f>B43/B44</f>
        <v>0.29316475701303835</v>
      </c>
      <c r="E43" s="124" t="s">
        <v>127</v>
      </c>
      <c r="F43" s="125">
        <v>392</v>
      </c>
      <c r="G43" s="127">
        <f>F43/F49</f>
        <v>0.20102564102564102</v>
      </c>
      <c r="I43" s="22" t="s">
        <v>159</v>
      </c>
      <c r="J43" s="112">
        <v>706</v>
      </c>
      <c r="K43" s="24">
        <f>J43/J45</f>
        <v>0.36335563561502832</v>
      </c>
      <c r="L43" s="15"/>
      <c r="M43" s="22" t="s">
        <v>196</v>
      </c>
      <c r="N43" s="112">
        <v>416</v>
      </c>
      <c r="O43" s="24">
        <f>N43/N45</f>
        <v>0.22198505869797225</v>
      </c>
      <c r="Q43" s="13"/>
      <c r="R43" s="13"/>
      <c r="S43" s="13"/>
    </row>
    <row r="44" spans="1:19" x14ac:dyDescent="0.2">
      <c r="A44" s="1" t="s">
        <v>69</v>
      </c>
      <c r="B44" s="1">
        <f>B42+B43</f>
        <v>2531</v>
      </c>
      <c r="C44" s="10">
        <f>C42+C43</f>
        <v>1</v>
      </c>
      <c r="E44" s="17" t="s">
        <v>128</v>
      </c>
      <c r="F44" s="112">
        <v>282</v>
      </c>
      <c r="G44" s="10">
        <f>F44/F49</f>
        <v>0.14461538461538462</v>
      </c>
      <c r="I44" s="22" t="s">
        <v>160</v>
      </c>
      <c r="J44" s="112">
        <v>369</v>
      </c>
      <c r="K44" s="24">
        <f>J44/J45</f>
        <v>0.18991250643335048</v>
      </c>
      <c r="L44" s="15"/>
      <c r="M44" s="22" t="s">
        <v>197</v>
      </c>
      <c r="N44" s="112">
        <v>335</v>
      </c>
      <c r="O44" s="24">
        <f>N44/N45</f>
        <v>0.17876200640341516</v>
      </c>
      <c r="Q44" s="13"/>
      <c r="R44" s="13"/>
      <c r="S44" s="13"/>
    </row>
    <row r="45" spans="1:19" x14ac:dyDescent="0.2">
      <c r="A45" s="13"/>
      <c r="B45" s="13"/>
      <c r="C45" s="14"/>
      <c r="E45" s="17" t="s">
        <v>129</v>
      </c>
      <c r="F45" s="112">
        <v>525</v>
      </c>
      <c r="G45" s="10">
        <f>F45/F49</f>
        <v>0.26923076923076922</v>
      </c>
      <c r="I45" s="22" t="s">
        <v>69</v>
      </c>
      <c r="J45" s="23">
        <f>J41+J42+J43+J44</f>
        <v>1943</v>
      </c>
      <c r="K45" s="24">
        <f>K41+K42+K43+K44</f>
        <v>1</v>
      </c>
      <c r="L45" s="15"/>
      <c r="M45" s="22" t="s">
        <v>69</v>
      </c>
      <c r="N45" s="23">
        <f>N41+N42+N43+N44</f>
        <v>1874</v>
      </c>
      <c r="O45" s="24">
        <f>O41+O42+O43+O44</f>
        <v>1</v>
      </c>
      <c r="Q45" s="13"/>
      <c r="R45" s="13"/>
      <c r="S45" s="13"/>
    </row>
    <row r="46" spans="1:19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385</v>
      </c>
      <c r="G46" s="10">
        <f>F46/F49</f>
        <v>0.19743589743589743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</row>
    <row r="47" spans="1:19" x14ac:dyDescent="0.2">
      <c r="A47" s="1" t="s">
        <v>90</v>
      </c>
      <c r="B47" s="112">
        <v>391</v>
      </c>
      <c r="C47" s="10">
        <f>B47/B49</f>
        <v>0.16318864774624373</v>
      </c>
      <c r="E47" s="17" t="s">
        <v>131</v>
      </c>
      <c r="F47" s="112">
        <v>317</v>
      </c>
      <c r="G47" s="10">
        <f>F47/F49</f>
        <v>0.16256410256410256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</row>
    <row r="48" spans="1:19" x14ac:dyDescent="0.2">
      <c r="A48" s="1" t="s">
        <v>91</v>
      </c>
      <c r="B48" s="112">
        <v>2005</v>
      </c>
      <c r="C48" s="10">
        <f>B48/B49</f>
        <v>0.83681135225375625</v>
      </c>
      <c r="E48" s="17" t="s">
        <v>673</v>
      </c>
      <c r="F48" s="112">
        <v>49</v>
      </c>
      <c r="G48" s="10">
        <f>F48/F49</f>
        <v>2.5128205128205128E-2</v>
      </c>
      <c r="I48" s="22" t="s">
        <v>162</v>
      </c>
      <c r="J48" s="112">
        <v>915</v>
      </c>
      <c r="K48" s="24">
        <f>J48/J51</f>
        <v>0.4780564263322884</v>
      </c>
      <c r="M48" s="22" t="s">
        <v>199</v>
      </c>
      <c r="N48" s="112">
        <v>512</v>
      </c>
      <c r="O48" s="24">
        <f>N48/N51</f>
        <v>0.27394328517924021</v>
      </c>
      <c r="Q48" s="13"/>
      <c r="R48" s="13"/>
      <c r="S48" s="13"/>
    </row>
    <row r="49" spans="1:19" x14ac:dyDescent="0.2">
      <c r="A49" s="1" t="s">
        <v>69</v>
      </c>
      <c r="B49" s="1">
        <f>B47+B48</f>
        <v>2396</v>
      </c>
      <c r="C49" s="10">
        <f>C47+C48</f>
        <v>1</v>
      </c>
      <c r="E49" s="17" t="s">
        <v>69</v>
      </c>
      <c r="F49" s="1">
        <f>F43+F44+F45+F46+F47+F48</f>
        <v>1950</v>
      </c>
      <c r="G49" s="10">
        <f>G43+G44+G45+G46+G47+G48</f>
        <v>0.99999999999999989</v>
      </c>
      <c r="I49" s="22" t="s">
        <v>163</v>
      </c>
      <c r="J49" s="112">
        <v>609</v>
      </c>
      <c r="K49" s="24">
        <f>J49/J51</f>
        <v>0.31818181818181818</v>
      </c>
      <c r="M49" s="22" t="s">
        <v>200</v>
      </c>
      <c r="N49" s="112">
        <v>734</v>
      </c>
      <c r="O49" s="24">
        <f>N49/N51</f>
        <v>0.39272338148742642</v>
      </c>
      <c r="Q49" s="13"/>
      <c r="R49" s="13"/>
      <c r="S49" s="13"/>
    </row>
    <row r="50" spans="1:19" x14ac:dyDescent="0.2">
      <c r="A50" s="13"/>
      <c r="B50" s="13"/>
      <c r="C50" s="14"/>
      <c r="E50" s="13"/>
      <c r="F50" s="13"/>
      <c r="G50" s="14"/>
      <c r="I50" s="22" t="s">
        <v>164</v>
      </c>
      <c r="J50" s="112">
        <v>390</v>
      </c>
      <c r="K50" s="24">
        <f>J50/J51</f>
        <v>0.20376175548589343</v>
      </c>
      <c r="M50" s="22" t="s">
        <v>201</v>
      </c>
      <c r="N50" s="112">
        <v>623</v>
      </c>
      <c r="O50" s="24">
        <f>N50/N51</f>
        <v>0.33333333333333331</v>
      </c>
      <c r="Q50" s="13"/>
      <c r="R50" s="13"/>
      <c r="S50" s="13"/>
    </row>
    <row r="51" spans="1:19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1914</v>
      </c>
      <c r="K51" s="24">
        <f>K48+K49+K50</f>
        <v>1</v>
      </c>
      <c r="M51" s="22" t="s">
        <v>69</v>
      </c>
      <c r="N51" s="23">
        <f>N48+N49+N50</f>
        <v>1869</v>
      </c>
      <c r="O51" s="24">
        <f>O48+O49+O50</f>
        <v>1</v>
      </c>
      <c r="Q51" s="13"/>
      <c r="R51" s="13"/>
      <c r="S51" s="13"/>
    </row>
    <row r="52" spans="1:19" x14ac:dyDescent="0.2">
      <c r="A52" s="1" t="s">
        <v>92</v>
      </c>
      <c r="B52" s="112">
        <v>857</v>
      </c>
      <c r="C52" s="10">
        <f>B52/B54</f>
        <v>0.3819073083778966</v>
      </c>
      <c r="E52" s="17" t="s">
        <v>133</v>
      </c>
      <c r="F52" s="112">
        <v>1183</v>
      </c>
      <c r="G52" s="10">
        <f>F52/F55</f>
        <v>0.59989858012170383</v>
      </c>
      <c r="I52" s="13"/>
      <c r="J52" s="13"/>
      <c r="K52" s="14"/>
      <c r="M52" s="13"/>
      <c r="N52" s="13"/>
      <c r="O52" s="14"/>
      <c r="Q52" s="13"/>
      <c r="R52" s="13"/>
      <c r="S52" s="13"/>
    </row>
    <row r="53" spans="1:19" x14ac:dyDescent="0.2">
      <c r="A53" s="1" t="s">
        <v>93</v>
      </c>
      <c r="B53" s="112">
        <v>1387</v>
      </c>
      <c r="C53" s="10">
        <f>B53/B54</f>
        <v>0.61809269162210334</v>
      </c>
      <c r="E53" s="17" t="s">
        <v>134</v>
      </c>
      <c r="F53" s="112">
        <v>624</v>
      </c>
      <c r="G53" s="10">
        <f>F53/F55</f>
        <v>0.31643002028397565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</row>
    <row r="54" spans="1:19" x14ac:dyDescent="0.2">
      <c r="A54" s="1" t="s">
        <v>69</v>
      </c>
      <c r="B54" s="1">
        <f>B52+B53</f>
        <v>2244</v>
      </c>
      <c r="C54" s="10">
        <f>C52+C53</f>
        <v>1</v>
      </c>
      <c r="E54" s="17" t="s">
        <v>135</v>
      </c>
      <c r="F54" s="112">
        <v>165</v>
      </c>
      <c r="G54" s="10">
        <f>F54/F55</f>
        <v>8.3671399594320489E-2</v>
      </c>
      <c r="I54" s="22" t="s">
        <v>166</v>
      </c>
      <c r="J54" s="112">
        <v>1010</v>
      </c>
      <c r="K54" s="24">
        <f>J54/J57</f>
        <v>0.51530612244897955</v>
      </c>
      <c r="M54" s="22" t="s">
        <v>203</v>
      </c>
      <c r="N54" s="112">
        <v>1133</v>
      </c>
      <c r="O54" s="24">
        <f>N54/N56</f>
        <v>0.5922634605331939</v>
      </c>
      <c r="Q54" s="13"/>
      <c r="R54" s="13"/>
      <c r="S54" s="13"/>
    </row>
    <row r="55" spans="1:19" x14ac:dyDescent="0.2">
      <c r="A55" s="13"/>
      <c r="B55" s="13"/>
      <c r="C55" s="14"/>
      <c r="E55" s="17" t="s">
        <v>69</v>
      </c>
      <c r="F55" s="1">
        <f>F52+F53+F54</f>
        <v>1972</v>
      </c>
      <c r="G55" s="10">
        <f>G52+G53+G54</f>
        <v>0.99999999999999989</v>
      </c>
      <c r="I55" s="22" t="s">
        <v>167</v>
      </c>
      <c r="J55" s="112">
        <v>624</v>
      </c>
      <c r="K55" s="24">
        <f>J55/J57</f>
        <v>0.3183673469387755</v>
      </c>
      <c r="M55" s="22" t="s">
        <v>204</v>
      </c>
      <c r="N55" s="112">
        <v>780</v>
      </c>
      <c r="O55" s="24">
        <f>N55/N56</f>
        <v>0.40773653946680605</v>
      </c>
      <c r="Q55" s="13"/>
      <c r="R55" s="13"/>
      <c r="S55" s="13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326</v>
      </c>
      <c r="K56" s="24">
        <f>J56/J57</f>
        <v>0.16632653061224489</v>
      </c>
      <c r="M56" s="22" t="s">
        <v>69</v>
      </c>
      <c r="N56" s="23">
        <f>N54+N55</f>
        <v>1913</v>
      </c>
      <c r="O56" s="24">
        <f>O54+O55</f>
        <v>1</v>
      </c>
      <c r="Q56" s="13"/>
      <c r="R56" s="13"/>
      <c r="S56" s="13"/>
    </row>
    <row r="57" spans="1:19" x14ac:dyDescent="0.2">
      <c r="A57" s="1" t="s">
        <v>97</v>
      </c>
      <c r="B57" s="112">
        <v>349</v>
      </c>
      <c r="C57" s="10">
        <f>B57/B60</f>
        <v>0.15806159420289856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1960</v>
      </c>
      <c r="K57" s="24">
        <f>K54+K55+K56</f>
        <v>0.99999999999999989</v>
      </c>
      <c r="M57" s="13"/>
      <c r="N57" s="13"/>
      <c r="O57" s="13"/>
      <c r="Q57" s="13"/>
      <c r="R57" s="13"/>
      <c r="S57" s="13"/>
    </row>
    <row r="58" spans="1:19" x14ac:dyDescent="0.2">
      <c r="A58" s="1" t="s">
        <v>98</v>
      </c>
      <c r="B58" s="112">
        <v>1109</v>
      </c>
      <c r="C58" s="10">
        <f>B58/B60</f>
        <v>0.50226449275362317</v>
      </c>
      <c r="E58" s="17" t="s">
        <v>137</v>
      </c>
      <c r="F58" s="112">
        <v>1070</v>
      </c>
      <c r="G58" s="10">
        <f>F58/F60</f>
        <v>0.541497975708502</v>
      </c>
      <c r="I58" s="13"/>
      <c r="J58" s="13"/>
      <c r="K58" s="14"/>
      <c r="M58" s="13"/>
      <c r="N58" s="13"/>
      <c r="O58" s="13"/>
      <c r="Q58" s="13"/>
      <c r="R58" s="13"/>
      <c r="S58" s="13"/>
    </row>
    <row r="59" spans="1:19" x14ac:dyDescent="0.2">
      <c r="A59" s="1" t="s">
        <v>99</v>
      </c>
      <c r="B59" s="112">
        <v>750</v>
      </c>
      <c r="C59" s="10">
        <f>B59/B60</f>
        <v>0.33967391304347827</v>
      </c>
      <c r="E59" s="29" t="s">
        <v>72</v>
      </c>
      <c r="F59" s="112">
        <v>906</v>
      </c>
      <c r="G59" s="31">
        <f>F59/F60</f>
        <v>0.458502024291498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</row>
    <row r="60" spans="1:19" x14ac:dyDescent="0.2">
      <c r="A60" s="1" t="s">
        <v>69</v>
      </c>
      <c r="B60" s="1">
        <f>B57+B58+B59</f>
        <v>2208</v>
      </c>
      <c r="C60" s="10">
        <f>C57+C58+C59</f>
        <v>1</v>
      </c>
      <c r="E60" s="22" t="s">
        <v>69</v>
      </c>
      <c r="F60" s="23">
        <f>F58+F59</f>
        <v>1976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</row>
    <row r="61" spans="1:19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</row>
    <row r="62" spans="1:19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</row>
    <row r="63" spans="1:19" x14ac:dyDescent="0.2">
      <c r="A63" s="1" t="s">
        <v>101</v>
      </c>
      <c r="B63" s="112">
        <v>2247</v>
      </c>
      <c r="C63" s="10">
        <f>B63/B65</f>
        <v>0.83905899925317406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</row>
    <row r="64" spans="1:19" x14ac:dyDescent="0.2">
      <c r="A64" s="1" t="s">
        <v>102</v>
      </c>
      <c r="B64" s="112">
        <v>431</v>
      </c>
      <c r="C64" s="10">
        <f>B64/B65</f>
        <v>0.16094100074682599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</row>
    <row r="65" spans="1:19" x14ac:dyDescent="0.2">
      <c r="A65" s="3" t="s">
        <v>69</v>
      </c>
      <c r="B65" s="1">
        <f>B63+B64</f>
        <v>2678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</row>
    <row r="66" spans="1:19" s="13" customFormat="1" x14ac:dyDescent="0.2">
      <c r="C66" s="14"/>
      <c r="G66" s="14"/>
      <c r="I66" s="30"/>
      <c r="J66" s="15"/>
      <c r="K66" s="16"/>
    </row>
    <row r="67" spans="1:19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19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19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19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19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19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19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19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19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19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19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19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19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19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F00A-74D4-C343-BF17-EA2D149D17EF}">
  <sheetPr codeName="Sheet55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85.83203125" style="13" customWidth="1"/>
  </cols>
  <sheetData>
    <row r="1" spans="1:19" x14ac:dyDescent="0.2">
      <c r="A1" s="8" t="s">
        <v>51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</row>
    <row r="3" spans="1:19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632</v>
      </c>
      <c r="R3" s="23" t="s">
        <v>64</v>
      </c>
      <c r="S3" s="24" t="s">
        <v>94</v>
      </c>
    </row>
    <row r="4" spans="1:19" x14ac:dyDescent="0.2">
      <c r="A4" s="1" t="s">
        <v>66</v>
      </c>
      <c r="B4" s="112">
        <v>4047</v>
      </c>
      <c r="C4" s="10">
        <f>B4/B7</f>
        <v>0.96679407548972762</v>
      </c>
      <c r="E4" s="3" t="s">
        <v>104</v>
      </c>
      <c r="F4" s="112">
        <v>3123</v>
      </c>
      <c r="G4" s="10">
        <f>F4/F6</f>
        <v>0.85561643835616441</v>
      </c>
      <c r="I4" s="17" t="s">
        <v>139</v>
      </c>
      <c r="J4" s="112">
        <v>754</v>
      </c>
      <c r="K4" s="10">
        <f>J4/J6</f>
        <v>0.26189649183744357</v>
      </c>
      <c r="M4" s="22" t="s">
        <v>170</v>
      </c>
      <c r="N4" s="112">
        <v>571</v>
      </c>
      <c r="O4" s="24">
        <f>N4/N8</f>
        <v>0.24729320051970549</v>
      </c>
      <c r="Q4" s="46" t="s">
        <v>233</v>
      </c>
      <c r="R4" s="112">
        <v>1087</v>
      </c>
      <c r="S4" s="24">
        <f>R4/R7</f>
        <v>0.46452991452991454</v>
      </c>
    </row>
    <row r="5" spans="1:19" x14ac:dyDescent="0.2">
      <c r="A5" s="1" t="s">
        <v>67</v>
      </c>
      <c r="B5" s="112">
        <v>64</v>
      </c>
      <c r="C5" s="10">
        <f>B5/B7</f>
        <v>1.5289058767319636E-2</v>
      </c>
      <c r="E5" s="3" t="s">
        <v>105</v>
      </c>
      <c r="F5" s="112">
        <v>527</v>
      </c>
      <c r="G5" s="10">
        <f>F5/F6</f>
        <v>0.14438356164383562</v>
      </c>
      <c r="I5" s="17" t="s">
        <v>88</v>
      </c>
      <c r="J5" s="112">
        <v>2125</v>
      </c>
      <c r="K5" s="10">
        <f>J5/J6</f>
        <v>0.73810350816255643</v>
      </c>
      <c r="L5" s="15"/>
      <c r="M5" s="22" t="s">
        <v>171</v>
      </c>
      <c r="N5" s="112">
        <v>364</v>
      </c>
      <c r="O5" s="24">
        <f>N5/N8</f>
        <v>0.15764400173235166</v>
      </c>
      <c r="Q5" s="46" t="s">
        <v>234</v>
      </c>
      <c r="R5" s="112">
        <v>796</v>
      </c>
      <c r="S5" s="24">
        <f>R5/R7</f>
        <v>0.34017094017094018</v>
      </c>
    </row>
    <row r="6" spans="1:19" x14ac:dyDescent="0.2">
      <c r="A6" s="2" t="s">
        <v>68</v>
      </c>
      <c r="B6" s="112">
        <v>75</v>
      </c>
      <c r="C6" s="11">
        <f>B6/B7</f>
        <v>1.79168657429527E-2</v>
      </c>
      <c r="E6" s="3" t="s">
        <v>107</v>
      </c>
      <c r="F6" s="1">
        <f>F4+F5</f>
        <v>3650</v>
      </c>
      <c r="G6" s="10">
        <f>G4+G5</f>
        <v>1</v>
      </c>
      <c r="I6" s="17" t="s">
        <v>69</v>
      </c>
      <c r="J6" s="1">
        <f>J4+J5</f>
        <v>2879</v>
      </c>
      <c r="K6" s="10">
        <f>K4+K5</f>
        <v>1</v>
      </c>
      <c r="L6" s="15"/>
      <c r="M6" s="22" t="s">
        <v>172</v>
      </c>
      <c r="N6" s="112">
        <v>817</v>
      </c>
      <c r="O6" s="24">
        <f>N6/N8</f>
        <v>0.35383282806409699</v>
      </c>
      <c r="Q6" s="46" t="s">
        <v>235</v>
      </c>
      <c r="R6" s="112">
        <v>457</v>
      </c>
      <c r="S6" s="24">
        <f>R6/R7</f>
        <v>0.1952991452991453</v>
      </c>
    </row>
    <row r="7" spans="1:19" x14ac:dyDescent="0.2">
      <c r="A7" s="3" t="s">
        <v>69</v>
      </c>
      <c r="B7" s="1">
        <f>B4+B5+B6</f>
        <v>4186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557</v>
      </c>
      <c r="O7" s="24">
        <f>N7/N8</f>
        <v>0.24122996968384583</v>
      </c>
      <c r="Q7" s="46" t="s">
        <v>69</v>
      </c>
      <c r="R7" s="23">
        <f>R4+R5+R6</f>
        <v>2340</v>
      </c>
      <c r="S7" s="24">
        <f>S4+S5+S6</f>
        <v>1</v>
      </c>
    </row>
    <row r="8" spans="1:19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2309</v>
      </c>
      <c r="O8" s="24">
        <f>O4+O5+O6+O7</f>
        <v>1</v>
      </c>
      <c r="Q8" s="43"/>
      <c r="R8" s="13"/>
      <c r="S8" s="14"/>
    </row>
    <row r="9" spans="1:19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18</v>
      </c>
      <c r="G9" s="10">
        <f>F9/F11</f>
        <v>0.5625</v>
      </c>
      <c r="I9" s="17" t="s">
        <v>671</v>
      </c>
      <c r="J9" s="112">
        <v>486</v>
      </c>
      <c r="K9" s="10">
        <f>J9/J12</f>
        <v>0.17730755198832543</v>
      </c>
      <c r="L9" s="15"/>
      <c r="M9" s="13"/>
      <c r="N9" s="13"/>
      <c r="O9" s="14"/>
      <c r="Q9" s="38" t="s">
        <v>236</v>
      </c>
      <c r="R9" s="23" t="s">
        <v>64</v>
      </c>
      <c r="S9" s="24" t="s">
        <v>94</v>
      </c>
    </row>
    <row r="10" spans="1:19" x14ac:dyDescent="0.2">
      <c r="A10" s="23" t="s">
        <v>70</v>
      </c>
      <c r="B10" s="112">
        <v>32</v>
      </c>
      <c r="C10" s="24">
        <f>B10/B17</f>
        <v>7.7632217370208634E-3</v>
      </c>
      <c r="E10" s="3" t="s">
        <v>109</v>
      </c>
      <c r="F10" s="112">
        <v>14</v>
      </c>
      <c r="G10" s="10">
        <f>F10/F11</f>
        <v>0.4375</v>
      </c>
      <c r="I10" s="17" t="s">
        <v>141</v>
      </c>
      <c r="J10" s="112">
        <v>754</v>
      </c>
      <c r="K10" s="10">
        <f>J10/J12</f>
        <v>0.27508208682962421</v>
      </c>
      <c r="L10" s="15"/>
      <c r="M10" s="22" t="s">
        <v>174</v>
      </c>
      <c r="N10" s="23" t="s">
        <v>64</v>
      </c>
      <c r="O10" s="24" t="s">
        <v>77</v>
      </c>
      <c r="Q10" s="46" t="s">
        <v>237</v>
      </c>
      <c r="R10" s="112">
        <v>993</v>
      </c>
      <c r="S10" s="24">
        <f>R10/R13</f>
        <v>0.43117672600955276</v>
      </c>
    </row>
    <row r="11" spans="1:19" x14ac:dyDescent="0.2">
      <c r="A11" s="23" t="s">
        <v>71</v>
      </c>
      <c r="B11" s="112">
        <v>863</v>
      </c>
      <c r="C11" s="24">
        <f>B11/B17</f>
        <v>0.20936438622028142</v>
      </c>
      <c r="E11" s="3" t="s">
        <v>107</v>
      </c>
      <c r="F11" s="1">
        <f>F9+F10</f>
        <v>32</v>
      </c>
      <c r="G11" s="10">
        <f>G9+G10</f>
        <v>1</v>
      </c>
      <c r="I11" s="17" t="s">
        <v>142</v>
      </c>
      <c r="J11" s="112">
        <v>1501</v>
      </c>
      <c r="K11" s="10">
        <f>J11/J12</f>
        <v>0.54761036118205031</v>
      </c>
      <c r="L11" s="15"/>
      <c r="M11" s="22" t="s">
        <v>176</v>
      </c>
      <c r="N11" s="112">
        <v>947</v>
      </c>
      <c r="O11" s="24">
        <f>N11/N13</f>
        <v>0.41516878562034193</v>
      </c>
      <c r="Q11" s="46" t="s">
        <v>238</v>
      </c>
      <c r="R11" s="112">
        <v>612</v>
      </c>
      <c r="S11" s="24">
        <f>R11/R13</f>
        <v>0.26574033868866698</v>
      </c>
    </row>
    <row r="12" spans="1:19" x14ac:dyDescent="0.2">
      <c r="A12" s="23" t="s">
        <v>72</v>
      </c>
      <c r="B12" s="112">
        <v>32</v>
      </c>
      <c r="C12" s="24">
        <f>B12/B17</f>
        <v>7.7632217370208634E-3</v>
      </c>
      <c r="E12" s="13"/>
      <c r="F12" s="13"/>
      <c r="G12" s="14"/>
      <c r="I12" s="17" t="s">
        <v>69</v>
      </c>
      <c r="J12" s="1">
        <f>J9+J10+J11</f>
        <v>2741</v>
      </c>
      <c r="K12" s="10">
        <f>K9+K10+K11</f>
        <v>1</v>
      </c>
      <c r="L12" s="15"/>
      <c r="M12" s="22" t="s">
        <v>175</v>
      </c>
      <c r="N12" s="112">
        <v>1334</v>
      </c>
      <c r="O12" s="24">
        <f>N12/N13</f>
        <v>0.58483121437965802</v>
      </c>
      <c r="Q12" s="46" t="s">
        <v>239</v>
      </c>
      <c r="R12" s="112">
        <v>698</v>
      </c>
      <c r="S12" s="24">
        <f>R12/R13</f>
        <v>0.30308293530178027</v>
      </c>
    </row>
    <row r="13" spans="1:19" x14ac:dyDescent="0.2">
      <c r="A13" s="23" t="s">
        <v>73</v>
      </c>
      <c r="B13" s="112">
        <v>440</v>
      </c>
      <c r="C13" s="24">
        <f>B13/B17</f>
        <v>0.10674429888403687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2281</v>
      </c>
      <c r="O13" s="24">
        <f>O11+O12</f>
        <v>1</v>
      </c>
      <c r="Q13" s="46" t="s">
        <v>69</v>
      </c>
      <c r="R13" s="23">
        <f>R10+R11+R12</f>
        <v>2303</v>
      </c>
      <c r="S13" s="24">
        <f>S10+S11+S12</f>
        <v>1</v>
      </c>
    </row>
    <row r="14" spans="1:19" x14ac:dyDescent="0.2">
      <c r="A14" s="23" t="s">
        <v>74</v>
      </c>
      <c r="B14" s="112">
        <v>42</v>
      </c>
      <c r="C14" s="24">
        <f>B14/B17</f>
        <v>1.0189228529839884E-2</v>
      </c>
      <c r="E14" s="6" t="s">
        <v>111</v>
      </c>
      <c r="F14" s="112">
        <v>1231</v>
      </c>
      <c r="G14" s="27">
        <f>F14/F16</f>
        <v>0.44682395644283124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43"/>
      <c r="R14" s="43"/>
      <c r="S14" s="44"/>
    </row>
    <row r="15" spans="1:19" x14ac:dyDescent="0.2">
      <c r="A15" s="23" t="s">
        <v>75</v>
      </c>
      <c r="B15" s="112">
        <v>1480</v>
      </c>
      <c r="C15" s="24">
        <f>B15/B17</f>
        <v>0.35904900533721495</v>
      </c>
      <c r="E15" s="6" t="s">
        <v>112</v>
      </c>
      <c r="F15" s="112">
        <v>1524</v>
      </c>
      <c r="G15" s="27">
        <f>F15/F16</f>
        <v>0.55317604355716876</v>
      </c>
      <c r="I15" s="17" t="s">
        <v>144</v>
      </c>
      <c r="J15" s="112">
        <v>620</v>
      </c>
      <c r="K15" s="10">
        <f>J15/J19</f>
        <v>0.25865665415102213</v>
      </c>
      <c r="L15" s="15"/>
      <c r="M15" s="22" t="s">
        <v>177</v>
      </c>
      <c r="N15" s="23" t="s">
        <v>64</v>
      </c>
      <c r="O15" s="24" t="s">
        <v>77</v>
      </c>
      <c r="Q15" s="38" t="s">
        <v>240</v>
      </c>
      <c r="R15" s="60" t="s">
        <v>64</v>
      </c>
      <c r="S15" s="61" t="s">
        <v>77</v>
      </c>
    </row>
    <row r="16" spans="1:19" x14ac:dyDescent="0.2">
      <c r="A16" s="23" t="s">
        <v>76</v>
      </c>
      <c r="B16" s="112">
        <v>1233</v>
      </c>
      <c r="C16" s="24">
        <f>B16/B17</f>
        <v>0.29912663755458513</v>
      </c>
      <c r="E16" s="6" t="s">
        <v>107</v>
      </c>
      <c r="F16" s="7">
        <f>F14+F15</f>
        <v>2755</v>
      </c>
      <c r="G16" s="27">
        <f>G14+G15</f>
        <v>1</v>
      </c>
      <c r="I16" s="17" t="s">
        <v>145</v>
      </c>
      <c r="J16" s="112">
        <v>442</v>
      </c>
      <c r="K16" s="10">
        <f>J16/J19</f>
        <v>0.18439716312056736</v>
      </c>
      <c r="L16" s="15"/>
      <c r="M16" s="22" t="s">
        <v>178</v>
      </c>
      <c r="N16" s="112">
        <v>835</v>
      </c>
      <c r="O16" s="24">
        <f>N16/N18</f>
        <v>0.37127612272120941</v>
      </c>
      <c r="Q16" s="46" t="s">
        <v>241</v>
      </c>
      <c r="R16" s="112">
        <v>883</v>
      </c>
      <c r="S16" s="49">
        <f>R16/R18</f>
        <v>0.38357949609035619</v>
      </c>
    </row>
    <row r="17" spans="1:19" x14ac:dyDescent="0.2">
      <c r="A17" s="23" t="s">
        <v>69</v>
      </c>
      <c r="B17" s="23">
        <f>B10+B11+B12+B13+B14+B15+B16</f>
        <v>4122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591</v>
      </c>
      <c r="K17" s="10">
        <f>J17/J19</f>
        <v>0.24655819774718399</v>
      </c>
      <c r="L17" s="15"/>
      <c r="M17" s="22" t="s">
        <v>179</v>
      </c>
      <c r="N17" s="112">
        <v>1414</v>
      </c>
      <c r="O17" s="24">
        <f>N17/N18</f>
        <v>0.62872387727879053</v>
      </c>
      <c r="Q17" s="46" t="s">
        <v>242</v>
      </c>
      <c r="R17" s="112">
        <v>1419</v>
      </c>
      <c r="S17" s="49">
        <f>R17/R18</f>
        <v>0.61642050390964376</v>
      </c>
    </row>
    <row r="18" spans="1:19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744</v>
      </c>
      <c r="K18" s="127">
        <f>J18/J19</f>
        <v>0.31038798498122655</v>
      </c>
      <c r="L18" s="15"/>
      <c r="M18" s="22" t="s">
        <v>69</v>
      </c>
      <c r="N18" s="23">
        <f>N16+N17</f>
        <v>2249</v>
      </c>
      <c r="O18" s="24">
        <f>O16+O17</f>
        <v>1</v>
      </c>
      <c r="Q18" s="46" t="s">
        <v>107</v>
      </c>
      <c r="R18" s="47">
        <f>R16+R17</f>
        <v>2302</v>
      </c>
      <c r="S18" s="49">
        <f>S16+S17</f>
        <v>1</v>
      </c>
    </row>
    <row r="19" spans="1:19" x14ac:dyDescent="0.2">
      <c r="A19" s="43"/>
      <c r="B19" s="43"/>
      <c r="C19" s="44"/>
      <c r="E19" s="17" t="s">
        <v>114</v>
      </c>
      <c r="F19" s="112">
        <v>230</v>
      </c>
      <c r="G19" s="10">
        <f>F19/F22</f>
        <v>8.2054941134498752E-2</v>
      </c>
      <c r="I19" s="17" t="s">
        <v>69</v>
      </c>
      <c r="J19" s="1">
        <f>J15+J16+J17+J18</f>
        <v>2397</v>
      </c>
      <c r="K19" s="10">
        <f>K15+K16+K17+K18</f>
        <v>1</v>
      </c>
      <c r="L19" s="15"/>
      <c r="M19" s="13"/>
      <c r="N19" s="13"/>
      <c r="O19" s="14"/>
      <c r="Q19" s="13"/>
      <c r="R19" s="13"/>
      <c r="S19" s="14"/>
    </row>
    <row r="20" spans="1:19" x14ac:dyDescent="0.2">
      <c r="A20" s="43"/>
      <c r="B20" s="43"/>
      <c r="C20" s="44"/>
      <c r="E20" s="17" t="s">
        <v>674</v>
      </c>
      <c r="F20" s="112">
        <v>908</v>
      </c>
      <c r="G20" s="10">
        <f>F20/F22</f>
        <v>0.32393863717445592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3"/>
    </row>
    <row r="21" spans="1:19" x14ac:dyDescent="0.2">
      <c r="A21" s="43"/>
      <c r="B21" s="43"/>
      <c r="C21" s="44"/>
      <c r="E21" s="17" t="s">
        <v>115</v>
      </c>
      <c r="F21" s="112">
        <v>1665</v>
      </c>
      <c r="G21" s="10">
        <f>F21/F22</f>
        <v>0.59400642169104534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968</v>
      </c>
      <c r="O21" s="24">
        <f>N21/N25</f>
        <v>0.42831858407079648</v>
      </c>
      <c r="Q21" s="13"/>
      <c r="R21" s="13"/>
      <c r="S21" s="13"/>
    </row>
    <row r="22" spans="1:19" x14ac:dyDescent="0.2">
      <c r="A22" s="43"/>
      <c r="B22" s="43"/>
      <c r="C22" s="44"/>
      <c r="E22" s="17" t="s">
        <v>107</v>
      </c>
      <c r="F22" s="1">
        <f>F19+F20+F21</f>
        <v>2803</v>
      </c>
      <c r="G22" s="10">
        <f>G19+G20+G21</f>
        <v>1</v>
      </c>
      <c r="I22" s="17" t="s">
        <v>148</v>
      </c>
      <c r="J22" s="112">
        <v>893</v>
      </c>
      <c r="K22" s="10">
        <f>J22/J25</f>
        <v>0.36855138258357406</v>
      </c>
      <c r="L22" s="15"/>
      <c r="M22" s="22" t="s">
        <v>182</v>
      </c>
      <c r="N22" s="112">
        <v>628</v>
      </c>
      <c r="O22" s="24">
        <f>N22/N25</f>
        <v>0.27787610619469028</v>
      </c>
      <c r="Q22" s="13"/>
      <c r="R22" s="13"/>
      <c r="S22" s="13"/>
    </row>
    <row r="23" spans="1:19" x14ac:dyDescent="0.2">
      <c r="A23" s="43"/>
      <c r="B23" s="43"/>
      <c r="C23" s="44"/>
      <c r="E23" s="13"/>
      <c r="F23" s="13"/>
      <c r="G23" s="14"/>
      <c r="I23" s="17" t="s">
        <v>149</v>
      </c>
      <c r="J23" s="112">
        <v>308</v>
      </c>
      <c r="K23" s="10">
        <f>J23/J25</f>
        <v>0.12711514651258771</v>
      </c>
      <c r="L23" s="15"/>
      <c r="M23" s="22" t="s">
        <v>183</v>
      </c>
      <c r="N23" s="112">
        <v>392</v>
      </c>
      <c r="O23" s="24">
        <f>N23/N25</f>
        <v>0.17345132743362832</v>
      </c>
      <c r="Q23" s="13"/>
      <c r="R23" s="13"/>
      <c r="S23" s="13"/>
    </row>
    <row r="24" spans="1:19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1222</v>
      </c>
      <c r="K24" s="10">
        <f>J24/J25</f>
        <v>0.50433347090383818</v>
      </c>
      <c r="L24" s="15"/>
      <c r="M24" s="22" t="s">
        <v>184</v>
      </c>
      <c r="N24" s="112">
        <v>272</v>
      </c>
      <c r="O24" s="24">
        <f>N24/N25</f>
        <v>0.12035398230088495</v>
      </c>
      <c r="Q24" s="13"/>
      <c r="R24" s="13"/>
      <c r="S24" s="13"/>
    </row>
    <row r="25" spans="1:19" x14ac:dyDescent="0.2">
      <c r="A25" s="43"/>
      <c r="B25" s="43"/>
      <c r="C25" s="44"/>
      <c r="E25" s="17" t="s">
        <v>117</v>
      </c>
      <c r="F25" s="112">
        <v>1181</v>
      </c>
      <c r="G25" s="10">
        <f>F25/F30</f>
        <v>0.44415193681835274</v>
      </c>
      <c r="I25" s="17" t="s">
        <v>69</v>
      </c>
      <c r="J25" s="1">
        <f>J22+J23+J24</f>
        <v>2423</v>
      </c>
      <c r="K25" s="10">
        <f>K22+K23+K24</f>
        <v>1</v>
      </c>
      <c r="L25" s="15"/>
      <c r="M25" s="22" t="s">
        <v>69</v>
      </c>
      <c r="N25" s="23">
        <f>N21+N22+N23+N24</f>
        <v>2260</v>
      </c>
      <c r="O25" s="24">
        <f>O21+O22+O23+O24</f>
        <v>1</v>
      </c>
      <c r="Q25" s="13"/>
      <c r="R25" s="13"/>
      <c r="S25" s="13"/>
    </row>
    <row r="26" spans="1:19" x14ac:dyDescent="0.2">
      <c r="A26" s="13"/>
      <c r="B26" s="13"/>
      <c r="C26" s="14"/>
      <c r="E26" s="17" t="s">
        <v>118</v>
      </c>
      <c r="F26" s="112">
        <v>414</v>
      </c>
      <c r="G26" s="10">
        <f>F26/F30</f>
        <v>0.15569763068822864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</row>
    <row r="27" spans="1:19" x14ac:dyDescent="0.2">
      <c r="A27" s="1" t="s">
        <v>78</v>
      </c>
      <c r="B27" s="1" t="s">
        <v>64</v>
      </c>
      <c r="C27" s="10" t="s">
        <v>77</v>
      </c>
      <c r="E27" s="17" t="s">
        <v>119</v>
      </c>
      <c r="F27" s="112">
        <v>174</v>
      </c>
      <c r="G27" s="10">
        <f>F27/F30</f>
        <v>6.5438134637081605E-2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</row>
    <row r="28" spans="1:19" x14ac:dyDescent="0.2">
      <c r="A28" s="1" t="s">
        <v>79</v>
      </c>
      <c r="B28" s="112">
        <v>51</v>
      </c>
      <c r="C28" s="10">
        <f>B28/B35</f>
        <v>1.2366634335596509E-2</v>
      </c>
      <c r="E28" s="17" t="s">
        <v>120</v>
      </c>
      <c r="F28" s="112">
        <v>113</v>
      </c>
      <c r="G28" s="10">
        <f>F28/F30</f>
        <v>4.2497179390748402E-2</v>
      </c>
      <c r="I28" s="17" t="s">
        <v>644</v>
      </c>
      <c r="J28" s="112">
        <v>584</v>
      </c>
      <c r="K28" s="10">
        <f>J28/J33</f>
        <v>0.24672581326573723</v>
      </c>
      <c r="L28" s="15"/>
      <c r="M28" s="22" t="s">
        <v>186</v>
      </c>
      <c r="N28" s="112">
        <v>580</v>
      </c>
      <c r="O28" s="24">
        <f>N28/N31</f>
        <v>0.25743453173546382</v>
      </c>
      <c r="Q28" s="13"/>
      <c r="R28" s="13"/>
      <c r="S28" s="13"/>
    </row>
    <row r="29" spans="1:19" x14ac:dyDescent="0.2">
      <c r="A29" s="1" t="s">
        <v>80</v>
      </c>
      <c r="B29" s="112">
        <v>1650</v>
      </c>
      <c r="C29" s="10">
        <f>B29/B35</f>
        <v>0.40009699321047526</v>
      </c>
      <c r="E29" s="17" t="s">
        <v>99</v>
      </c>
      <c r="F29" s="112">
        <v>777</v>
      </c>
      <c r="G29" s="10">
        <f>F29/F30</f>
        <v>0.29221511846558856</v>
      </c>
      <c r="I29" s="17" t="s">
        <v>151</v>
      </c>
      <c r="J29" s="112">
        <v>685</v>
      </c>
      <c r="K29" s="10">
        <f>J29/J33</f>
        <v>0.28939585973806509</v>
      </c>
      <c r="L29" s="15"/>
      <c r="M29" s="22" t="s">
        <v>682</v>
      </c>
      <c r="N29" s="112">
        <v>1078</v>
      </c>
      <c r="O29" s="24">
        <f>N29/N31</f>
        <v>0.47847314691522413</v>
      </c>
      <c r="Q29" s="13"/>
      <c r="R29" s="13"/>
      <c r="S29" s="13"/>
    </row>
    <row r="30" spans="1:19" x14ac:dyDescent="0.2">
      <c r="A30" s="1" t="s">
        <v>81</v>
      </c>
      <c r="B30" s="112">
        <v>203</v>
      </c>
      <c r="C30" s="10">
        <f>B30/B35</f>
        <v>4.9224054316197863E-2</v>
      </c>
      <c r="E30" s="17" t="s">
        <v>69</v>
      </c>
      <c r="F30" s="1">
        <f>F25+F26+F27+F28+F29</f>
        <v>2659</v>
      </c>
      <c r="G30" s="10">
        <f>G25+G26+G27+G28+G29</f>
        <v>0.99999999999999989</v>
      </c>
      <c r="I30" s="17" t="s">
        <v>152</v>
      </c>
      <c r="J30" s="112">
        <v>494</v>
      </c>
      <c r="K30" s="10">
        <f>J30/J33</f>
        <v>0.20870299957752428</v>
      </c>
      <c r="L30" s="15"/>
      <c r="M30" s="22" t="s">
        <v>187</v>
      </c>
      <c r="N30" s="112">
        <v>595</v>
      </c>
      <c r="O30" s="24">
        <f>N30/N31</f>
        <v>0.26409232134931204</v>
      </c>
      <c r="Q30" s="13"/>
      <c r="R30" s="13"/>
      <c r="S30" s="13"/>
    </row>
    <row r="31" spans="1:19" x14ac:dyDescent="0.2">
      <c r="A31" s="1" t="s">
        <v>82</v>
      </c>
      <c r="B31" s="112">
        <v>742</v>
      </c>
      <c r="C31" s="10">
        <f>B31/B35</f>
        <v>0.17992240543161978</v>
      </c>
      <c r="E31" s="13"/>
      <c r="F31" s="13"/>
      <c r="G31" s="14"/>
      <c r="I31" s="17" t="s">
        <v>153</v>
      </c>
      <c r="J31" s="112">
        <v>304</v>
      </c>
      <c r="K31" s="10">
        <f>J31/J33</f>
        <v>0.12843261512463033</v>
      </c>
      <c r="L31" s="15"/>
      <c r="M31" s="22" t="s">
        <v>69</v>
      </c>
      <c r="N31" s="23">
        <f>N28+N29+N30</f>
        <v>2253</v>
      </c>
      <c r="O31" s="24">
        <f>O28+O29+O30</f>
        <v>1</v>
      </c>
      <c r="Q31" s="13"/>
      <c r="R31" s="13"/>
      <c r="S31" s="13"/>
    </row>
    <row r="32" spans="1:19" x14ac:dyDescent="0.2">
      <c r="A32" s="1" t="s">
        <v>83</v>
      </c>
      <c r="B32" s="112">
        <v>694</v>
      </c>
      <c r="C32" s="10">
        <f>B32/B35</f>
        <v>0.16828322017458777</v>
      </c>
      <c r="E32" s="4" t="s">
        <v>121</v>
      </c>
      <c r="F32" s="5" t="s">
        <v>64</v>
      </c>
      <c r="G32" s="26" t="s">
        <v>94</v>
      </c>
      <c r="I32" s="17" t="s">
        <v>154</v>
      </c>
      <c r="J32" s="112">
        <v>300</v>
      </c>
      <c r="K32" s="10">
        <f>J32/J33</f>
        <v>0.1267427122940431</v>
      </c>
      <c r="L32" s="15"/>
      <c r="M32" s="13"/>
      <c r="N32" s="13"/>
      <c r="O32" s="14"/>
      <c r="Q32" s="13"/>
      <c r="R32" s="13"/>
      <c r="S32" s="13"/>
    </row>
    <row r="33" spans="1:19" x14ac:dyDescent="0.2">
      <c r="A33" s="1" t="s">
        <v>84</v>
      </c>
      <c r="B33" s="112">
        <v>21</v>
      </c>
      <c r="C33" s="10">
        <f>B33/B35</f>
        <v>5.0921435499515031E-3</v>
      </c>
      <c r="E33" s="6" t="s">
        <v>112</v>
      </c>
      <c r="F33" s="112">
        <v>1760</v>
      </c>
      <c r="G33" s="27">
        <f>F33/F35</f>
        <v>0.65794392523364487</v>
      </c>
      <c r="I33" s="17" t="s">
        <v>69</v>
      </c>
      <c r="J33" s="1">
        <f>J28+J29+J30+J31+J32</f>
        <v>2367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</row>
    <row r="34" spans="1:19" x14ac:dyDescent="0.2">
      <c r="A34" s="1" t="s">
        <v>85</v>
      </c>
      <c r="B34" s="112">
        <v>763</v>
      </c>
      <c r="C34" s="10">
        <f>B34/B35</f>
        <v>0.1850145489815713</v>
      </c>
      <c r="E34" s="6" t="s">
        <v>122</v>
      </c>
      <c r="F34" s="112">
        <v>915</v>
      </c>
      <c r="G34" s="27">
        <f>F34/F35</f>
        <v>0.34205607476635513</v>
      </c>
      <c r="I34" s="13"/>
      <c r="J34" s="13"/>
      <c r="K34" s="14"/>
      <c r="L34" s="15"/>
      <c r="M34" s="22" t="s">
        <v>189</v>
      </c>
      <c r="N34" s="112">
        <v>886</v>
      </c>
      <c r="O34" s="24">
        <f>N34/N38</f>
        <v>0.39360284318080851</v>
      </c>
      <c r="Q34" s="13"/>
      <c r="R34" s="13"/>
      <c r="S34" s="13"/>
    </row>
    <row r="35" spans="1:19" x14ac:dyDescent="0.2">
      <c r="A35" s="41" t="s">
        <v>69</v>
      </c>
      <c r="B35" s="23">
        <f>B28+B29+B30+B31+B32+B33+B34</f>
        <v>4124</v>
      </c>
      <c r="C35" s="84">
        <f>C28+C29+C30+C31+C32+C33+C34</f>
        <v>0.99999999999999989</v>
      </c>
      <c r="E35" s="6" t="s">
        <v>107</v>
      </c>
      <c r="F35" s="7">
        <f>F33+F34</f>
        <v>2675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773</v>
      </c>
      <c r="O35" s="24">
        <f>N35/N38</f>
        <v>0.34340293203020877</v>
      </c>
      <c r="Q35" s="13"/>
      <c r="R35" s="13"/>
      <c r="S35" s="13"/>
    </row>
    <row r="36" spans="1:19" x14ac:dyDescent="0.2">
      <c r="A36" s="43"/>
      <c r="B36" s="43"/>
      <c r="C36" s="44"/>
      <c r="E36" s="13"/>
      <c r="F36" s="13"/>
      <c r="G36" s="14"/>
      <c r="I36" s="22" t="s">
        <v>156</v>
      </c>
      <c r="J36" s="112">
        <v>1192</v>
      </c>
      <c r="K36" s="24">
        <f>J36/J38</f>
        <v>0.51093013287612521</v>
      </c>
      <c r="L36" s="15"/>
      <c r="M36" s="22" t="s">
        <v>191</v>
      </c>
      <c r="N36" s="112">
        <v>306</v>
      </c>
      <c r="O36" s="24">
        <f>N36/N38</f>
        <v>0.13593958240781875</v>
      </c>
      <c r="Q36" s="13"/>
      <c r="R36" s="13"/>
      <c r="S36" s="13"/>
    </row>
    <row r="37" spans="1:19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1141</v>
      </c>
      <c r="K37" s="24">
        <f>J37/J38</f>
        <v>0.48906986712387485</v>
      </c>
      <c r="L37" s="15"/>
      <c r="M37" s="22" t="s">
        <v>192</v>
      </c>
      <c r="N37" s="112">
        <v>286</v>
      </c>
      <c r="O37" s="24">
        <f>N37/N38</f>
        <v>0.12705464238116393</v>
      </c>
      <c r="Q37" s="13"/>
      <c r="R37" s="13"/>
      <c r="S37" s="13"/>
    </row>
    <row r="38" spans="1:19" x14ac:dyDescent="0.2">
      <c r="A38" s="43"/>
      <c r="B38" s="43"/>
      <c r="C38" s="44"/>
      <c r="E38" s="6" t="s">
        <v>124</v>
      </c>
      <c r="F38" s="112">
        <v>16</v>
      </c>
      <c r="G38" s="27">
        <f>F38/F40</f>
        <v>0.41025641025641024</v>
      </c>
      <c r="I38" s="22" t="s">
        <v>69</v>
      </c>
      <c r="J38" s="23">
        <f>J36+J37</f>
        <v>2333</v>
      </c>
      <c r="K38" s="24">
        <f>K36+K37</f>
        <v>1</v>
      </c>
      <c r="L38" s="15"/>
      <c r="M38" s="22" t="s">
        <v>107</v>
      </c>
      <c r="N38" s="23">
        <f>N34+N35+N36+N37</f>
        <v>2251</v>
      </c>
      <c r="O38" s="24">
        <f>O34+O35+O36+O37</f>
        <v>1</v>
      </c>
      <c r="Q38" s="13"/>
      <c r="R38" s="13"/>
      <c r="S38" s="13"/>
    </row>
    <row r="39" spans="1:19" x14ac:dyDescent="0.2">
      <c r="A39" s="43"/>
      <c r="B39" s="43"/>
      <c r="C39" s="44"/>
      <c r="E39" s="6" t="s">
        <v>125</v>
      </c>
      <c r="F39" s="112">
        <v>23</v>
      </c>
      <c r="G39" s="27">
        <f>F39/F40</f>
        <v>0.58974358974358976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</row>
    <row r="40" spans="1:19" x14ac:dyDescent="0.2">
      <c r="A40" s="13"/>
      <c r="B40" s="13"/>
      <c r="C40" s="14"/>
      <c r="E40" s="6" t="s">
        <v>107</v>
      </c>
      <c r="F40" s="7">
        <f>F38+F39</f>
        <v>39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257</v>
      </c>
      <c r="K41" s="24">
        <f>J41/J45</f>
        <v>0.11101511879049676</v>
      </c>
      <c r="L41" s="15"/>
      <c r="M41" s="22" t="s">
        <v>194</v>
      </c>
      <c r="N41" s="112">
        <v>518</v>
      </c>
      <c r="O41" s="24">
        <f>N41/N45</f>
        <v>0.23083778966131907</v>
      </c>
      <c r="Q41" s="13"/>
      <c r="R41" s="13"/>
      <c r="S41" s="13"/>
    </row>
    <row r="42" spans="1:19" x14ac:dyDescent="0.2">
      <c r="A42" s="1" t="s">
        <v>87</v>
      </c>
      <c r="B42" s="112">
        <v>1408</v>
      </c>
      <c r="C42" s="10">
        <f>B42/B44</f>
        <v>0.39406661069129584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544</v>
      </c>
      <c r="K42" s="24">
        <f>J42/J45</f>
        <v>0.23498920086393088</v>
      </c>
      <c r="L42" s="15"/>
      <c r="M42" s="22" t="s">
        <v>195</v>
      </c>
      <c r="N42" s="112">
        <v>686</v>
      </c>
      <c r="O42" s="24">
        <f>N42/N45</f>
        <v>0.3057040998217469</v>
      </c>
      <c r="Q42" s="13"/>
      <c r="R42" s="13"/>
      <c r="S42" s="13"/>
    </row>
    <row r="43" spans="1:19" x14ac:dyDescent="0.2">
      <c r="A43" s="1" t="s">
        <v>88</v>
      </c>
      <c r="B43" s="112">
        <v>2165</v>
      </c>
      <c r="C43" s="10">
        <f>B43/B44</f>
        <v>0.60593338930870422</v>
      </c>
      <c r="E43" s="124" t="s">
        <v>127</v>
      </c>
      <c r="F43" s="125">
        <v>486</v>
      </c>
      <c r="G43" s="127">
        <f>F43/F49</f>
        <v>0.19861054352268084</v>
      </c>
      <c r="I43" s="22" t="s">
        <v>159</v>
      </c>
      <c r="J43" s="112">
        <v>738</v>
      </c>
      <c r="K43" s="24">
        <f>J43/J45</f>
        <v>0.31879049676025917</v>
      </c>
      <c r="L43" s="15"/>
      <c r="M43" s="22" t="s">
        <v>196</v>
      </c>
      <c r="N43" s="112">
        <v>539</v>
      </c>
      <c r="O43" s="24">
        <f>N43/N45</f>
        <v>0.24019607843137256</v>
      </c>
      <c r="Q43" s="13"/>
      <c r="R43" s="13"/>
      <c r="S43" s="13"/>
    </row>
    <row r="44" spans="1:19" x14ac:dyDescent="0.2">
      <c r="A44" s="1" t="s">
        <v>69</v>
      </c>
      <c r="B44" s="1">
        <f>B42+B43</f>
        <v>3573</v>
      </c>
      <c r="C44" s="10">
        <f>C42+C43</f>
        <v>1</v>
      </c>
      <c r="E44" s="17" t="s">
        <v>128</v>
      </c>
      <c r="F44" s="112">
        <v>251</v>
      </c>
      <c r="G44" s="10">
        <f>F44/F49</f>
        <v>0.10257458111973845</v>
      </c>
      <c r="I44" s="22" t="s">
        <v>160</v>
      </c>
      <c r="J44" s="112">
        <v>776</v>
      </c>
      <c r="K44" s="24">
        <f>J44/J45</f>
        <v>0.33520518358531315</v>
      </c>
      <c r="L44" s="15"/>
      <c r="M44" s="22" t="s">
        <v>197</v>
      </c>
      <c r="N44" s="112">
        <v>501</v>
      </c>
      <c r="O44" s="24">
        <f>N44/N45</f>
        <v>0.2232620320855615</v>
      </c>
      <c r="Q44" s="13"/>
      <c r="R44" s="13"/>
      <c r="S44" s="13"/>
    </row>
    <row r="45" spans="1:19" x14ac:dyDescent="0.2">
      <c r="A45" s="13"/>
      <c r="B45" s="13"/>
      <c r="C45" s="14"/>
      <c r="E45" s="17" t="s">
        <v>129</v>
      </c>
      <c r="F45" s="112">
        <v>494</v>
      </c>
      <c r="G45" s="10">
        <f>F45/F49</f>
        <v>0.20187985288107888</v>
      </c>
      <c r="I45" s="22" t="s">
        <v>69</v>
      </c>
      <c r="J45" s="23">
        <f>J41+J42+J43+J44</f>
        <v>2315</v>
      </c>
      <c r="K45" s="24">
        <f>K41+K42+K43+K44</f>
        <v>1</v>
      </c>
      <c r="L45" s="15"/>
      <c r="M45" s="22" t="s">
        <v>69</v>
      </c>
      <c r="N45" s="23">
        <f>N41+N42+N43+N44</f>
        <v>2244</v>
      </c>
      <c r="O45" s="24">
        <f>O41+O42+O43+O44</f>
        <v>1</v>
      </c>
      <c r="Q45" s="13"/>
      <c r="R45" s="13"/>
      <c r="S45" s="13"/>
    </row>
    <row r="46" spans="1:19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825</v>
      </c>
      <c r="G46" s="10">
        <f>F46/F49</f>
        <v>0.33714752758479771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</row>
    <row r="47" spans="1:19" x14ac:dyDescent="0.2">
      <c r="A47" s="1" t="s">
        <v>90</v>
      </c>
      <c r="B47" s="112">
        <v>973</v>
      </c>
      <c r="C47" s="10">
        <f>B47/B49</f>
        <v>0.34491315136476425</v>
      </c>
      <c r="E47" s="17" t="s">
        <v>131</v>
      </c>
      <c r="F47" s="112">
        <v>337</v>
      </c>
      <c r="G47" s="10">
        <f>F47/F49</f>
        <v>0.13771965672251738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</row>
    <row r="48" spans="1:19" x14ac:dyDescent="0.2">
      <c r="A48" s="1" t="s">
        <v>91</v>
      </c>
      <c r="B48" s="112">
        <v>1848</v>
      </c>
      <c r="C48" s="10">
        <f>B48/B49</f>
        <v>0.6550868486352357</v>
      </c>
      <c r="E48" s="17" t="s">
        <v>673</v>
      </c>
      <c r="F48" s="112">
        <v>54</v>
      </c>
      <c r="G48" s="10">
        <f>F48/F49</f>
        <v>2.2067838169186758E-2</v>
      </c>
      <c r="I48" s="22" t="s">
        <v>162</v>
      </c>
      <c r="J48" s="112">
        <v>921</v>
      </c>
      <c r="K48" s="24">
        <f>J48/J51</f>
        <v>0.39258312020460356</v>
      </c>
      <c r="M48" s="22" t="s">
        <v>199</v>
      </c>
      <c r="N48" s="112">
        <v>890</v>
      </c>
      <c r="O48" s="24">
        <f>N48/N51</f>
        <v>0.39785426911041571</v>
      </c>
      <c r="Q48" s="13"/>
      <c r="R48" s="13"/>
      <c r="S48" s="13"/>
    </row>
    <row r="49" spans="1:19" x14ac:dyDescent="0.2">
      <c r="A49" s="1" t="s">
        <v>69</v>
      </c>
      <c r="B49" s="1">
        <f>B47+B48</f>
        <v>2821</v>
      </c>
      <c r="C49" s="10">
        <f>C47+C48</f>
        <v>1</v>
      </c>
      <c r="E49" s="17" t="s">
        <v>69</v>
      </c>
      <c r="F49" s="1">
        <f>F43+F44+F45+F46+F47+F48</f>
        <v>2447</v>
      </c>
      <c r="G49" s="10">
        <f>G43+G44+G45+G46+G47+G48</f>
        <v>1</v>
      </c>
      <c r="I49" s="22" t="s">
        <v>163</v>
      </c>
      <c r="J49" s="112">
        <v>954</v>
      </c>
      <c r="K49" s="24">
        <f>J49/J51</f>
        <v>0.40664961636828645</v>
      </c>
      <c r="M49" s="22" t="s">
        <v>200</v>
      </c>
      <c r="N49" s="112">
        <v>756</v>
      </c>
      <c r="O49" s="24">
        <f>N49/N51</f>
        <v>0.33795261510952168</v>
      </c>
      <c r="Q49" s="13"/>
      <c r="R49" s="13"/>
      <c r="S49" s="13"/>
    </row>
    <row r="50" spans="1:19" x14ac:dyDescent="0.2">
      <c r="A50" s="13"/>
      <c r="B50" s="13"/>
      <c r="C50" s="14"/>
      <c r="E50" s="13"/>
      <c r="F50" s="13"/>
      <c r="G50" s="14"/>
      <c r="I50" s="22" t="s">
        <v>164</v>
      </c>
      <c r="J50" s="112">
        <v>471</v>
      </c>
      <c r="K50" s="24">
        <f>J50/J51</f>
        <v>0.20076726342710999</v>
      </c>
      <c r="M50" s="22" t="s">
        <v>201</v>
      </c>
      <c r="N50" s="112">
        <v>591</v>
      </c>
      <c r="O50" s="24">
        <f>N50/N51</f>
        <v>0.2641931157800626</v>
      </c>
      <c r="Q50" s="13"/>
      <c r="R50" s="13"/>
      <c r="S50" s="13"/>
    </row>
    <row r="51" spans="1:19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2346</v>
      </c>
      <c r="K51" s="24">
        <f>K48+K49+K50</f>
        <v>1</v>
      </c>
      <c r="M51" s="22" t="s">
        <v>69</v>
      </c>
      <c r="N51" s="23">
        <f>N48+N49+N50</f>
        <v>2237</v>
      </c>
      <c r="O51" s="24">
        <f>O48+O49+O50</f>
        <v>1</v>
      </c>
      <c r="Q51" s="13"/>
      <c r="R51" s="13"/>
      <c r="S51" s="13"/>
    </row>
    <row r="52" spans="1:19" x14ac:dyDescent="0.2">
      <c r="A52" s="1" t="s">
        <v>92</v>
      </c>
      <c r="B52" s="112">
        <v>798</v>
      </c>
      <c r="C52" s="10">
        <f>B52/B54</f>
        <v>0.24744186046511629</v>
      </c>
      <c r="E52" s="17" t="s">
        <v>133</v>
      </c>
      <c r="F52" s="112">
        <v>1146</v>
      </c>
      <c r="G52" s="10">
        <f>F52/F55</f>
        <v>0.46172441579371476</v>
      </c>
      <c r="I52" s="13"/>
      <c r="J52" s="13"/>
      <c r="K52" s="14"/>
      <c r="M52" s="13"/>
      <c r="N52" s="13"/>
      <c r="O52" s="14"/>
      <c r="Q52" s="13"/>
      <c r="R52" s="13"/>
      <c r="S52" s="13"/>
    </row>
    <row r="53" spans="1:19" x14ac:dyDescent="0.2">
      <c r="A53" s="1" t="s">
        <v>93</v>
      </c>
      <c r="B53" s="112">
        <v>2427</v>
      </c>
      <c r="C53" s="10">
        <f>B53/B54</f>
        <v>0.75255813953488371</v>
      </c>
      <c r="E53" s="17" t="s">
        <v>134</v>
      </c>
      <c r="F53" s="112">
        <v>1055</v>
      </c>
      <c r="G53" s="10">
        <f>F53/F55</f>
        <v>0.42506043513295727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</row>
    <row r="54" spans="1:19" x14ac:dyDescent="0.2">
      <c r="A54" s="1" t="s">
        <v>69</v>
      </c>
      <c r="B54" s="1">
        <f>B52+B53</f>
        <v>3225</v>
      </c>
      <c r="C54" s="10">
        <f>C52+C53</f>
        <v>1</v>
      </c>
      <c r="E54" s="17" t="s">
        <v>135</v>
      </c>
      <c r="F54" s="112">
        <v>281</v>
      </c>
      <c r="G54" s="10">
        <f>F54/F55</f>
        <v>0.11321514907332796</v>
      </c>
      <c r="I54" s="22" t="s">
        <v>166</v>
      </c>
      <c r="J54" s="112">
        <v>1113</v>
      </c>
      <c r="K54" s="24">
        <f>J54/J57</f>
        <v>0.48751642575558474</v>
      </c>
      <c r="M54" s="22" t="s">
        <v>203</v>
      </c>
      <c r="N54" s="112">
        <v>1308</v>
      </c>
      <c r="O54" s="24">
        <f>N54/N56</f>
        <v>0.5810750777432252</v>
      </c>
      <c r="Q54" s="13"/>
      <c r="R54" s="13"/>
      <c r="S54" s="13"/>
    </row>
    <row r="55" spans="1:19" x14ac:dyDescent="0.2">
      <c r="A55" s="13"/>
      <c r="B55" s="13"/>
      <c r="C55" s="14"/>
      <c r="E55" s="17" t="s">
        <v>69</v>
      </c>
      <c r="F55" s="1">
        <f>F52+F53+F54</f>
        <v>2482</v>
      </c>
      <c r="G55" s="10">
        <f>G52+G53+G54</f>
        <v>1</v>
      </c>
      <c r="I55" s="22" t="s">
        <v>167</v>
      </c>
      <c r="J55" s="112">
        <v>638</v>
      </c>
      <c r="K55" s="24">
        <f>J55/J57</f>
        <v>0.27945685501533069</v>
      </c>
      <c r="M55" s="22" t="s">
        <v>204</v>
      </c>
      <c r="N55" s="112">
        <v>943</v>
      </c>
      <c r="O55" s="24">
        <f>N55/N56</f>
        <v>0.41892492225677475</v>
      </c>
      <c r="Q55" s="13"/>
      <c r="R55" s="13"/>
      <c r="S55" s="13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532</v>
      </c>
      <c r="K56" s="24">
        <f>J56/J57</f>
        <v>0.23302671922908455</v>
      </c>
      <c r="M56" s="22" t="s">
        <v>69</v>
      </c>
      <c r="N56" s="23">
        <f>N54+N55</f>
        <v>2251</v>
      </c>
      <c r="O56" s="24">
        <f>O54+O55</f>
        <v>1</v>
      </c>
      <c r="Q56" s="13"/>
      <c r="R56" s="13"/>
      <c r="S56" s="13"/>
    </row>
    <row r="57" spans="1:19" x14ac:dyDescent="0.2">
      <c r="A57" s="1" t="s">
        <v>97</v>
      </c>
      <c r="B57" s="112">
        <v>551</v>
      </c>
      <c r="C57" s="10">
        <f>B57/B60</f>
        <v>0.18496139644175899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2283</v>
      </c>
      <c r="K57" s="24">
        <f>K54+K55+K56</f>
        <v>1</v>
      </c>
      <c r="M57" s="13"/>
      <c r="N57" s="13"/>
      <c r="O57" s="13"/>
      <c r="Q57" s="13"/>
      <c r="R57" s="13"/>
      <c r="S57" s="13"/>
    </row>
    <row r="58" spans="1:19" x14ac:dyDescent="0.2">
      <c r="A58" s="1" t="s">
        <v>98</v>
      </c>
      <c r="B58" s="112">
        <v>1370</v>
      </c>
      <c r="C58" s="10">
        <f>B58/B60</f>
        <v>0.45988586774085266</v>
      </c>
      <c r="E58" s="17" t="s">
        <v>137</v>
      </c>
      <c r="F58" s="112">
        <v>1470</v>
      </c>
      <c r="G58" s="10">
        <f>F58/F60</f>
        <v>0.59877800407331971</v>
      </c>
      <c r="I58" s="13"/>
      <c r="J58" s="13"/>
      <c r="K58" s="14"/>
      <c r="M58" s="13"/>
      <c r="N58" s="13"/>
      <c r="O58" s="13"/>
      <c r="Q58" s="13"/>
      <c r="R58" s="13"/>
      <c r="S58" s="13"/>
    </row>
    <row r="59" spans="1:19" x14ac:dyDescent="0.2">
      <c r="A59" s="1" t="s">
        <v>99</v>
      </c>
      <c r="B59" s="112">
        <v>1058</v>
      </c>
      <c r="C59" s="10">
        <f>B59/B60</f>
        <v>0.35515273581738838</v>
      </c>
      <c r="E59" s="29" t="s">
        <v>72</v>
      </c>
      <c r="F59" s="112">
        <v>985</v>
      </c>
      <c r="G59" s="31">
        <f>F59/F60</f>
        <v>0.40122199592668023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</row>
    <row r="60" spans="1:19" x14ac:dyDescent="0.2">
      <c r="A60" s="1" t="s">
        <v>69</v>
      </c>
      <c r="B60" s="1">
        <f>B57+B58+B59</f>
        <v>2979</v>
      </c>
      <c r="C60" s="10">
        <f>C57+C58+C59</f>
        <v>1</v>
      </c>
      <c r="E60" s="22" t="s">
        <v>69</v>
      </c>
      <c r="F60" s="23">
        <f>F58+F59</f>
        <v>2455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</row>
    <row r="61" spans="1:19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</row>
    <row r="62" spans="1:19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</row>
    <row r="63" spans="1:19" x14ac:dyDescent="0.2">
      <c r="A63" s="1" t="s">
        <v>101</v>
      </c>
      <c r="B63" s="112">
        <v>3090</v>
      </c>
      <c r="C63" s="10">
        <f>B63/B65</f>
        <v>0.81854304635761588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</row>
    <row r="64" spans="1:19" x14ac:dyDescent="0.2">
      <c r="A64" s="1" t="s">
        <v>102</v>
      </c>
      <c r="B64" s="112">
        <v>685</v>
      </c>
      <c r="C64" s="10">
        <f>B64/B65</f>
        <v>0.18145695364238409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</row>
    <row r="65" spans="1:19" x14ac:dyDescent="0.2">
      <c r="A65" s="3" t="s">
        <v>69</v>
      </c>
      <c r="B65" s="1">
        <f>B63+B64</f>
        <v>3775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</row>
    <row r="66" spans="1:19" s="13" customFormat="1" x14ac:dyDescent="0.2">
      <c r="C66" s="14"/>
      <c r="G66" s="14"/>
      <c r="I66" s="30"/>
      <c r="J66" s="15"/>
      <c r="K66" s="16"/>
    </row>
    <row r="67" spans="1:19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19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19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19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19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19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19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19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19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19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19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19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19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19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8E41-A3C0-9044-BF76-9A8505BF90BC}">
  <sheetPr codeName="Sheet57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3" width="15.83203125" customWidth="1"/>
    <col min="24" max="24" width="116.6640625" style="13" customWidth="1"/>
  </cols>
  <sheetData>
    <row r="1" spans="1:23" x14ac:dyDescent="0.2">
      <c r="A1" s="8" t="s">
        <v>52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3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3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305</v>
      </c>
      <c r="R3" s="23" t="s">
        <v>64</v>
      </c>
      <c r="S3" s="24" t="s">
        <v>77</v>
      </c>
      <c r="U3" s="38" t="s">
        <v>220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4742</v>
      </c>
      <c r="C4" s="10">
        <f>B4/B7</f>
        <v>0.9711243088265411</v>
      </c>
      <c r="E4" s="1" t="s">
        <v>104</v>
      </c>
      <c r="F4" s="112">
        <v>2913</v>
      </c>
      <c r="G4" s="10">
        <f>F4/F6</f>
        <v>0.70703883495145636</v>
      </c>
      <c r="I4" s="152" t="s">
        <v>139</v>
      </c>
      <c r="J4" s="112">
        <v>1133</v>
      </c>
      <c r="K4" s="10">
        <f>J4/J6</f>
        <v>0.41916389197188308</v>
      </c>
      <c r="M4" s="38" t="s">
        <v>170</v>
      </c>
      <c r="N4" s="112">
        <v>721</v>
      </c>
      <c r="O4" s="24">
        <f>N4/N8</f>
        <v>0.28441814595660747</v>
      </c>
      <c r="Q4" s="23" t="s">
        <v>306</v>
      </c>
      <c r="R4" s="112">
        <v>944</v>
      </c>
      <c r="S4" s="24">
        <f>R4/R7</f>
        <v>0.36702954898911355</v>
      </c>
      <c r="U4" s="38" t="s">
        <v>582</v>
      </c>
      <c r="V4" s="112">
        <v>970</v>
      </c>
      <c r="W4" s="24">
        <f>V4/V6</f>
        <v>0.78861788617886175</v>
      </c>
    </row>
    <row r="5" spans="1:23" x14ac:dyDescent="0.2">
      <c r="A5" s="1" t="s">
        <v>67</v>
      </c>
      <c r="B5" s="112">
        <v>59</v>
      </c>
      <c r="C5" s="10">
        <f>B5/B7</f>
        <v>1.2082736022936719E-2</v>
      </c>
      <c r="E5" s="1" t="s">
        <v>105</v>
      </c>
      <c r="F5" s="112">
        <v>1207</v>
      </c>
      <c r="G5" s="10">
        <f>F5/F6</f>
        <v>0.29296116504854369</v>
      </c>
      <c r="I5" s="152" t="s">
        <v>88</v>
      </c>
      <c r="J5" s="112">
        <v>1570</v>
      </c>
      <c r="K5" s="10">
        <f>J5/J6</f>
        <v>0.58083610802811692</v>
      </c>
      <c r="M5" s="38" t="s">
        <v>171</v>
      </c>
      <c r="N5" s="112">
        <v>329</v>
      </c>
      <c r="O5" s="24">
        <f>N5/N8</f>
        <v>0.12978303747534517</v>
      </c>
      <c r="Q5" s="23" t="s">
        <v>307</v>
      </c>
      <c r="R5" s="112">
        <v>228</v>
      </c>
      <c r="S5" s="24">
        <f>R5/R7</f>
        <v>8.8646967340590979E-2</v>
      </c>
      <c r="U5" s="38" t="s">
        <v>583</v>
      </c>
      <c r="V5" s="112">
        <v>260</v>
      </c>
      <c r="W5" s="24">
        <f>V5/V6</f>
        <v>0.21138211382113822</v>
      </c>
    </row>
    <row r="6" spans="1:23" x14ac:dyDescent="0.2">
      <c r="A6" s="2" t="s">
        <v>68</v>
      </c>
      <c r="B6" s="112">
        <v>82</v>
      </c>
      <c r="C6" s="11">
        <f>B6/B7</f>
        <v>1.6792955150522221E-2</v>
      </c>
      <c r="E6" s="1" t="s">
        <v>107</v>
      </c>
      <c r="F6" s="1">
        <f>F4+F5</f>
        <v>4120</v>
      </c>
      <c r="G6" s="10">
        <f>G4+G5</f>
        <v>1</v>
      </c>
      <c r="I6" s="152" t="s">
        <v>69</v>
      </c>
      <c r="J6" s="1">
        <f>J4+J5</f>
        <v>2703</v>
      </c>
      <c r="K6" s="10">
        <f>K4+K5</f>
        <v>1</v>
      </c>
      <c r="M6" s="38" t="s">
        <v>172</v>
      </c>
      <c r="N6" s="112">
        <v>975</v>
      </c>
      <c r="O6" s="24">
        <f>N6/N8</f>
        <v>0.38461538461538464</v>
      </c>
      <c r="Q6" s="23" t="s">
        <v>308</v>
      </c>
      <c r="R6" s="112">
        <v>1400</v>
      </c>
      <c r="S6" s="24">
        <f>R6/R7</f>
        <v>0.54432348367029548</v>
      </c>
      <c r="U6" s="38" t="s">
        <v>69</v>
      </c>
      <c r="V6" s="23">
        <f>V4+V5</f>
        <v>1230</v>
      </c>
      <c r="W6" s="24">
        <f>W4+W5</f>
        <v>1</v>
      </c>
    </row>
    <row r="7" spans="1:23" x14ac:dyDescent="0.2">
      <c r="A7" s="1" t="s">
        <v>69</v>
      </c>
      <c r="B7" s="1">
        <f>B4+B5+B6</f>
        <v>4883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510</v>
      </c>
      <c r="O7" s="24">
        <f>N7/N8</f>
        <v>0.20118343195266272</v>
      </c>
      <c r="Q7" s="23" t="s">
        <v>69</v>
      </c>
      <c r="R7" s="23">
        <f>R4+R5+R6</f>
        <v>2572</v>
      </c>
      <c r="S7" s="24">
        <f>S4+S5+S6</f>
        <v>1</v>
      </c>
      <c r="U7" s="13"/>
      <c r="V7" s="13"/>
      <c r="W7" s="13"/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2535</v>
      </c>
      <c r="O8" s="24">
        <f>O4+O5+O6+O7</f>
        <v>1</v>
      </c>
      <c r="Q8" s="13"/>
      <c r="R8" s="13"/>
      <c r="S8" s="14"/>
      <c r="U8" s="38" t="s">
        <v>357</v>
      </c>
      <c r="V8" s="23" t="s">
        <v>64</v>
      </c>
      <c r="W8" s="24" t="s">
        <v>77</v>
      </c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565</v>
      </c>
      <c r="G9" s="10">
        <f>F9/F11</f>
        <v>0.22332015810276679</v>
      </c>
      <c r="I9" s="152" t="s">
        <v>671</v>
      </c>
      <c r="J9" s="112">
        <v>569</v>
      </c>
      <c r="K9" s="10">
        <f>J9/J12</f>
        <v>0.21310861423220973</v>
      </c>
      <c r="M9" s="13"/>
      <c r="N9" s="13"/>
      <c r="O9" s="14"/>
      <c r="Q9" s="23" t="s">
        <v>309</v>
      </c>
      <c r="R9" s="23" t="s">
        <v>64</v>
      </c>
      <c r="S9" s="24" t="s">
        <v>77</v>
      </c>
      <c r="U9" s="38" t="s">
        <v>584</v>
      </c>
      <c r="V9" s="112">
        <v>512</v>
      </c>
      <c r="W9" s="24">
        <f>V9/V11</f>
        <v>0.4663023679417122</v>
      </c>
    </row>
    <row r="10" spans="1:23" x14ac:dyDescent="0.2">
      <c r="A10" s="23" t="s">
        <v>70</v>
      </c>
      <c r="B10" s="112">
        <v>64</v>
      </c>
      <c r="C10" s="24">
        <f>B10/B17</f>
        <v>1.3716245177882554E-2</v>
      </c>
      <c r="E10" s="1" t="s">
        <v>109</v>
      </c>
      <c r="F10" s="112">
        <v>1965</v>
      </c>
      <c r="G10" s="10">
        <f>F10/F11</f>
        <v>0.77667984189723316</v>
      </c>
      <c r="I10" s="152" t="s">
        <v>141</v>
      </c>
      <c r="J10" s="112">
        <v>1321</v>
      </c>
      <c r="K10" s="10">
        <f>J10/J12</f>
        <v>0.49475655430711613</v>
      </c>
      <c r="M10" s="38" t="s">
        <v>174</v>
      </c>
      <c r="N10" s="23" t="s">
        <v>64</v>
      </c>
      <c r="O10" s="24" t="s">
        <v>77</v>
      </c>
      <c r="Q10" s="23" t="s">
        <v>310</v>
      </c>
      <c r="R10" s="112">
        <v>446</v>
      </c>
      <c r="S10" s="24">
        <f>R10/R14</f>
        <v>0.17677368212445502</v>
      </c>
      <c r="U10" s="38" t="s">
        <v>585</v>
      </c>
      <c r="V10" s="112">
        <v>586</v>
      </c>
      <c r="W10" s="24">
        <f>V10/V11</f>
        <v>0.5336976320582878</v>
      </c>
    </row>
    <row r="11" spans="1:23" x14ac:dyDescent="0.2">
      <c r="A11" s="23" t="s">
        <v>71</v>
      </c>
      <c r="B11" s="112">
        <v>423</v>
      </c>
      <c r="C11" s="24">
        <f>B11/B17</f>
        <v>9.0655807972567504E-2</v>
      </c>
      <c r="E11" s="1" t="s">
        <v>107</v>
      </c>
      <c r="F11" s="1">
        <f>F9+F10</f>
        <v>2530</v>
      </c>
      <c r="G11" s="10">
        <f>G9+G10</f>
        <v>1</v>
      </c>
      <c r="I11" s="152" t="s">
        <v>142</v>
      </c>
      <c r="J11" s="112">
        <v>780</v>
      </c>
      <c r="K11" s="10">
        <f>J11/J12</f>
        <v>0.29213483146067415</v>
      </c>
      <c r="M11" s="38" t="s">
        <v>176</v>
      </c>
      <c r="N11" s="112">
        <v>936</v>
      </c>
      <c r="O11" s="24">
        <f>N11/N13</f>
        <v>0.37681159420289856</v>
      </c>
      <c r="Q11" s="23" t="s">
        <v>311</v>
      </c>
      <c r="R11" s="112">
        <v>608</v>
      </c>
      <c r="S11" s="24">
        <f>R11/R14</f>
        <v>0.24098295679746334</v>
      </c>
      <c r="U11" s="38" t="s">
        <v>69</v>
      </c>
      <c r="V11" s="23">
        <f>V9+V10</f>
        <v>1098</v>
      </c>
      <c r="W11" s="24">
        <f>W9+W10</f>
        <v>1</v>
      </c>
    </row>
    <row r="12" spans="1:23" x14ac:dyDescent="0.2">
      <c r="A12" s="23" t="s">
        <v>72</v>
      </c>
      <c r="B12" s="112">
        <v>42</v>
      </c>
      <c r="C12" s="24">
        <f>B12/B17</f>
        <v>9.0012858979854268E-3</v>
      </c>
      <c r="E12" s="13"/>
      <c r="F12" s="13"/>
      <c r="G12" s="14"/>
      <c r="I12" s="152" t="s">
        <v>69</v>
      </c>
      <c r="J12" s="1">
        <f>J9+J10+J11</f>
        <v>2670</v>
      </c>
      <c r="K12" s="10">
        <f>K9+K10+K11</f>
        <v>1</v>
      </c>
      <c r="M12" s="38" t="s">
        <v>175</v>
      </c>
      <c r="N12" s="112">
        <v>1548</v>
      </c>
      <c r="O12" s="24">
        <f>N12/N13</f>
        <v>0.62318840579710144</v>
      </c>
      <c r="Q12" s="23" t="s">
        <v>670</v>
      </c>
      <c r="R12" s="112">
        <v>970</v>
      </c>
      <c r="S12" s="24">
        <f>R12/R14</f>
        <v>0.38446294094332145</v>
      </c>
      <c r="U12" s="13"/>
      <c r="V12" s="13"/>
      <c r="W12" s="13"/>
    </row>
    <row r="13" spans="1:23" x14ac:dyDescent="0.2">
      <c r="A13" s="23" t="s">
        <v>73</v>
      </c>
      <c r="B13" s="112">
        <v>901</v>
      </c>
      <c r="C13" s="24">
        <f>B13/B17</f>
        <v>0.19309901414487785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2484</v>
      </c>
      <c r="O13" s="24">
        <f>O11+O12</f>
        <v>1</v>
      </c>
      <c r="Q13" s="23" t="s">
        <v>312</v>
      </c>
      <c r="R13" s="112">
        <v>499</v>
      </c>
      <c r="S13" s="24">
        <f>R13/R14</f>
        <v>0.19778042013476022</v>
      </c>
      <c r="U13" s="38" t="s">
        <v>227</v>
      </c>
      <c r="V13" s="23" t="s">
        <v>64</v>
      </c>
      <c r="W13" s="24" t="s">
        <v>77</v>
      </c>
    </row>
    <row r="14" spans="1:23" x14ac:dyDescent="0.2">
      <c r="A14" s="23" t="s">
        <v>74</v>
      </c>
      <c r="B14" s="112">
        <v>75</v>
      </c>
      <c r="C14" s="24">
        <f>B14/B17</f>
        <v>1.607372481783112E-2</v>
      </c>
      <c r="E14" s="6" t="s">
        <v>111</v>
      </c>
      <c r="F14" s="112">
        <v>1904</v>
      </c>
      <c r="G14" s="27">
        <f>F14/F16</f>
        <v>0.65183156453269431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23" t="s">
        <v>69</v>
      </c>
      <c r="R14" s="23">
        <f>R10+R11+R12+R13</f>
        <v>2523</v>
      </c>
      <c r="S14" s="24">
        <f>S10+S11+S12+S13</f>
        <v>1</v>
      </c>
      <c r="U14" s="38" t="s">
        <v>586</v>
      </c>
      <c r="V14" s="112">
        <v>448</v>
      </c>
      <c r="W14" s="24">
        <f>V14/V19</f>
        <v>0.32487309644670048</v>
      </c>
    </row>
    <row r="15" spans="1:23" x14ac:dyDescent="0.2">
      <c r="A15" s="23" t="s">
        <v>75</v>
      </c>
      <c r="B15" s="112">
        <v>1134</v>
      </c>
      <c r="C15" s="24">
        <f>B15/B17</f>
        <v>0.24303471924560652</v>
      </c>
      <c r="E15" s="6" t="s">
        <v>112</v>
      </c>
      <c r="F15" s="112">
        <v>1017</v>
      </c>
      <c r="G15" s="27">
        <f>F15/F16</f>
        <v>0.34816843546730569</v>
      </c>
      <c r="I15" s="152" t="s">
        <v>144</v>
      </c>
      <c r="J15" s="112">
        <v>643</v>
      </c>
      <c r="K15" s="10">
        <f>J15/J19</f>
        <v>0.24816673099189501</v>
      </c>
      <c r="M15" s="38" t="s">
        <v>177</v>
      </c>
      <c r="N15" s="23" t="s">
        <v>64</v>
      </c>
      <c r="O15" s="24" t="s">
        <v>77</v>
      </c>
      <c r="Q15" s="13"/>
      <c r="R15" s="13"/>
      <c r="S15" s="14"/>
      <c r="U15" s="38" t="s">
        <v>587</v>
      </c>
      <c r="V15" s="112">
        <v>416</v>
      </c>
      <c r="W15" s="24">
        <f>V15/V19</f>
        <v>0.30166787527193617</v>
      </c>
    </row>
    <row r="16" spans="1:23" x14ac:dyDescent="0.2">
      <c r="A16" s="23" t="s">
        <v>76</v>
      </c>
      <c r="B16" s="112">
        <v>2027</v>
      </c>
      <c r="C16" s="24">
        <f>B16/B17</f>
        <v>0.43441920274324902</v>
      </c>
      <c r="E16" s="6" t="s">
        <v>107</v>
      </c>
      <c r="F16" s="7">
        <f>F14+F15</f>
        <v>2921</v>
      </c>
      <c r="G16" s="27">
        <f>G14+G15</f>
        <v>1</v>
      </c>
      <c r="I16" s="152" t="s">
        <v>145</v>
      </c>
      <c r="J16" s="112">
        <v>745</v>
      </c>
      <c r="K16" s="10">
        <f>J16/J19</f>
        <v>0.28753377074488612</v>
      </c>
      <c r="M16" s="38" t="s">
        <v>178</v>
      </c>
      <c r="N16" s="112">
        <v>992</v>
      </c>
      <c r="O16" s="24">
        <f>N16/N18</f>
        <v>0.4062244062244062</v>
      </c>
      <c r="Q16" s="23" t="s">
        <v>313</v>
      </c>
      <c r="R16" s="23" t="s">
        <v>64</v>
      </c>
      <c r="S16" s="24" t="s">
        <v>77</v>
      </c>
      <c r="U16" s="38" t="s">
        <v>588</v>
      </c>
      <c r="V16" s="112">
        <v>283</v>
      </c>
      <c r="W16" s="24">
        <f>V16/[1]Randolph!V19</f>
        <v>0.20522117476432197</v>
      </c>
    </row>
    <row r="17" spans="1:23" x14ac:dyDescent="0.2">
      <c r="A17" s="23" t="s">
        <v>69</v>
      </c>
      <c r="B17" s="23">
        <f>B10+B11+B12+B13+B14+B15+B16</f>
        <v>4666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597</v>
      </c>
      <c r="K17" s="10">
        <f>J17/J19</f>
        <v>0.23041296796603628</v>
      </c>
      <c r="M17" s="38" t="s">
        <v>179</v>
      </c>
      <c r="N17" s="112">
        <v>1450</v>
      </c>
      <c r="O17" s="24">
        <f>N17/N18</f>
        <v>0.59377559377559375</v>
      </c>
      <c r="Q17" s="23" t="s">
        <v>314</v>
      </c>
      <c r="R17" s="112">
        <v>660</v>
      </c>
      <c r="S17" s="24">
        <f>R17/R20</f>
        <v>0.2624254473161034</v>
      </c>
      <c r="U17" s="38" t="s">
        <v>589</v>
      </c>
      <c r="V17" s="112">
        <v>83</v>
      </c>
      <c r="W17" s="24">
        <f>V17/V19</f>
        <v>6.0188542422044959E-2</v>
      </c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606</v>
      </c>
      <c r="K18" s="127">
        <f>J18/J19</f>
        <v>0.23388653029718257</v>
      </c>
      <c r="M18" s="38" t="s">
        <v>69</v>
      </c>
      <c r="N18" s="23">
        <f>N16+N17</f>
        <v>2442</v>
      </c>
      <c r="O18" s="24">
        <f>O16+O17</f>
        <v>1</v>
      </c>
      <c r="Q18" s="23" t="s">
        <v>315</v>
      </c>
      <c r="R18" s="112">
        <v>755</v>
      </c>
      <c r="S18" s="24">
        <f>R18/R20</f>
        <v>0.30019880715705766</v>
      </c>
      <c r="U18" s="38" t="s">
        <v>590</v>
      </c>
      <c r="V18" s="112">
        <v>149</v>
      </c>
      <c r="W18" s="24">
        <f>V18/V19</f>
        <v>0.10804931109499638</v>
      </c>
    </row>
    <row r="19" spans="1:23" x14ac:dyDescent="0.2">
      <c r="A19" s="43"/>
      <c r="B19" s="43"/>
      <c r="C19" s="44"/>
      <c r="E19" s="152" t="s">
        <v>114</v>
      </c>
      <c r="F19" s="112">
        <v>293</v>
      </c>
      <c r="G19" s="10">
        <f>F19/F22</f>
        <v>0.1013840830449827</v>
      </c>
      <c r="I19" s="152" t="s">
        <v>69</v>
      </c>
      <c r="J19" s="1">
        <f>J15+J16+J17+J18</f>
        <v>2591</v>
      </c>
      <c r="K19" s="10">
        <f>K15+K16+K17+K18</f>
        <v>0.99999999999999989</v>
      </c>
      <c r="M19" s="13"/>
      <c r="N19" s="13"/>
      <c r="O19" s="14"/>
      <c r="Q19" s="23" t="s">
        <v>316</v>
      </c>
      <c r="R19" s="112">
        <v>1100</v>
      </c>
      <c r="S19" s="24">
        <f>R19/R20</f>
        <v>0.43737574552683894</v>
      </c>
      <c r="U19" s="38" t="s">
        <v>69</v>
      </c>
      <c r="V19" s="23">
        <f>V14+V15+V16+V17+V18</f>
        <v>1379</v>
      </c>
      <c r="W19" s="76">
        <f>W14+W15+W16+W17+W18</f>
        <v>1</v>
      </c>
    </row>
    <row r="20" spans="1:23" x14ac:dyDescent="0.2">
      <c r="A20" s="43"/>
      <c r="B20" s="43"/>
      <c r="C20" s="44"/>
      <c r="E20" s="152" t="s">
        <v>674</v>
      </c>
      <c r="F20" s="112">
        <v>1307</v>
      </c>
      <c r="G20" s="10">
        <f>F20/F22</f>
        <v>0.45224913494809688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23" t="s">
        <v>69</v>
      </c>
      <c r="R20" s="23">
        <f>R17+R18+R19</f>
        <v>2515</v>
      </c>
      <c r="S20" s="24">
        <f>S17+S18+S19</f>
        <v>1</v>
      </c>
      <c r="U20" s="13"/>
      <c r="V20" s="13"/>
      <c r="W20" s="13"/>
    </row>
    <row r="21" spans="1:23" x14ac:dyDescent="0.2">
      <c r="A21" s="43"/>
      <c r="B21" s="43"/>
      <c r="C21" s="44"/>
      <c r="E21" s="152" t="s">
        <v>115</v>
      </c>
      <c r="F21" s="112">
        <v>1290</v>
      </c>
      <c r="G21" s="10">
        <f>F21/F22</f>
        <v>0.44636678200692043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770</v>
      </c>
      <c r="O21" s="24">
        <f>N21/N25</f>
        <v>0.30326900354470265</v>
      </c>
      <c r="Q21" s="13"/>
      <c r="R21" s="13"/>
      <c r="S21" s="14"/>
      <c r="U21" s="38" t="s">
        <v>286</v>
      </c>
      <c r="V21" s="23" t="s">
        <v>64</v>
      </c>
      <c r="W21" s="24" t="s">
        <v>77</v>
      </c>
    </row>
    <row r="22" spans="1:23" x14ac:dyDescent="0.2">
      <c r="A22" s="43"/>
      <c r="B22" s="43"/>
      <c r="C22" s="44"/>
      <c r="E22" s="152" t="s">
        <v>107</v>
      </c>
      <c r="F22" s="1">
        <f>F19+F20+F21</f>
        <v>2890</v>
      </c>
      <c r="G22" s="10">
        <f>G19+G20+G21</f>
        <v>1</v>
      </c>
      <c r="I22" s="152" t="s">
        <v>148</v>
      </c>
      <c r="J22" s="112">
        <v>693</v>
      </c>
      <c r="K22" s="10">
        <f>J22/J25</f>
        <v>0.26923076923076922</v>
      </c>
      <c r="M22" s="38" t="s">
        <v>182</v>
      </c>
      <c r="N22" s="112">
        <v>583</v>
      </c>
      <c r="O22" s="24">
        <f>N22/N25</f>
        <v>0.22961795982670344</v>
      </c>
      <c r="Q22" s="13"/>
      <c r="R22" s="13"/>
      <c r="S22" s="14"/>
      <c r="U22" s="38" t="s">
        <v>591</v>
      </c>
      <c r="V22" s="112">
        <v>408</v>
      </c>
      <c r="W22" s="24">
        <f>V22/V24</f>
        <v>0.57545839210155147</v>
      </c>
    </row>
    <row r="23" spans="1:23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362</v>
      </c>
      <c r="K23" s="10">
        <f>J23/J25</f>
        <v>0.14063714063714064</v>
      </c>
      <c r="M23" s="38" t="s">
        <v>183</v>
      </c>
      <c r="N23" s="112">
        <v>676</v>
      </c>
      <c r="O23" s="24">
        <f>N23/N25</f>
        <v>0.26624655376132333</v>
      </c>
      <c r="Q23" s="13"/>
      <c r="R23" s="13"/>
      <c r="S23" s="14"/>
      <c r="U23" s="38" t="s">
        <v>592</v>
      </c>
      <c r="V23" s="112">
        <v>301</v>
      </c>
      <c r="W23" s="24">
        <f>V23/V24</f>
        <v>0.42454160789844853</v>
      </c>
    </row>
    <row r="24" spans="1:23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1519</v>
      </c>
      <c r="K24" s="10">
        <f>J24/J25</f>
        <v>0.59013209013209011</v>
      </c>
      <c r="M24" s="38" t="s">
        <v>184</v>
      </c>
      <c r="N24" s="112">
        <v>510</v>
      </c>
      <c r="O24" s="24">
        <f>N24/N25</f>
        <v>0.20086648286727057</v>
      </c>
      <c r="Q24" s="13"/>
      <c r="R24" s="13"/>
      <c r="S24" s="14"/>
      <c r="U24" s="38" t="s">
        <v>69</v>
      </c>
      <c r="V24" s="23">
        <f>V22+V23</f>
        <v>709</v>
      </c>
      <c r="W24" s="24">
        <f>W22+W23</f>
        <v>1</v>
      </c>
    </row>
    <row r="25" spans="1:23" x14ac:dyDescent="0.2">
      <c r="A25" s="43"/>
      <c r="B25" s="43"/>
      <c r="C25" s="44"/>
      <c r="E25" s="152" t="s">
        <v>117</v>
      </c>
      <c r="F25" s="112">
        <v>1006</v>
      </c>
      <c r="G25" s="10">
        <f>F25/F30</f>
        <v>0.35199440167949614</v>
      </c>
      <c r="I25" s="152" t="s">
        <v>69</v>
      </c>
      <c r="J25" s="1">
        <f>J22+J23+J24</f>
        <v>2574</v>
      </c>
      <c r="K25" s="10">
        <f>K22+K23+K24</f>
        <v>1</v>
      </c>
      <c r="M25" s="38" t="s">
        <v>69</v>
      </c>
      <c r="N25" s="23">
        <f>N21+N22+N23+N24</f>
        <v>2539</v>
      </c>
      <c r="O25" s="24">
        <f>O21+O22+O23+O24</f>
        <v>1</v>
      </c>
      <c r="Q25" s="13"/>
      <c r="R25" s="13"/>
      <c r="S25" s="14"/>
      <c r="U25" s="13"/>
      <c r="V25" s="13"/>
      <c r="W25" s="13"/>
    </row>
    <row r="26" spans="1:23" x14ac:dyDescent="0.2">
      <c r="A26" s="43"/>
      <c r="B26" s="43"/>
      <c r="C26" s="44"/>
      <c r="E26" s="152" t="s">
        <v>118</v>
      </c>
      <c r="F26" s="112">
        <v>379</v>
      </c>
      <c r="G26" s="10">
        <f>F26/F30</f>
        <v>0.13261021693491953</v>
      </c>
      <c r="I26" s="13"/>
      <c r="J26" s="13"/>
      <c r="K26" s="14"/>
      <c r="M26" s="13"/>
      <c r="N26" s="13"/>
      <c r="O26" s="14"/>
      <c r="Q26" s="13"/>
      <c r="R26" s="13"/>
      <c r="S26" s="14"/>
      <c r="U26" s="38" t="s">
        <v>382</v>
      </c>
      <c r="V26" s="60" t="s">
        <v>64</v>
      </c>
      <c r="W26" s="61" t="s">
        <v>77</v>
      </c>
    </row>
    <row r="27" spans="1:23" x14ac:dyDescent="0.2">
      <c r="A27" s="43"/>
      <c r="B27" s="43"/>
      <c r="C27" s="44"/>
      <c r="E27" s="152" t="s">
        <v>119</v>
      </c>
      <c r="F27" s="112">
        <v>333</v>
      </c>
      <c r="G27" s="10">
        <f>F27/F30</f>
        <v>0.11651504548635409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  <c r="U27" s="46" t="s">
        <v>593</v>
      </c>
      <c r="V27" s="112">
        <v>155</v>
      </c>
      <c r="W27" s="65">
        <f>V27/V29</f>
        <v>0.48286604361370716</v>
      </c>
    </row>
    <row r="28" spans="1:23" x14ac:dyDescent="0.2">
      <c r="A28" s="43"/>
      <c r="B28" s="43"/>
      <c r="C28" s="44"/>
      <c r="E28" s="152" t="s">
        <v>120</v>
      </c>
      <c r="F28" s="112">
        <v>310</v>
      </c>
      <c r="G28" s="10">
        <f>F28/F30</f>
        <v>0.10846745976207138</v>
      </c>
      <c r="I28" s="152" t="s">
        <v>644</v>
      </c>
      <c r="J28" s="112">
        <v>631</v>
      </c>
      <c r="K28" s="10">
        <f>J28/J33</f>
        <v>0.24334747396837639</v>
      </c>
      <c r="M28" s="38" t="s">
        <v>186</v>
      </c>
      <c r="N28" s="112">
        <v>592</v>
      </c>
      <c r="O28" s="24">
        <f>N28/N31</f>
        <v>0.24133713819812475</v>
      </c>
      <c r="Q28" s="13"/>
      <c r="R28" s="13"/>
      <c r="S28" s="14"/>
      <c r="U28" s="46" t="s">
        <v>594</v>
      </c>
      <c r="V28" s="112">
        <v>166</v>
      </c>
      <c r="W28" s="65">
        <f>V28/V29</f>
        <v>0.51713395638629278</v>
      </c>
    </row>
    <row r="29" spans="1:23" x14ac:dyDescent="0.2">
      <c r="A29" s="43"/>
      <c r="B29" s="43"/>
      <c r="C29" s="44"/>
      <c r="E29" s="152" t="s">
        <v>99</v>
      </c>
      <c r="F29" s="112">
        <v>830</v>
      </c>
      <c r="G29" s="10">
        <f>F29/F30</f>
        <v>0.29041287613715883</v>
      </c>
      <c r="I29" s="152" t="s">
        <v>151</v>
      </c>
      <c r="J29" s="112">
        <v>989</v>
      </c>
      <c r="K29" s="10">
        <f>J29/J33</f>
        <v>0.3814114924797532</v>
      </c>
      <c r="M29" s="38" t="s">
        <v>682</v>
      </c>
      <c r="N29" s="112">
        <v>1076</v>
      </c>
      <c r="O29" s="24">
        <f>N29/N31</f>
        <v>0.4386465552384835</v>
      </c>
      <c r="Q29" s="13"/>
      <c r="R29" s="13"/>
      <c r="S29" s="14"/>
      <c r="U29" s="46" t="s">
        <v>69</v>
      </c>
      <c r="V29" s="47">
        <f>SUM(V27:V28)</f>
        <v>321</v>
      </c>
      <c r="W29" s="24">
        <f>W27+W28</f>
        <v>1</v>
      </c>
    </row>
    <row r="30" spans="1:23" x14ac:dyDescent="0.2">
      <c r="A30" s="43"/>
      <c r="B30" s="43"/>
      <c r="C30" s="44"/>
      <c r="E30" s="152" t="s">
        <v>69</v>
      </c>
      <c r="F30" s="1">
        <f>F25+F26+F27+F28+F29</f>
        <v>2858</v>
      </c>
      <c r="G30" s="10">
        <f>G25+G26+G27+G28+G29</f>
        <v>1</v>
      </c>
      <c r="I30" s="152" t="s">
        <v>152</v>
      </c>
      <c r="J30" s="112">
        <v>241</v>
      </c>
      <c r="K30" s="10">
        <f>J30/J33</f>
        <v>9.2942537601234096E-2</v>
      </c>
      <c r="M30" s="38" t="s">
        <v>187</v>
      </c>
      <c r="N30" s="112">
        <v>785</v>
      </c>
      <c r="O30" s="24">
        <f>N30/N31</f>
        <v>0.32001630656339175</v>
      </c>
      <c r="Q30" s="13"/>
      <c r="R30" s="13"/>
      <c r="S30" s="14"/>
      <c r="U30" s="13"/>
      <c r="V30" s="13"/>
      <c r="W30" s="13"/>
    </row>
    <row r="31" spans="1:23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324</v>
      </c>
      <c r="K31" s="10">
        <f>J31/J33</f>
        <v>0.12495179328962591</v>
      </c>
      <c r="M31" s="38" t="s">
        <v>69</v>
      </c>
      <c r="N31" s="23">
        <f>N28+N29+N30</f>
        <v>2453</v>
      </c>
      <c r="O31" s="24">
        <f>O28+O29+O30</f>
        <v>1</v>
      </c>
      <c r="Q31" s="13"/>
      <c r="R31" s="13"/>
      <c r="S31" s="14"/>
      <c r="U31" s="38" t="s">
        <v>289</v>
      </c>
      <c r="V31" s="60" t="s">
        <v>64</v>
      </c>
      <c r="W31" s="61" t="s">
        <v>77</v>
      </c>
    </row>
    <row r="32" spans="1:23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408</v>
      </c>
      <c r="K32" s="10">
        <f>J32/J33</f>
        <v>0.15734670266101042</v>
      </c>
      <c r="M32" s="13"/>
      <c r="N32" s="13"/>
      <c r="O32" s="14"/>
      <c r="Q32" s="13"/>
      <c r="R32" s="13"/>
      <c r="S32" s="14"/>
      <c r="U32" s="46" t="s">
        <v>595</v>
      </c>
      <c r="V32" s="112">
        <v>1030</v>
      </c>
      <c r="W32" s="65">
        <f>V32/V34</f>
        <v>0.22513661202185792</v>
      </c>
    </row>
    <row r="33" spans="1:23" x14ac:dyDescent="0.2">
      <c r="A33" s="43"/>
      <c r="B33" s="43"/>
      <c r="C33" s="44"/>
      <c r="E33" s="6" t="s">
        <v>112</v>
      </c>
      <c r="F33" s="112">
        <v>1642</v>
      </c>
      <c r="G33" s="27">
        <f>F33/F35</f>
        <v>0.58789831722162544</v>
      </c>
      <c r="I33" s="152" t="s">
        <v>69</v>
      </c>
      <c r="J33" s="1">
        <f>J28+J29+J30+J31+J32</f>
        <v>2593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  <c r="U33" s="46" t="s">
        <v>596</v>
      </c>
      <c r="V33" s="112">
        <v>3545</v>
      </c>
      <c r="W33" s="65">
        <f>V33/V34</f>
        <v>0.77486338797814203</v>
      </c>
    </row>
    <row r="34" spans="1:23" x14ac:dyDescent="0.2">
      <c r="A34" s="43"/>
      <c r="B34" s="43"/>
      <c r="C34" s="44"/>
      <c r="E34" s="6" t="s">
        <v>122</v>
      </c>
      <c r="F34" s="112">
        <v>1151</v>
      </c>
      <c r="G34" s="27">
        <f>F34/F35</f>
        <v>0.4121016827783745</v>
      </c>
      <c r="I34" s="13"/>
      <c r="J34" s="13"/>
      <c r="K34" s="14"/>
      <c r="M34" s="38" t="s">
        <v>189</v>
      </c>
      <c r="N34" s="112">
        <v>1051</v>
      </c>
      <c r="O34" s="24">
        <f>N34/N38</f>
        <v>0.42023190723710518</v>
      </c>
      <c r="Q34" s="13"/>
      <c r="R34" s="13"/>
      <c r="S34" s="14"/>
      <c r="U34" s="46" t="s">
        <v>69</v>
      </c>
      <c r="V34" s="47">
        <f>SUM(V32:V33)</f>
        <v>4575</v>
      </c>
      <c r="W34" s="24">
        <f>W32+W33</f>
        <v>1</v>
      </c>
    </row>
    <row r="35" spans="1:23" x14ac:dyDescent="0.2">
      <c r="A35" s="13"/>
      <c r="B35" s="13"/>
      <c r="C35" s="14"/>
      <c r="E35" s="6" t="s">
        <v>107</v>
      </c>
      <c r="F35" s="7">
        <f>F33+F34</f>
        <v>2793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661</v>
      </c>
      <c r="O35" s="24">
        <f>N35/N38</f>
        <v>0.26429428228708518</v>
      </c>
      <c r="Q35" s="13"/>
      <c r="R35" s="13"/>
      <c r="S35" s="14"/>
      <c r="U35" s="13"/>
      <c r="V35" s="13"/>
      <c r="W35" s="13"/>
    </row>
    <row r="36" spans="1:23" x14ac:dyDescent="0.2">
      <c r="A36" s="43"/>
      <c r="B36" s="43"/>
      <c r="C36" s="44"/>
      <c r="E36" s="13"/>
      <c r="F36" s="13"/>
      <c r="G36" s="14"/>
      <c r="I36" s="38" t="s">
        <v>156</v>
      </c>
      <c r="J36" s="112">
        <v>939</v>
      </c>
      <c r="K36" s="24">
        <f>J36/J38</f>
        <v>0.34157875591124043</v>
      </c>
      <c r="M36" s="38" t="s">
        <v>191</v>
      </c>
      <c r="N36" s="112">
        <v>333</v>
      </c>
      <c r="O36" s="24">
        <f>N36/N38</f>
        <v>0.13314674130347862</v>
      </c>
      <c r="Q36" s="13"/>
      <c r="R36" s="13"/>
      <c r="S36" s="14"/>
      <c r="U36" s="13"/>
      <c r="V36" s="13"/>
      <c r="W36" s="13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1810</v>
      </c>
      <c r="K37" s="24">
        <f>J37/J38</f>
        <v>0.65842124408875957</v>
      </c>
      <c r="M37" s="38" t="s">
        <v>192</v>
      </c>
      <c r="N37" s="112">
        <v>456</v>
      </c>
      <c r="O37" s="24">
        <f>N37/N38</f>
        <v>0.18232706917233107</v>
      </c>
      <c r="Q37" s="13"/>
      <c r="R37" s="13"/>
      <c r="S37" s="14"/>
      <c r="U37" s="13"/>
      <c r="V37" s="13"/>
      <c r="W37" s="13"/>
    </row>
    <row r="38" spans="1:23" x14ac:dyDescent="0.2">
      <c r="A38" s="43"/>
      <c r="B38" s="43"/>
      <c r="C38" s="44"/>
      <c r="E38" s="6" t="s">
        <v>124</v>
      </c>
      <c r="F38" s="112">
        <v>896</v>
      </c>
      <c r="G38" s="27">
        <f>F38/F40</f>
        <v>0.39419269687637482</v>
      </c>
      <c r="I38" s="38" t="s">
        <v>69</v>
      </c>
      <c r="J38" s="23">
        <f>J36+J37</f>
        <v>2749</v>
      </c>
      <c r="K38" s="24">
        <f>K36+K37</f>
        <v>1</v>
      </c>
      <c r="M38" s="38" t="s">
        <v>107</v>
      </c>
      <c r="N38" s="23">
        <f>N34+N35+N36+N37</f>
        <v>2501</v>
      </c>
      <c r="O38" s="24">
        <f>O34+O35+O36+O37</f>
        <v>1</v>
      </c>
      <c r="Q38" s="13"/>
      <c r="R38" s="13"/>
      <c r="S38" s="14"/>
      <c r="U38" s="13"/>
      <c r="V38" s="13"/>
      <c r="W38" s="13"/>
    </row>
    <row r="39" spans="1:23" x14ac:dyDescent="0.2">
      <c r="A39" s="43"/>
      <c r="B39" s="43"/>
      <c r="C39" s="44"/>
      <c r="E39" s="6" t="s">
        <v>125</v>
      </c>
      <c r="F39" s="112">
        <v>1377</v>
      </c>
      <c r="G39" s="27">
        <f>F39/F40</f>
        <v>0.60580730312362518</v>
      </c>
      <c r="I39" s="13"/>
      <c r="J39" s="13"/>
      <c r="K39" s="14"/>
      <c r="M39" s="13"/>
      <c r="N39" s="13"/>
      <c r="O39" s="14"/>
      <c r="Q39" s="13"/>
      <c r="R39" s="13"/>
      <c r="S39" s="14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2273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3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219</v>
      </c>
      <c r="K41" s="24">
        <f>J41/J45</f>
        <v>8.5848686789494311E-2</v>
      </c>
      <c r="M41" s="38" t="s">
        <v>194</v>
      </c>
      <c r="N41" s="112">
        <v>492</v>
      </c>
      <c r="O41" s="24">
        <f>N41/N45</f>
        <v>0.19648562300319489</v>
      </c>
      <c r="Q41" s="13"/>
      <c r="R41" s="13"/>
      <c r="S41" s="14"/>
      <c r="U41" s="13"/>
      <c r="V41" s="13"/>
      <c r="W41" s="13"/>
    </row>
    <row r="42" spans="1:23" x14ac:dyDescent="0.2">
      <c r="A42" s="1" t="s">
        <v>87</v>
      </c>
      <c r="B42" s="112">
        <v>2192</v>
      </c>
      <c r="C42" s="10">
        <f>B42/B44</f>
        <v>0.6604398915335945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905</v>
      </c>
      <c r="K42" s="24">
        <f>J42/J45</f>
        <v>0.35476283810270481</v>
      </c>
      <c r="M42" s="38" t="s">
        <v>195</v>
      </c>
      <c r="N42" s="112">
        <v>917</v>
      </c>
      <c r="O42" s="24">
        <f>N42/N45</f>
        <v>0.36621405750798725</v>
      </c>
      <c r="Q42" s="13"/>
      <c r="R42" s="13"/>
      <c r="S42" s="14"/>
      <c r="U42" s="13"/>
      <c r="V42" s="13"/>
      <c r="W42" s="13"/>
    </row>
    <row r="43" spans="1:23" x14ac:dyDescent="0.2">
      <c r="A43" s="1" t="s">
        <v>88</v>
      </c>
      <c r="B43" s="112">
        <v>1127</v>
      </c>
      <c r="C43" s="10">
        <f>B43/B44</f>
        <v>0.33956010846640555</v>
      </c>
      <c r="E43" s="153" t="s">
        <v>127</v>
      </c>
      <c r="F43" s="125">
        <v>515</v>
      </c>
      <c r="G43" s="127">
        <f>F43/F49</f>
        <v>0.19067012217697149</v>
      </c>
      <c r="I43" s="38" t="s">
        <v>159</v>
      </c>
      <c r="J43" s="112">
        <v>623</v>
      </c>
      <c r="K43" s="24">
        <f>J43/J45</f>
        <v>0.24421795374362995</v>
      </c>
      <c r="M43" s="38" t="s">
        <v>196</v>
      </c>
      <c r="N43" s="112">
        <v>628</v>
      </c>
      <c r="O43" s="24">
        <f>N43/N45</f>
        <v>0.25079872204472842</v>
      </c>
      <c r="Q43" s="13"/>
      <c r="R43" s="13"/>
      <c r="S43" s="14"/>
      <c r="U43" s="13"/>
      <c r="V43" s="13"/>
      <c r="W43" s="13"/>
    </row>
    <row r="44" spans="1:23" x14ac:dyDescent="0.2">
      <c r="A44" s="1" t="s">
        <v>69</v>
      </c>
      <c r="B44" s="1">
        <f>B42+B43</f>
        <v>3319</v>
      </c>
      <c r="C44" s="10">
        <f>C42+C43</f>
        <v>1</v>
      </c>
      <c r="E44" s="152" t="s">
        <v>128</v>
      </c>
      <c r="F44" s="112">
        <v>381</v>
      </c>
      <c r="G44" s="10">
        <f>F44/F49</f>
        <v>0.14105886708626433</v>
      </c>
      <c r="I44" s="38" t="s">
        <v>160</v>
      </c>
      <c r="J44" s="112">
        <v>804</v>
      </c>
      <c r="K44" s="24">
        <f>J44/J45</f>
        <v>0.3151705213641709</v>
      </c>
      <c r="M44" s="38" t="s">
        <v>197</v>
      </c>
      <c r="N44" s="112">
        <v>467</v>
      </c>
      <c r="O44" s="24">
        <f>N44/N45</f>
        <v>0.18650159744408945</v>
      </c>
      <c r="Q44" s="13"/>
      <c r="R44" s="13"/>
      <c r="S44" s="14"/>
      <c r="U44" s="13"/>
      <c r="V44" s="13"/>
      <c r="W44" s="13"/>
    </row>
    <row r="45" spans="1:23" x14ac:dyDescent="0.2">
      <c r="A45" s="13"/>
      <c r="B45" s="13"/>
      <c r="C45" s="14"/>
      <c r="E45" s="152" t="s">
        <v>129</v>
      </c>
      <c r="F45" s="112">
        <v>796</v>
      </c>
      <c r="G45" s="10">
        <f>F45/F49</f>
        <v>0.29470566456867825</v>
      </c>
      <c r="I45" s="38" t="s">
        <v>69</v>
      </c>
      <c r="J45" s="23">
        <f>J41+J42+J43+J44</f>
        <v>2551</v>
      </c>
      <c r="K45" s="24">
        <f>K41+K42+K43+K44</f>
        <v>1</v>
      </c>
      <c r="M45" s="38" t="s">
        <v>69</v>
      </c>
      <c r="N45" s="23">
        <f>N41+N42+N43+N44</f>
        <v>2504</v>
      </c>
      <c r="O45" s="24">
        <f>O41+O42+O43+O44</f>
        <v>1</v>
      </c>
      <c r="Q45" s="13"/>
      <c r="R45" s="13"/>
      <c r="S45" s="14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516</v>
      </c>
      <c r="G46" s="10">
        <f>F46/F49</f>
        <v>0.19104035542391706</v>
      </c>
      <c r="I46" s="13"/>
      <c r="J46" s="13"/>
      <c r="K46" s="14"/>
      <c r="M46" s="13"/>
      <c r="N46" s="13"/>
      <c r="O46" s="14"/>
      <c r="Q46" s="13"/>
      <c r="R46" s="13"/>
      <c r="S46" s="14"/>
      <c r="U46" s="13"/>
      <c r="V46" s="13"/>
      <c r="W46" s="13"/>
    </row>
    <row r="47" spans="1:23" x14ac:dyDescent="0.2">
      <c r="A47" s="1" t="s">
        <v>90</v>
      </c>
      <c r="B47" s="112">
        <v>915</v>
      </c>
      <c r="C47" s="10">
        <f>B47/B49</f>
        <v>0.30088786583360738</v>
      </c>
      <c r="E47" s="152" t="s">
        <v>131</v>
      </c>
      <c r="F47" s="112">
        <v>413</v>
      </c>
      <c r="G47" s="10">
        <f>F47/F49</f>
        <v>0.15290633098852277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3"/>
    </row>
    <row r="48" spans="1:23" x14ac:dyDescent="0.2">
      <c r="A48" s="1" t="s">
        <v>91</v>
      </c>
      <c r="B48" s="112">
        <v>2126</v>
      </c>
      <c r="C48" s="10">
        <f>B48/B49</f>
        <v>0.69911213416639262</v>
      </c>
      <c r="E48" s="152" t="s">
        <v>673</v>
      </c>
      <c r="F48" s="112">
        <v>80</v>
      </c>
      <c r="G48" s="10">
        <f>F48/F49</f>
        <v>2.9618659755646058E-2</v>
      </c>
      <c r="I48" s="38" t="s">
        <v>162</v>
      </c>
      <c r="J48" s="112">
        <v>1092</v>
      </c>
      <c r="K48" s="24">
        <f>J48/J51</f>
        <v>0.42523364485981308</v>
      </c>
      <c r="M48" s="38" t="s">
        <v>199</v>
      </c>
      <c r="N48" s="112">
        <v>649</v>
      </c>
      <c r="O48" s="24">
        <f>N48/N51</f>
        <v>0.25897845171588191</v>
      </c>
      <c r="Q48" s="13"/>
      <c r="R48" s="13"/>
      <c r="S48" s="14"/>
      <c r="U48" s="13"/>
      <c r="V48" s="13"/>
      <c r="W48" s="13"/>
    </row>
    <row r="49" spans="1:23" x14ac:dyDescent="0.2">
      <c r="A49" s="1" t="s">
        <v>69</v>
      </c>
      <c r="B49" s="1">
        <f>B47+B48</f>
        <v>3041</v>
      </c>
      <c r="C49" s="10">
        <f>C47+C48</f>
        <v>1</v>
      </c>
      <c r="E49" s="152" t="s">
        <v>69</v>
      </c>
      <c r="F49" s="1">
        <f>F43+F44+F45+F46+F47+F48</f>
        <v>2701</v>
      </c>
      <c r="G49" s="10">
        <f>G43+G44+G45+G46+G47+G48</f>
        <v>1</v>
      </c>
      <c r="I49" s="38" t="s">
        <v>163</v>
      </c>
      <c r="J49" s="112">
        <v>865</v>
      </c>
      <c r="K49" s="24">
        <f>J49/J51</f>
        <v>0.33683800623052962</v>
      </c>
      <c r="M49" s="38" t="s">
        <v>200</v>
      </c>
      <c r="N49" s="112">
        <v>1091</v>
      </c>
      <c r="O49" s="24">
        <f>N49/N51</f>
        <v>0.43535514764565042</v>
      </c>
      <c r="Q49" s="13"/>
      <c r="R49" s="13"/>
      <c r="S49" s="14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611</v>
      </c>
      <c r="K50" s="24">
        <f>J50/J51</f>
        <v>0.23792834890965733</v>
      </c>
      <c r="M50" s="38" t="s">
        <v>201</v>
      </c>
      <c r="N50" s="112">
        <v>766</v>
      </c>
      <c r="O50" s="24">
        <f>N50/N51</f>
        <v>0.30566640063846767</v>
      </c>
      <c r="Q50" s="13"/>
      <c r="R50" s="13"/>
      <c r="S50" s="14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2568</v>
      </c>
      <c r="K51" s="24">
        <f>K48+K49+K50</f>
        <v>1</v>
      </c>
      <c r="M51" s="38" t="s">
        <v>69</v>
      </c>
      <c r="N51" s="23">
        <f>N48+N49+N50</f>
        <v>2506</v>
      </c>
      <c r="O51" s="24">
        <f>O48+O49+O50</f>
        <v>1</v>
      </c>
      <c r="Q51" s="13"/>
      <c r="R51" s="13"/>
      <c r="S51" s="14"/>
      <c r="U51" s="13"/>
      <c r="V51" s="13"/>
      <c r="W51" s="13"/>
    </row>
    <row r="52" spans="1:23" x14ac:dyDescent="0.2">
      <c r="A52" s="1" t="s">
        <v>92</v>
      </c>
      <c r="B52" s="112">
        <v>1313</v>
      </c>
      <c r="C52" s="10">
        <f>B52/B54</f>
        <v>0.42671433214169646</v>
      </c>
      <c r="E52" s="152" t="s">
        <v>133</v>
      </c>
      <c r="F52" s="112">
        <v>897</v>
      </c>
      <c r="G52" s="10">
        <f>F52/F55</f>
        <v>0.30050251256281407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3"/>
    </row>
    <row r="53" spans="1:23" x14ac:dyDescent="0.2">
      <c r="A53" s="1" t="s">
        <v>93</v>
      </c>
      <c r="B53" s="112">
        <v>1764</v>
      </c>
      <c r="C53" s="10">
        <f>B53/B54</f>
        <v>0.57328566785830359</v>
      </c>
      <c r="E53" s="152" t="s">
        <v>134</v>
      </c>
      <c r="F53" s="112">
        <v>609</v>
      </c>
      <c r="G53" s="10">
        <f>F53/F55</f>
        <v>0.20402010050251257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3"/>
    </row>
    <row r="54" spans="1:23" x14ac:dyDescent="0.2">
      <c r="A54" s="1" t="s">
        <v>69</v>
      </c>
      <c r="B54" s="1">
        <f>B52+B53</f>
        <v>3077</v>
      </c>
      <c r="C54" s="10">
        <f>C52+C53</f>
        <v>1</v>
      </c>
      <c r="E54" s="152" t="s">
        <v>135</v>
      </c>
      <c r="F54" s="112">
        <v>1479</v>
      </c>
      <c r="G54" s="10">
        <f>F54/F55</f>
        <v>0.49547738693467336</v>
      </c>
      <c r="I54" s="38" t="s">
        <v>166</v>
      </c>
      <c r="J54" s="112">
        <v>1152</v>
      </c>
      <c r="K54" s="24">
        <f>J54/J57</f>
        <v>0.44668476153547887</v>
      </c>
      <c r="M54" s="38" t="s">
        <v>203</v>
      </c>
      <c r="N54" s="112">
        <v>1639</v>
      </c>
      <c r="O54" s="24">
        <f>N54/N56</f>
        <v>0.64859517214087847</v>
      </c>
      <c r="Q54" s="13"/>
      <c r="R54" s="13"/>
      <c r="S54" s="14"/>
      <c r="U54" s="13"/>
      <c r="V54" s="13"/>
      <c r="W54" s="13"/>
    </row>
    <row r="55" spans="1:23" x14ac:dyDescent="0.2">
      <c r="A55" s="13"/>
      <c r="B55" s="13"/>
      <c r="C55" s="14"/>
      <c r="E55" s="152" t="s">
        <v>69</v>
      </c>
      <c r="F55" s="1">
        <f>F52+F53+F54</f>
        <v>2985</v>
      </c>
      <c r="G55" s="10">
        <f>G52+G53+G54</f>
        <v>1</v>
      </c>
      <c r="I55" s="38" t="s">
        <v>167</v>
      </c>
      <c r="J55" s="112">
        <v>861</v>
      </c>
      <c r="K55" s="24">
        <f>J55/J57</f>
        <v>0.33385032958511052</v>
      </c>
      <c r="M55" s="38" t="s">
        <v>204</v>
      </c>
      <c r="N55" s="112">
        <v>888</v>
      </c>
      <c r="O55" s="24">
        <f>N55/N56</f>
        <v>0.35140482785912147</v>
      </c>
      <c r="Q55" s="13"/>
      <c r="R55" s="13"/>
      <c r="S55" s="14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566</v>
      </c>
      <c r="K56" s="24">
        <f>J56/J57</f>
        <v>0.21946490887941061</v>
      </c>
      <c r="M56" s="38" t="s">
        <v>69</v>
      </c>
      <c r="N56" s="23">
        <f>N54+N55</f>
        <v>2527</v>
      </c>
      <c r="O56" s="24">
        <f>O54+O55</f>
        <v>1</v>
      </c>
      <c r="Q56" s="13"/>
      <c r="R56" s="13"/>
      <c r="S56" s="14"/>
      <c r="U56" s="13"/>
      <c r="V56" s="13"/>
      <c r="W56" s="13"/>
    </row>
    <row r="57" spans="1:23" x14ac:dyDescent="0.2">
      <c r="A57" s="1" t="s">
        <v>97</v>
      </c>
      <c r="B57" s="112">
        <v>457</v>
      </c>
      <c r="C57" s="10">
        <f>B57/B60</f>
        <v>0.14983606557377049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2579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3"/>
    </row>
    <row r="58" spans="1:23" x14ac:dyDescent="0.2">
      <c r="A58" s="1" t="s">
        <v>98</v>
      </c>
      <c r="B58" s="112">
        <v>1259</v>
      </c>
      <c r="C58" s="10">
        <f>B58/B60</f>
        <v>0.41278688524590162</v>
      </c>
      <c r="E58" s="152" t="s">
        <v>137</v>
      </c>
      <c r="F58" s="112">
        <v>1346</v>
      </c>
      <c r="G58" s="10">
        <f>F58/F60</f>
        <v>0.5083081570996979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3"/>
    </row>
    <row r="59" spans="1:23" x14ac:dyDescent="0.2">
      <c r="A59" s="1" t="s">
        <v>99</v>
      </c>
      <c r="B59" s="112">
        <v>1334</v>
      </c>
      <c r="C59" s="10">
        <f>B59/B60</f>
        <v>0.43737704918032788</v>
      </c>
      <c r="E59" s="154" t="s">
        <v>72</v>
      </c>
      <c r="F59" s="112">
        <v>1302</v>
      </c>
      <c r="G59" s="31">
        <f>F59/F60</f>
        <v>0.4916918429003021</v>
      </c>
      <c r="I59" s="50"/>
      <c r="J59" s="13"/>
      <c r="K59" s="16"/>
      <c r="M59" s="13"/>
      <c r="N59" s="13"/>
      <c r="O59" s="13"/>
      <c r="Q59" s="13"/>
      <c r="R59" s="13"/>
      <c r="S59" s="14"/>
      <c r="U59" s="13"/>
      <c r="V59" s="13"/>
      <c r="W59" s="13"/>
    </row>
    <row r="60" spans="1:23" x14ac:dyDescent="0.2">
      <c r="A60" s="1" t="s">
        <v>69</v>
      </c>
      <c r="B60" s="1">
        <f>B57+B58+B59</f>
        <v>3050</v>
      </c>
      <c r="C60" s="10">
        <f>C57+C58+C59</f>
        <v>1</v>
      </c>
      <c r="E60" s="38" t="s">
        <v>69</v>
      </c>
      <c r="F60" s="23">
        <f>F58+F59</f>
        <v>2648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  <c r="U60" s="13"/>
      <c r="V60" s="13"/>
      <c r="W60" s="13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  <c r="U62" s="13"/>
      <c r="V62" s="13"/>
      <c r="W62" s="13"/>
    </row>
    <row r="63" spans="1:23" x14ac:dyDescent="0.2">
      <c r="A63" s="1" t="s">
        <v>101</v>
      </c>
      <c r="B63" s="112">
        <v>2399</v>
      </c>
      <c r="C63" s="10">
        <f>B63/B65</f>
        <v>0.66992460206646187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  <c r="U63" s="13"/>
      <c r="V63" s="13"/>
      <c r="W63" s="13"/>
    </row>
    <row r="64" spans="1:23" x14ac:dyDescent="0.2">
      <c r="A64" s="1" t="s">
        <v>102</v>
      </c>
      <c r="B64" s="112">
        <v>1182</v>
      </c>
      <c r="C64" s="10">
        <f>B64/B65</f>
        <v>0.33007539793353813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  <c r="U64" s="13"/>
      <c r="V64" s="13"/>
      <c r="W64" s="13"/>
    </row>
    <row r="65" spans="1:23" x14ac:dyDescent="0.2">
      <c r="A65" s="1" t="s">
        <v>69</v>
      </c>
      <c r="B65" s="1">
        <f>B63+B64</f>
        <v>3581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3"/>
    </row>
    <row r="66" spans="1:23" s="13" customFormat="1" x14ac:dyDescent="0.2">
      <c r="C66" s="14"/>
      <c r="G66" s="14"/>
      <c r="I66" s="50"/>
      <c r="K66" s="16"/>
      <c r="S66" s="14"/>
    </row>
    <row r="67" spans="1:23" s="13" customFormat="1" x14ac:dyDescent="0.2">
      <c r="C67" s="14"/>
      <c r="E67" s="50"/>
      <c r="G67" s="16"/>
      <c r="I67" s="50"/>
      <c r="K67" s="16"/>
      <c r="S67" s="14"/>
    </row>
    <row r="68" spans="1:23" s="13" customFormat="1" x14ac:dyDescent="0.2">
      <c r="C68" s="14"/>
      <c r="E68" s="50"/>
      <c r="G68" s="16"/>
      <c r="I68" s="50"/>
      <c r="K68" s="16"/>
      <c r="S68" s="14"/>
    </row>
    <row r="69" spans="1:23" s="13" customFormat="1" x14ac:dyDescent="0.2">
      <c r="C69" s="14"/>
      <c r="E69" s="50"/>
      <c r="G69" s="16"/>
      <c r="I69" s="50"/>
      <c r="K69" s="16"/>
      <c r="S69" s="14"/>
    </row>
    <row r="70" spans="1:23" s="13" customFormat="1" x14ac:dyDescent="0.2">
      <c r="C70" s="14"/>
      <c r="E70" s="50"/>
      <c r="G70" s="16"/>
      <c r="K70" s="16"/>
      <c r="S70" s="14"/>
    </row>
    <row r="71" spans="1:23" s="13" customFormat="1" x14ac:dyDescent="0.2">
      <c r="C71" s="14"/>
      <c r="E71" s="50"/>
      <c r="G71" s="16"/>
      <c r="I71" s="50"/>
      <c r="K71" s="16"/>
      <c r="S71" s="14"/>
    </row>
    <row r="72" spans="1:23" s="13" customFormat="1" x14ac:dyDescent="0.2">
      <c r="C72" s="14"/>
      <c r="G72" s="16"/>
      <c r="I72" s="50"/>
      <c r="K72" s="16"/>
      <c r="S72" s="14"/>
    </row>
    <row r="73" spans="1:23" s="13" customFormat="1" x14ac:dyDescent="0.2">
      <c r="C73" s="14"/>
      <c r="E73" s="50"/>
      <c r="G73" s="16"/>
      <c r="I73" s="50"/>
      <c r="K73" s="16"/>
      <c r="S73" s="14"/>
    </row>
    <row r="74" spans="1:23" s="13" customFormat="1" x14ac:dyDescent="0.2">
      <c r="C74" s="14"/>
      <c r="E74" s="50"/>
      <c r="G74" s="16"/>
      <c r="I74" s="50"/>
      <c r="K74" s="16"/>
      <c r="S74" s="14"/>
    </row>
    <row r="75" spans="1:23" s="13" customFormat="1" x14ac:dyDescent="0.2">
      <c r="C75" s="14"/>
      <c r="E75" s="50"/>
      <c r="G75" s="16"/>
      <c r="I75" s="50"/>
      <c r="K75" s="16"/>
      <c r="S75" s="14"/>
    </row>
    <row r="76" spans="1:23" s="13" customFormat="1" x14ac:dyDescent="0.2">
      <c r="C76" s="14"/>
      <c r="E76" s="50"/>
      <c r="G76" s="16"/>
      <c r="I76" s="50"/>
      <c r="K76" s="16"/>
      <c r="S76" s="14"/>
    </row>
    <row r="77" spans="1:23" s="13" customFormat="1" x14ac:dyDescent="0.2">
      <c r="C77" s="14"/>
      <c r="E77" s="50"/>
      <c r="G77" s="16"/>
      <c r="K77" s="16"/>
      <c r="S77" s="14"/>
    </row>
    <row r="78" spans="1:23" s="13" customFormat="1" x14ac:dyDescent="0.2">
      <c r="C78" s="14"/>
      <c r="E78" s="50"/>
      <c r="G78" s="16"/>
      <c r="I78" s="50"/>
      <c r="K78" s="16"/>
      <c r="S78" s="14"/>
    </row>
    <row r="79" spans="1:23" s="13" customFormat="1" x14ac:dyDescent="0.2">
      <c r="C79" s="14"/>
      <c r="G79" s="16"/>
      <c r="I79" s="50"/>
      <c r="K79" s="16"/>
      <c r="S79" s="14"/>
    </row>
    <row r="80" spans="1:23" s="13" customFormat="1" x14ac:dyDescent="0.2">
      <c r="C80" s="14"/>
      <c r="E80" s="50"/>
      <c r="G80" s="16"/>
      <c r="I80" s="50"/>
      <c r="K80" s="16"/>
      <c r="S80" s="14"/>
    </row>
    <row r="81" spans="3:19" s="13" customFormat="1" x14ac:dyDescent="0.2">
      <c r="C81" s="14"/>
      <c r="E81" s="50"/>
      <c r="G81" s="16"/>
      <c r="I81" s="50"/>
      <c r="K81" s="16"/>
      <c r="S81" s="14"/>
    </row>
    <row r="82" spans="3:19" s="13" customFormat="1" x14ac:dyDescent="0.2">
      <c r="C82" s="14"/>
      <c r="E82" s="50"/>
      <c r="G82" s="16"/>
      <c r="I82" s="50"/>
      <c r="K82" s="16"/>
      <c r="S82" s="14"/>
    </row>
    <row r="83" spans="3:19" s="13" customFormat="1" x14ac:dyDescent="0.2">
      <c r="C83" s="14"/>
      <c r="E83" s="50"/>
      <c r="G83" s="16"/>
      <c r="K83" s="16"/>
      <c r="S83" s="14"/>
    </row>
    <row r="84" spans="3:19" s="13" customFormat="1" x14ac:dyDescent="0.2">
      <c r="C84" s="14"/>
      <c r="E84" s="50"/>
      <c r="G84" s="16"/>
      <c r="I84" s="50"/>
      <c r="K84" s="16"/>
      <c r="S84" s="14"/>
    </row>
    <row r="85" spans="3:19" s="13" customFormat="1" x14ac:dyDescent="0.2">
      <c r="C85" s="14"/>
      <c r="G85" s="16"/>
      <c r="I85" s="50"/>
      <c r="K85" s="16"/>
      <c r="S85" s="14"/>
    </row>
    <row r="86" spans="3:19" s="13" customFormat="1" x14ac:dyDescent="0.2">
      <c r="C86" s="14"/>
      <c r="E86" s="50"/>
      <c r="G86" s="16"/>
      <c r="I86" s="50"/>
      <c r="K86" s="16"/>
      <c r="S86" s="14"/>
    </row>
    <row r="87" spans="3:19" s="13" customFormat="1" x14ac:dyDescent="0.2">
      <c r="C87" s="14"/>
      <c r="E87" s="50"/>
      <c r="G87" s="16"/>
      <c r="I87" s="50"/>
      <c r="K87" s="16"/>
      <c r="S87" s="14"/>
    </row>
    <row r="88" spans="3:19" s="13" customFormat="1" x14ac:dyDescent="0.2">
      <c r="C88" s="14"/>
      <c r="E88" s="50"/>
      <c r="G88" s="16"/>
      <c r="I88" s="50"/>
      <c r="K88" s="16"/>
      <c r="S88" s="14"/>
    </row>
    <row r="89" spans="3:19" s="13" customFormat="1" x14ac:dyDescent="0.2">
      <c r="C89" s="14"/>
      <c r="E89" s="50"/>
      <c r="G89" s="16"/>
      <c r="I89" s="50"/>
      <c r="K89" s="16"/>
      <c r="S89" s="14"/>
    </row>
    <row r="90" spans="3:19" s="13" customFormat="1" x14ac:dyDescent="0.2">
      <c r="C90" s="14"/>
      <c r="E90" s="50"/>
      <c r="G90" s="16"/>
      <c r="K90" s="16"/>
      <c r="S90" s="14"/>
    </row>
    <row r="91" spans="3:19" s="13" customFormat="1" x14ac:dyDescent="0.2">
      <c r="C91" s="14"/>
      <c r="E91" s="50"/>
      <c r="G91" s="16"/>
      <c r="I91" s="50"/>
      <c r="K91" s="16"/>
      <c r="S91" s="14"/>
    </row>
    <row r="92" spans="3:19" s="13" customFormat="1" x14ac:dyDescent="0.2">
      <c r="C92" s="14"/>
      <c r="E92" s="50"/>
      <c r="G92" s="16"/>
      <c r="I92" s="50"/>
      <c r="K92" s="16"/>
      <c r="S92" s="14"/>
    </row>
    <row r="93" spans="3:19" s="13" customFormat="1" x14ac:dyDescent="0.2">
      <c r="C93" s="14"/>
      <c r="G93" s="16"/>
      <c r="I93" s="50"/>
      <c r="K93" s="16"/>
      <c r="S93" s="14"/>
    </row>
    <row r="94" spans="3:19" s="13" customFormat="1" x14ac:dyDescent="0.2">
      <c r="C94" s="14"/>
      <c r="E94" s="50"/>
      <c r="G94" s="16"/>
      <c r="I94" s="50"/>
      <c r="K94" s="16"/>
      <c r="S94" s="14"/>
    </row>
    <row r="95" spans="3:19" s="13" customFormat="1" x14ac:dyDescent="0.2">
      <c r="C95" s="14"/>
      <c r="E95" s="50"/>
      <c r="G95" s="16"/>
      <c r="I95" s="50"/>
      <c r="K95" s="16"/>
      <c r="S95" s="14"/>
    </row>
    <row r="96" spans="3:19" s="13" customFormat="1" x14ac:dyDescent="0.2">
      <c r="C96" s="14"/>
      <c r="E96" s="50"/>
      <c r="G96" s="16"/>
      <c r="I96" s="50"/>
      <c r="K96" s="16"/>
      <c r="S96" s="14"/>
    </row>
    <row r="97" spans="3:19" s="13" customFormat="1" x14ac:dyDescent="0.2">
      <c r="C97" s="14"/>
      <c r="E97" s="50"/>
      <c r="G97" s="16"/>
      <c r="K97" s="16"/>
      <c r="S97" s="14"/>
    </row>
    <row r="98" spans="3:19" s="13" customFormat="1" x14ac:dyDescent="0.2">
      <c r="C98" s="14"/>
      <c r="G98" s="16"/>
      <c r="I98" s="50"/>
      <c r="K98" s="16"/>
      <c r="S98" s="14"/>
    </row>
    <row r="99" spans="3:19" s="13" customFormat="1" x14ac:dyDescent="0.2">
      <c r="C99" s="14"/>
      <c r="E99" s="50"/>
      <c r="G99" s="16"/>
      <c r="I99" s="50"/>
      <c r="K99" s="16"/>
      <c r="S99" s="14"/>
    </row>
    <row r="100" spans="3:19" s="13" customFormat="1" x14ac:dyDescent="0.2">
      <c r="C100" s="14"/>
      <c r="E100" s="50"/>
      <c r="G100" s="16"/>
      <c r="I100" s="50"/>
      <c r="K100" s="16"/>
      <c r="M100"/>
      <c r="N100"/>
      <c r="O100"/>
      <c r="Q100"/>
      <c r="R100"/>
      <c r="S100" s="9"/>
    </row>
    <row r="101" spans="3:19" x14ac:dyDescent="0.2">
      <c r="E101" s="45"/>
      <c r="G101" s="28"/>
      <c r="I101" s="45"/>
      <c r="K101" s="28"/>
    </row>
    <row r="102" spans="3:19" x14ac:dyDescent="0.2">
      <c r="E102" s="45"/>
      <c r="G102" s="28"/>
      <c r="I102" s="45"/>
      <c r="K102" s="28"/>
    </row>
    <row r="103" spans="3:19" x14ac:dyDescent="0.2">
      <c r="E103" s="45"/>
      <c r="G103" s="28"/>
      <c r="K103" s="28"/>
    </row>
    <row r="104" spans="3:19" x14ac:dyDescent="0.2">
      <c r="E104" s="45"/>
      <c r="G104" s="28"/>
      <c r="I104" s="45"/>
      <c r="K104" s="28"/>
    </row>
    <row r="105" spans="3:19" x14ac:dyDescent="0.2">
      <c r="G105" s="28"/>
      <c r="I105" s="45"/>
      <c r="K105" s="28"/>
    </row>
    <row r="106" spans="3:19" x14ac:dyDescent="0.2">
      <c r="E106" s="45"/>
      <c r="G106" s="28"/>
      <c r="I106" s="45"/>
      <c r="K106" s="28"/>
    </row>
    <row r="107" spans="3:19" x14ac:dyDescent="0.2">
      <c r="E107" s="45"/>
      <c r="G107" s="28"/>
      <c r="I107" s="45"/>
      <c r="K107" s="28"/>
    </row>
    <row r="108" spans="3:19" x14ac:dyDescent="0.2">
      <c r="E108" s="45"/>
      <c r="G108" s="28"/>
      <c r="K108" s="28"/>
    </row>
    <row r="109" spans="3:19" x14ac:dyDescent="0.2">
      <c r="E109" s="45"/>
      <c r="G109" s="28"/>
    </row>
    <row r="110" spans="3:19" x14ac:dyDescent="0.2">
      <c r="E110" s="45"/>
      <c r="G110" s="28"/>
    </row>
    <row r="111" spans="3:19" x14ac:dyDescent="0.2">
      <c r="G111" s="28"/>
    </row>
    <row r="112" spans="3:19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7320-D175-E242-B9C0-34BD1F1BE82F}">
  <sheetPr codeName="Sheet58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5.33203125" style="13" customWidth="1"/>
  </cols>
  <sheetData>
    <row r="1" spans="1:19" x14ac:dyDescent="0.2">
      <c r="A1" s="8" t="s">
        <v>53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</row>
    <row r="3" spans="1:19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305</v>
      </c>
      <c r="R3" s="23" t="s">
        <v>64</v>
      </c>
      <c r="S3" s="24" t="s">
        <v>77</v>
      </c>
    </row>
    <row r="4" spans="1:19" x14ac:dyDescent="0.2">
      <c r="A4" s="1" t="s">
        <v>66</v>
      </c>
      <c r="B4" s="112">
        <v>3061</v>
      </c>
      <c r="C4" s="10">
        <f>B4/B7</f>
        <v>0.9785805626598465</v>
      </c>
      <c r="E4" s="1" t="s">
        <v>104</v>
      </c>
      <c r="F4" s="112">
        <v>2336</v>
      </c>
      <c r="G4" s="10">
        <f>F4/F6</f>
        <v>0.82515012363122575</v>
      </c>
      <c r="I4" s="152" t="s">
        <v>139</v>
      </c>
      <c r="J4" s="112">
        <v>948</v>
      </c>
      <c r="K4" s="10">
        <f>J4/J6</f>
        <v>0.41307189542483658</v>
      </c>
      <c r="M4" s="38" t="s">
        <v>170</v>
      </c>
      <c r="N4" s="112">
        <v>662</v>
      </c>
      <c r="O4" s="24">
        <f>N4/N8</f>
        <v>0.31508805330794859</v>
      </c>
      <c r="Q4" s="23" t="s">
        <v>306</v>
      </c>
      <c r="R4" s="112">
        <v>509</v>
      </c>
      <c r="S4" s="24">
        <f>R4/R7</f>
        <v>0.22006052745352356</v>
      </c>
    </row>
    <row r="5" spans="1:19" x14ac:dyDescent="0.2">
      <c r="A5" s="1" t="s">
        <v>67</v>
      </c>
      <c r="B5" s="112">
        <v>19</v>
      </c>
      <c r="C5" s="10">
        <f>B5/B7</f>
        <v>6.0741687979539638E-3</v>
      </c>
      <c r="E5" s="1" t="s">
        <v>105</v>
      </c>
      <c r="F5" s="112">
        <v>495</v>
      </c>
      <c r="G5" s="10">
        <f>F5/F6</f>
        <v>0.17484987636877428</v>
      </c>
      <c r="I5" s="152" t="s">
        <v>88</v>
      </c>
      <c r="J5" s="112">
        <v>1347</v>
      </c>
      <c r="K5" s="10">
        <f>J5/J6</f>
        <v>0.58692810457516342</v>
      </c>
      <c r="M5" s="38" t="s">
        <v>171</v>
      </c>
      <c r="N5" s="112">
        <v>306</v>
      </c>
      <c r="O5" s="24">
        <f>N5/N8</f>
        <v>0.14564493098524511</v>
      </c>
      <c r="Q5" s="23" t="s">
        <v>307</v>
      </c>
      <c r="R5" s="112">
        <v>129</v>
      </c>
      <c r="S5" s="24">
        <f>R5/R7</f>
        <v>5.5771725032425425E-2</v>
      </c>
    </row>
    <row r="6" spans="1:19" x14ac:dyDescent="0.2">
      <c r="A6" s="2" t="s">
        <v>68</v>
      </c>
      <c r="B6" s="112">
        <v>48</v>
      </c>
      <c r="C6" s="11">
        <f>B6/B7</f>
        <v>1.5345268542199489E-2</v>
      </c>
      <c r="E6" s="1" t="s">
        <v>107</v>
      </c>
      <c r="F6" s="1">
        <f>F4+F5</f>
        <v>2831</v>
      </c>
      <c r="G6" s="10">
        <f>G4+G5</f>
        <v>1</v>
      </c>
      <c r="I6" s="152" t="s">
        <v>69</v>
      </c>
      <c r="J6" s="1">
        <f>J4+J5</f>
        <v>2295</v>
      </c>
      <c r="K6" s="10">
        <f>K4+K5</f>
        <v>1</v>
      </c>
      <c r="M6" s="38" t="s">
        <v>172</v>
      </c>
      <c r="N6" s="112">
        <v>646</v>
      </c>
      <c r="O6" s="24">
        <f>N6/N8</f>
        <v>0.30747263207996195</v>
      </c>
      <c r="Q6" s="23" t="s">
        <v>308</v>
      </c>
      <c r="R6" s="112">
        <v>1675</v>
      </c>
      <c r="S6" s="24">
        <f>R6/R7</f>
        <v>0.724167747514051</v>
      </c>
    </row>
    <row r="7" spans="1:19" x14ac:dyDescent="0.2">
      <c r="A7" s="1" t="s">
        <v>69</v>
      </c>
      <c r="B7" s="1">
        <f>B4+B5+B6</f>
        <v>3128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487</v>
      </c>
      <c r="O7" s="24">
        <f>N7/N8</f>
        <v>0.23179438362684435</v>
      </c>
      <c r="Q7" s="23" t="s">
        <v>69</v>
      </c>
      <c r="R7" s="23">
        <f>R4+R5+R6</f>
        <v>2313</v>
      </c>
      <c r="S7" s="24">
        <f>S4+S5+S6</f>
        <v>1</v>
      </c>
    </row>
    <row r="8" spans="1:19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2101</v>
      </c>
      <c r="O8" s="24">
        <f>O4+O5+O6+O7</f>
        <v>1</v>
      </c>
      <c r="Q8" s="13"/>
      <c r="R8" s="13"/>
      <c r="S8" s="14"/>
    </row>
    <row r="9" spans="1:19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5</v>
      </c>
      <c r="G9" s="10">
        <f>F9/F11</f>
        <v>0.15625</v>
      </c>
      <c r="I9" s="152" t="s">
        <v>671</v>
      </c>
      <c r="J9" s="112">
        <v>587</v>
      </c>
      <c r="K9" s="10">
        <f>J9/J12</f>
        <v>0.26228775692582662</v>
      </c>
      <c r="M9" s="13"/>
      <c r="N9" s="13"/>
      <c r="O9" s="14"/>
      <c r="Q9" s="23" t="s">
        <v>309</v>
      </c>
      <c r="R9" s="23" t="s">
        <v>64</v>
      </c>
      <c r="S9" s="24" t="s">
        <v>77</v>
      </c>
    </row>
    <row r="10" spans="1:19" x14ac:dyDescent="0.2">
      <c r="A10" s="23" t="s">
        <v>70</v>
      </c>
      <c r="B10" s="112">
        <v>68</v>
      </c>
      <c r="C10" s="24">
        <f>B10/B17</f>
        <v>2.2121014964216004E-2</v>
      </c>
      <c r="E10" s="1" t="s">
        <v>109</v>
      </c>
      <c r="F10" s="112">
        <v>27</v>
      </c>
      <c r="G10" s="10">
        <f>F10/F11</f>
        <v>0.84375</v>
      </c>
      <c r="I10" s="152" t="s">
        <v>141</v>
      </c>
      <c r="J10" s="112">
        <v>1148</v>
      </c>
      <c r="K10" s="10">
        <f>J10/J12</f>
        <v>0.51295799821268995</v>
      </c>
      <c r="M10" s="38" t="s">
        <v>174</v>
      </c>
      <c r="N10" s="23" t="s">
        <v>64</v>
      </c>
      <c r="O10" s="24" t="s">
        <v>77</v>
      </c>
      <c r="Q10" s="23" t="s">
        <v>310</v>
      </c>
      <c r="R10" s="112">
        <v>535</v>
      </c>
      <c r="S10" s="24">
        <f>R10/R14</f>
        <v>0.25140977443609025</v>
      </c>
    </row>
    <row r="11" spans="1:19" x14ac:dyDescent="0.2">
      <c r="A11" s="23" t="s">
        <v>71</v>
      </c>
      <c r="B11" s="112">
        <v>317</v>
      </c>
      <c r="C11" s="24">
        <f>B11/B17</f>
        <v>0.10312296681847756</v>
      </c>
      <c r="E11" s="1" t="s">
        <v>107</v>
      </c>
      <c r="F11" s="1">
        <f>F9+F10</f>
        <v>32</v>
      </c>
      <c r="G11" s="10">
        <f>G9+G10</f>
        <v>1</v>
      </c>
      <c r="I11" s="152" t="s">
        <v>142</v>
      </c>
      <c r="J11" s="112">
        <v>503</v>
      </c>
      <c r="K11" s="10">
        <f>J11/J12</f>
        <v>0.22475424486148346</v>
      </c>
      <c r="M11" s="38" t="s">
        <v>176</v>
      </c>
      <c r="N11" s="112">
        <v>901</v>
      </c>
      <c r="O11" s="24">
        <f>N11/N13</f>
        <v>0.42884340790099951</v>
      </c>
      <c r="Q11" s="23" t="s">
        <v>311</v>
      </c>
      <c r="R11" s="112">
        <v>621</v>
      </c>
      <c r="S11" s="24">
        <f>R11/R14</f>
        <v>0.29182330827067671</v>
      </c>
    </row>
    <row r="12" spans="1:19" x14ac:dyDescent="0.2">
      <c r="A12" s="23" t="s">
        <v>72</v>
      </c>
      <c r="B12" s="112">
        <v>39</v>
      </c>
      <c r="C12" s="24">
        <f>B12/B17</f>
        <v>1.2687052700065062E-2</v>
      </c>
      <c r="E12" s="13"/>
      <c r="F12" s="13"/>
      <c r="G12" s="14"/>
      <c r="I12" s="152" t="s">
        <v>69</v>
      </c>
      <c r="J12" s="1">
        <f>J9+J10+J11</f>
        <v>2238</v>
      </c>
      <c r="K12" s="10">
        <f>K9+K10+K11</f>
        <v>1</v>
      </c>
      <c r="M12" s="38" t="s">
        <v>175</v>
      </c>
      <c r="N12" s="112">
        <v>1200</v>
      </c>
      <c r="O12" s="24">
        <f>N12/N13</f>
        <v>0.57115659209900049</v>
      </c>
      <c r="Q12" s="23" t="s">
        <v>670</v>
      </c>
      <c r="R12" s="112">
        <v>678</v>
      </c>
      <c r="S12" s="24">
        <f>R12/R14</f>
        <v>0.31860902255639095</v>
      </c>
    </row>
    <row r="13" spans="1:19" x14ac:dyDescent="0.2">
      <c r="A13" s="23" t="s">
        <v>73</v>
      </c>
      <c r="B13" s="112">
        <v>400</v>
      </c>
      <c r="C13" s="24">
        <f>B13/B17</f>
        <v>0.13012361743656473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2101</v>
      </c>
      <c r="O13" s="24">
        <f>O11+O12</f>
        <v>1</v>
      </c>
      <c r="Q13" s="23" t="s">
        <v>312</v>
      </c>
      <c r="R13" s="112">
        <v>294</v>
      </c>
      <c r="S13" s="24">
        <f>R13/R14</f>
        <v>0.13815789473684212</v>
      </c>
    </row>
    <row r="14" spans="1:19" x14ac:dyDescent="0.2">
      <c r="A14" s="23" t="s">
        <v>74</v>
      </c>
      <c r="B14" s="112">
        <v>36</v>
      </c>
      <c r="C14" s="24">
        <f>B14/B17</f>
        <v>1.1711125569290826E-2</v>
      </c>
      <c r="E14" s="6" t="s">
        <v>111</v>
      </c>
      <c r="F14" s="112">
        <v>1723</v>
      </c>
      <c r="G14" s="27">
        <f>F14/F16</f>
        <v>0.73695466210436267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23" t="s">
        <v>69</v>
      </c>
      <c r="R14" s="23">
        <f>R10+R11+R12+R13</f>
        <v>2128</v>
      </c>
      <c r="S14" s="24">
        <f>S10+S11+S12+S13</f>
        <v>1</v>
      </c>
    </row>
    <row r="15" spans="1:19" x14ac:dyDescent="0.2">
      <c r="A15" s="23" t="s">
        <v>75</v>
      </c>
      <c r="B15" s="112">
        <v>940</v>
      </c>
      <c r="C15" s="24">
        <f>B15/B17</f>
        <v>0.30579050097592714</v>
      </c>
      <c r="E15" s="6" t="s">
        <v>112</v>
      </c>
      <c r="F15" s="112">
        <v>615</v>
      </c>
      <c r="G15" s="27">
        <f>F15/F16</f>
        <v>0.26304533789563728</v>
      </c>
      <c r="I15" s="152" t="s">
        <v>144</v>
      </c>
      <c r="J15" s="112">
        <v>617</v>
      </c>
      <c r="K15" s="10">
        <f>J15/J19</f>
        <v>0.28657686948444033</v>
      </c>
      <c r="M15" s="38" t="s">
        <v>177</v>
      </c>
      <c r="N15" s="23" t="s">
        <v>64</v>
      </c>
      <c r="O15" s="24" t="s">
        <v>77</v>
      </c>
      <c r="Q15" s="13"/>
      <c r="R15" s="13"/>
      <c r="S15" s="14"/>
    </row>
    <row r="16" spans="1:19" x14ac:dyDescent="0.2">
      <c r="A16" s="23" t="s">
        <v>76</v>
      </c>
      <c r="B16" s="112">
        <v>1274</v>
      </c>
      <c r="C16" s="24">
        <f>B16/B17</f>
        <v>0.41444372153545866</v>
      </c>
      <c r="E16" s="6" t="s">
        <v>107</v>
      </c>
      <c r="F16" s="7">
        <f>F14+F15</f>
        <v>2338</v>
      </c>
      <c r="G16" s="27">
        <f>G14+G15</f>
        <v>1</v>
      </c>
      <c r="I16" s="152" t="s">
        <v>145</v>
      </c>
      <c r="J16" s="112">
        <v>454</v>
      </c>
      <c r="K16" s="10">
        <f>J16/J19</f>
        <v>0.21086855550394798</v>
      </c>
      <c r="M16" s="38" t="s">
        <v>178</v>
      </c>
      <c r="N16" s="112">
        <v>899</v>
      </c>
      <c r="O16" s="24">
        <f>N16/N18</f>
        <v>0.43076185912793485</v>
      </c>
      <c r="Q16" s="23" t="s">
        <v>313</v>
      </c>
      <c r="R16" s="23" t="s">
        <v>64</v>
      </c>
      <c r="S16" s="24" t="s">
        <v>77</v>
      </c>
    </row>
    <row r="17" spans="1:19" x14ac:dyDescent="0.2">
      <c r="A17" s="23" t="s">
        <v>69</v>
      </c>
      <c r="B17" s="23">
        <f>B10+B11+B12+B13+B14+B15+B16</f>
        <v>3074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475</v>
      </c>
      <c r="K17" s="10">
        <f>J17/J19</f>
        <v>0.22062238736646539</v>
      </c>
      <c r="M17" s="38" t="s">
        <v>179</v>
      </c>
      <c r="N17" s="112">
        <v>1188</v>
      </c>
      <c r="O17" s="24">
        <f>N17/N18</f>
        <v>0.56923814087206515</v>
      </c>
      <c r="Q17" s="23" t="s">
        <v>314</v>
      </c>
      <c r="R17" s="112">
        <v>470</v>
      </c>
      <c r="S17" s="24">
        <f>R17/R20</f>
        <v>0.20870337477797513</v>
      </c>
    </row>
    <row r="18" spans="1:19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607</v>
      </c>
      <c r="K18" s="127">
        <f>J18/J19</f>
        <v>0.28193218764514633</v>
      </c>
      <c r="M18" s="38" t="s">
        <v>69</v>
      </c>
      <c r="N18" s="23">
        <f>N16+N17</f>
        <v>2087</v>
      </c>
      <c r="O18" s="24">
        <f>O16+O17</f>
        <v>1</v>
      </c>
      <c r="Q18" s="23" t="s">
        <v>315</v>
      </c>
      <c r="R18" s="112">
        <v>517</v>
      </c>
      <c r="S18" s="24">
        <f>R18/R20</f>
        <v>0.22957371225577264</v>
      </c>
    </row>
    <row r="19" spans="1:19" x14ac:dyDescent="0.2">
      <c r="A19" s="43"/>
      <c r="B19" s="43"/>
      <c r="C19" s="44"/>
      <c r="E19" s="152" t="s">
        <v>114</v>
      </c>
      <c r="F19" s="112">
        <v>579</v>
      </c>
      <c r="G19" s="10">
        <f>F19/F22</f>
        <v>0.24307304785894207</v>
      </c>
      <c r="I19" s="152" t="s">
        <v>69</v>
      </c>
      <c r="J19" s="1">
        <f>J15+J16+J17+J18</f>
        <v>2153</v>
      </c>
      <c r="K19" s="10">
        <f>K15+K16+K17+K18</f>
        <v>1</v>
      </c>
      <c r="M19" s="13"/>
      <c r="N19" s="13"/>
      <c r="O19" s="14"/>
      <c r="Q19" s="23" t="s">
        <v>316</v>
      </c>
      <c r="R19" s="112">
        <v>1265</v>
      </c>
      <c r="S19" s="24">
        <f>R19/R20</f>
        <v>0.56172291296625221</v>
      </c>
    </row>
    <row r="20" spans="1:19" x14ac:dyDescent="0.2">
      <c r="A20" s="43"/>
      <c r="B20" s="43"/>
      <c r="C20" s="44"/>
      <c r="E20" s="152" t="s">
        <v>674</v>
      </c>
      <c r="F20" s="112">
        <v>906</v>
      </c>
      <c r="G20" s="10">
        <f>F20/F22</f>
        <v>0.38035264483627201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23" t="s">
        <v>69</v>
      </c>
      <c r="R20" s="23">
        <f>R17+R18+R19</f>
        <v>2252</v>
      </c>
      <c r="S20" s="24">
        <f>S17+S18+S19</f>
        <v>1</v>
      </c>
    </row>
    <row r="21" spans="1:19" x14ac:dyDescent="0.2">
      <c r="A21" s="43"/>
      <c r="B21" s="43"/>
      <c r="C21" s="44"/>
      <c r="E21" s="152" t="s">
        <v>115</v>
      </c>
      <c r="F21" s="112">
        <v>897</v>
      </c>
      <c r="G21" s="10">
        <f>F21/F22</f>
        <v>0.37657430730478592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752</v>
      </c>
      <c r="O21" s="24">
        <f>N21/N25</f>
        <v>0.36032582654528028</v>
      </c>
      <c r="Q21" s="13"/>
      <c r="R21" s="13"/>
      <c r="S21" s="14"/>
    </row>
    <row r="22" spans="1:19" x14ac:dyDescent="0.2">
      <c r="A22" s="43"/>
      <c r="B22" s="43"/>
      <c r="C22" s="44"/>
      <c r="E22" s="152" t="s">
        <v>107</v>
      </c>
      <c r="F22" s="1">
        <f>F19+F20+F21</f>
        <v>2382</v>
      </c>
      <c r="G22" s="10">
        <f>G19+G20+G21</f>
        <v>1</v>
      </c>
      <c r="I22" s="152" t="s">
        <v>148</v>
      </c>
      <c r="J22" s="112">
        <v>906</v>
      </c>
      <c r="K22" s="10">
        <f>J22/J25</f>
        <v>0.41905642923219244</v>
      </c>
      <c r="M22" s="38" t="s">
        <v>182</v>
      </c>
      <c r="N22" s="112">
        <v>658</v>
      </c>
      <c r="O22" s="24">
        <f>N22/N25</f>
        <v>0.31528509822712025</v>
      </c>
      <c r="Q22" s="13"/>
      <c r="R22" s="13"/>
      <c r="S22" s="14"/>
    </row>
    <row r="23" spans="1:19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286</v>
      </c>
      <c r="K23" s="10">
        <f>J23/J25</f>
        <v>0.13228492136910269</v>
      </c>
      <c r="M23" s="38" t="s">
        <v>183</v>
      </c>
      <c r="N23" s="112">
        <v>433</v>
      </c>
      <c r="O23" s="24">
        <f>N23/N25</f>
        <v>0.20747484427407761</v>
      </c>
      <c r="Q23" s="13"/>
      <c r="R23" s="13"/>
      <c r="S23" s="14"/>
    </row>
    <row r="24" spans="1:19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970</v>
      </c>
      <c r="K24" s="10">
        <f>J24/J25</f>
        <v>0.44865864939870492</v>
      </c>
      <c r="M24" s="38" t="s">
        <v>184</v>
      </c>
      <c r="N24" s="112">
        <v>244</v>
      </c>
      <c r="O24" s="24">
        <f>N24/N25</f>
        <v>0.1169142309535218</v>
      </c>
      <c r="Q24" s="13"/>
      <c r="R24" s="13"/>
      <c r="S24" s="14"/>
    </row>
    <row r="25" spans="1:19" x14ac:dyDescent="0.2">
      <c r="A25" s="43"/>
      <c r="B25" s="43"/>
      <c r="C25" s="44"/>
      <c r="E25" s="152" t="s">
        <v>117</v>
      </c>
      <c r="F25" s="112">
        <v>931</v>
      </c>
      <c r="G25" s="10">
        <f>F25/F30</f>
        <v>0.41158267020335987</v>
      </c>
      <c r="I25" s="152" t="s">
        <v>69</v>
      </c>
      <c r="J25" s="1">
        <f>J22+J23+J24</f>
        <v>2162</v>
      </c>
      <c r="K25" s="10">
        <f>K22+K23+K24</f>
        <v>1</v>
      </c>
      <c r="M25" s="38" t="s">
        <v>69</v>
      </c>
      <c r="N25" s="23">
        <f>N21+N22+N23+N24</f>
        <v>2087</v>
      </c>
      <c r="O25" s="24">
        <f>O21+O22+O23+O24</f>
        <v>0.99999999999999989</v>
      </c>
      <c r="Q25" s="13"/>
      <c r="R25" s="13"/>
      <c r="S25" s="14"/>
    </row>
    <row r="26" spans="1:19" x14ac:dyDescent="0.2">
      <c r="A26" s="13"/>
      <c r="B26" s="13"/>
      <c r="C26" s="14"/>
      <c r="E26" s="152" t="s">
        <v>118</v>
      </c>
      <c r="F26" s="112">
        <v>380</v>
      </c>
      <c r="G26" s="10">
        <f>F26/F30</f>
        <v>0.16799292661361626</v>
      </c>
      <c r="I26" s="13"/>
      <c r="J26" s="13"/>
      <c r="K26" s="14"/>
      <c r="M26" s="13"/>
      <c r="N26" s="13"/>
      <c r="O26" s="14"/>
      <c r="Q26" s="13"/>
      <c r="R26" s="13"/>
      <c r="S26" s="14"/>
    </row>
    <row r="27" spans="1:19" x14ac:dyDescent="0.2">
      <c r="A27" s="43"/>
      <c r="B27" s="43"/>
      <c r="C27" s="44"/>
      <c r="E27" s="152" t="s">
        <v>119</v>
      </c>
      <c r="F27" s="112">
        <v>235</v>
      </c>
      <c r="G27" s="10">
        <f>F27/F30</f>
        <v>0.10389036251105217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</row>
    <row r="28" spans="1:19" x14ac:dyDescent="0.2">
      <c r="A28" s="43"/>
      <c r="B28" s="43"/>
      <c r="C28" s="44"/>
      <c r="E28" s="152" t="s">
        <v>120</v>
      </c>
      <c r="F28" s="112">
        <v>131</v>
      </c>
      <c r="G28" s="10">
        <f>F28/F30</f>
        <v>5.7913351016799293E-2</v>
      </c>
      <c r="I28" s="152" t="s">
        <v>644</v>
      </c>
      <c r="J28" s="112">
        <v>706</v>
      </c>
      <c r="K28" s="10">
        <f>J28/J33</f>
        <v>0.3295985060690943</v>
      </c>
      <c r="M28" s="38" t="s">
        <v>186</v>
      </c>
      <c r="N28" s="112">
        <v>619</v>
      </c>
      <c r="O28" s="24">
        <f>N28/N31</f>
        <v>0.29294841457643161</v>
      </c>
      <c r="Q28" s="13"/>
      <c r="R28" s="13"/>
      <c r="S28" s="14"/>
    </row>
    <row r="29" spans="1:19" x14ac:dyDescent="0.2">
      <c r="A29" s="43"/>
      <c r="B29" s="43"/>
      <c r="C29" s="44"/>
      <c r="E29" s="152" t="s">
        <v>99</v>
      </c>
      <c r="F29" s="112">
        <v>585</v>
      </c>
      <c r="G29" s="10">
        <f>F29/F30</f>
        <v>0.25862068965517243</v>
      </c>
      <c r="I29" s="152" t="s">
        <v>151</v>
      </c>
      <c r="J29" s="112">
        <v>664</v>
      </c>
      <c r="K29" s="10">
        <f>J29/J33</f>
        <v>0.30999066293183941</v>
      </c>
      <c r="M29" s="38" t="s">
        <v>682</v>
      </c>
      <c r="N29" s="112">
        <v>983</v>
      </c>
      <c r="O29" s="24">
        <f>N29/N31</f>
        <v>0.46521533364884049</v>
      </c>
      <c r="Q29" s="13"/>
      <c r="R29" s="13"/>
      <c r="S29" s="14"/>
    </row>
    <row r="30" spans="1:19" x14ac:dyDescent="0.2">
      <c r="A30" s="43"/>
      <c r="B30" s="43"/>
      <c r="C30" s="44"/>
      <c r="E30" s="152" t="s">
        <v>69</v>
      </c>
      <c r="F30" s="1">
        <f>F25+F26+F27+F28+F29</f>
        <v>2262</v>
      </c>
      <c r="G30" s="10">
        <f>G25+G26+G27+G28+G29</f>
        <v>1</v>
      </c>
      <c r="I30" s="152" t="s">
        <v>152</v>
      </c>
      <c r="J30" s="112">
        <v>199</v>
      </c>
      <c r="K30" s="10">
        <f>J30/J33</f>
        <v>9.2903828197945848E-2</v>
      </c>
      <c r="M30" s="38" t="s">
        <v>187</v>
      </c>
      <c r="N30" s="112">
        <v>511</v>
      </c>
      <c r="O30" s="24">
        <f>N30/N31</f>
        <v>0.24183625177472787</v>
      </c>
      <c r="Q30" s="13"/>
      <c r="R30" s="13"/>
      <c r="S30" s="14"/>
    </row>
    <row r="31" spans="1:19" x14ac:dyDescent="0.2">
      <c r="A31" s="43"/>
      <c r="B31" s="43"/>
      <c r="C31" s="44"/>
      <c r="E31" s="13"/>
      <c r="F31" s="13"/>
      <c r="G31" s="14"/>
      <c r="I31" s="152" t="s">
        <v>153</v>
      </c>
      <c r="J31" s="112">
        <v>226</v>
      </c>
      <c r="K31" s="10">
        <f>J31/J33</f>
        <v>0.10550887021475257</v>
      </c>
      <c r="M31" s="38" t="s">
        <v>69</v>
      </c>
      <c r="N31" s="23">
        <f>N28+N29+N30</f>
        <v>2113</v>
      </c>
      <c r="O31" s="24">
        <f>O28+O29+O30</f>
        <v>1</v>
      </c>
      <c r="Q31" s="13"/>
      <c r="R31" s="13"/>
      <c r="S31" s="14"/>
    </row>
    <row r="32" spans="1:19" x14ac:dyDescent="0.2">
      <c r="A32" s="43"/>
      <c r="B32" s="43"/>
      <c r="C32" s="4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347</v>
      </c>
      <c r="K32" s="10">
        <f>J32/J33</f>
        <v>0.16199813258636789</v>
      </c>
      <c r="M32" s="13"/>
      <c r="N32" s="13"/>
      <c r="O32" s="14"/>
      <c r="Q32" s="13"/>
      <c r="R32" s="13"/>
      <c r="S32" s="14"/>
    </row>
    <row r="33" spans="1:19" x14ac:dyDescent="0.2">
      <c r="A33" s="43"/>
      <c r="B33" s="43"/>
      <c r="C33" s="44"/>
      <c r="E33" s="6" t="s">
        <v>112</v>
      </c>
      <c r="F33" s="112">
        <v>1497</v>
      </c>
      <c r="G33" s="27">
        <f>F33/F35</f>
        <v>0.67341430499325239</v>
      </c>
      <c r="I33" s="152" t="s">
        <v>69</v>
      </c>
      <c r="J33" s="1">
        <f>J28+J29+J30+J31+J32</f>
        <v>2142</v>
      </c>
      <c r="K33" s="10">
        <f>K28+K29+K30+K31+K32</f>
        <v>0.99999999999999989</v>
      </c>
      <c r="M33" s="38" t="s">
        <v>188</v>
      </c>
      <c r="N33" s="23" t="s">
        <v>64</v>
      </c>
      <c r="O33" s="24" t="s">
        <v>77</v>
      </c>
      <c r="Q33" s="13"/>
      <c r="R33" s="13"/>
      <c r="S33" s="14"/>
    </row>
    <row r="34" spans="1:19" x14ac:dyDescent="0.2">
      <c r="A34" s="13"/>
      <c r="B34" s="13"/>
      <c r="C34" s="14"/>
      <c r="E34" s="6" t="s">
        <v>122</v>
      </c>
      <c r="F34" s="112">
        <v>726</v>
      </c>
      <c r="G34" s="27">
        <f>F34/F35</f>
        <v>0.32658569500674761</v>
      </c>
      <c r="I34" s="13"/>
      <c r="J34" s="13"/>
      <c r="K34" s="14"/>
      <c r="M34" s="38" t="s">
        <v>189</v>
      </c>
      <c r="N34" s="112">
        <v>935</v>
      </c>
      <c r="O34" s="24">
        <f>N34/N38</f>
        <v>0.44208037825059104</v>
      </c>
      <c r="Q34" s="13"/>
      <c r="R34" s="13"/>
      <c r="S34" s="14"/>
    </row>
    <row r="35" spans="1:19" x14ac:dyDescent="0.2">
      <c r="A35" s="13"/>
      <c r="B35" s="13"/>
      <c r="C35" s="14"/>
      <c r="E35" s="6" t="s">
        <v>107</v>
      </c>
      <c r="F35" s="7">
        <f>F33+F34</f>
        <v>2223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605</v>
      </c>
      <c r="O35" s="24">
        <f>N35/N38</f>
        <v>0.2860520094562648</v>
      </c>
      <c r="Q35" s="13"/>
      <c r="R35" s="13"/>
      <c r="S35" s="14"/>
    </row>
    <row r="36" spans="1:19" x14ac:dyDescent="0.2">
      <c r="A36" s="43"/>
      <c r="B36" s="43"/>
      <c r="C36" s="44"/>
      <c r="E36" s="13"/>
      <c r="F36" s="13"/>
      <c r="G36" s="14"/>
      <c r="I36" s="38" t="s">
        <v>156</v>
      </c>
      <c r="J36" s="112">
        <v>1292</v>
      </c>
      <c r="K36" s="24">
        <f>J36/J38</f>
        <v>0.58861047835990887</v>
      </c>
      <c r="M36" s="38" t="s">
        <v>191</v>
      </c>
      <c r="N36" s="112">
        <v>279</v>
      </c>
      <c r="O36" s="24">
        <f>N36/N38</f>
        <v>0.13191489361702127</v>
      </c>
      <c r="Q36" s="13"/>
      <c r="R36" s="13"/>
      <c r="S36" s="14"/>
    </row>
    <row r="37" spans="1:19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903</v>
      </c>
      <c r="K37" s="24">
        <f>J37/J38</f>
        <v>0.41138952164009113</v>
      </c>
      <c r="M37" s="38" t="s">
        <v>192</v>
      </c>
      <c r="N37" s="112">
        <v>296</v>
      </c>
      <c r="O37" s="24">
        <f>N37/N38</f>
        <v>0.13995271867612294</v>
      </c>
      <c r="Q37" s="13"/>
      <c r="R37" s="13"/>
      <c r="S37" s="14"/>
    </row>
    <row r="38" spans="1:19" x14ac:dyDescent="0.2">
      <c r="A38" s="43"/>
      <c r="B38" s="43"/>
      <c r="C38" s="44"/>
      <c r="E38" s="6" t="s">
        <v>124</v>
      </c>
      <c r="F38" s="112">
        <v>5</v>
      </c>
      <c r="G38" s="27">
        <f>F38/F40</f>
        <v>0.38461538461538464</v>
      </c>
      <c r="I38" s="38" t="s">
        <v>69</v>
      </c>
      <c r="J38" s="23">
        <f>J36+J37</f>
        <v>2195</v>
      </c>
      <c r="K38" s="24">
        <f>K36+K37</f>
        <v>1</v>
      </c>
      <c r="M38" s="38" t="s">
        <v>107</v>
      </c>
      <c r="N38" s="23">
        <f>N34+N35+N36+N37</f>
        <v>2115</v>
      </c>
      <c r="O38" s="24">
        <f>O34+O35+O36+O37</f>
        <v>1</v>
      </c>
      <c r="Q38" s="13"/>
      <c r="R38" s="13"/>
      <c r="S38" s="14"/>
    </row>
    <row r="39" spans="1:19" x14ac:dyDescent="0.2">
      <c r="A39" s="43"/>
      <c r="B39" s="43"/>
      <c r="C39" s="44"/>
      <c r="E39" s="6" t="s">
        <v>125</v>
      </c>
      <c r="F39" s="112">
        <v>8</v>
      </c>
      <c r="G39" s="27">
        <f>F39/F40</f>
        <v>0.61538461538461542</v>
      </c>
      <c r="I39" s="13"/>
      <c r="J39" s="13"/>
      <c r="K39" s="14"/>
      <c r="M39" s="13"/>
      <c r="N39" s="13"/>
      <c r="O39" s="14"/>
      <c r="Q39" s="13"/>
      <c r="R39" s="13"/>
      <c r="S39" s="14"/>
    </row>
    <row r="40" spans="1:19" x14ac:dyDescent="0.2">
      <c r="A40" s="13"/>
      <c r="B40" s="13"/>
      <c r="C40" s="14"/>
      <c r="E40" s="6" t="s">
        <v>107</v>
      </c>
      <c r="F40" s="7">
        <f>F38+F39</f>
        <v>13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397</v>
      </c>
      <c r="K41" s="24">
        <f>J41/J45</f>
        <v>0.18726415094339621</v>
      </c>
      <c r="M41" s="38" t="s">
        <v>194</v>
      </c>
      <c r="N41" s="112">
        <v>446</v>
      </c>
      <c r="O41" s="24">
        <f>N41/N45</f>
        <v>0.21661000485672657</v>
      </c>
      <c r="Q41" s="13"/>
      <c r="R41" s="13"/>
      <c r="S41" s="14"/>
    </row>
    <row r="42" spans="1:19" x14ac:dyDescent="0.2">
      <c r="A42" s="1" t="s">
        <v>87</v>
      </c>
      <c r="B42" s="112">
        <v>1424</v>
      </c>
      <c r="C42" s="10">
        <f>B42/B44</f>
        <v>0.56733067729083664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638</v>
      </c>
      <c r="K42" s="24">
        <f>J42/J45</f>
        <v>0.30094339622641508</v>
      </c>
      <c r="M42" s="38" t="s">
        <v>195</v>
      </c>
      <c r="N42" s="112">
        <v>655</v>
      </c>
      <c r="O42" s="24">
        <f>N42/N45</f>
        <v>0.3181155900922778</v>
      </c>
      <c r="Q42" s="13"/>
      <c r="R42" s="13"/>
      <c r="S42" s="14"/>
    </row>
    <row r="43" spans="1:19" x14ac:dyDescent="0.2">
      <c r="A43" s="1" t="s">
        <v>88</v>
      </c>
      <c r="B43" s="112">
        <v>1086</v>
      </c>
      <c r="C43" s="10">
        <f>B43/B44</f>
        <v>0.43266932270916336</v>
      </c>
      <c r="E43" s="153" t="s">
        <v>127</v>
      </c>
      <c r="F43" s="125">
        <v>632</v>
      </c>
      <c r="G43" s="127">
        <f>F43/F49</f>
        <v>0.28858447488584477</v>
      </c>
      <c r="I43" s="38" t="s">
        <v>159</v>
      </c>
      <c r="J43" s="112">
        <v>667</v>
      </c>
      <c r="K43" s="24">
        <f>J43/J45</f>
        <v>0.31462264150943398</v>
      </c>
      <c r="M43" s="38" t="s">
        <v>196</v>
      </c>
      <c r="N43" s="112">
        <v>497</v>
      </c>
      <c r="O43" s="24">
        <f>N43/N45</f>
        <v>0.2413793103448276</v>
      </c>
      <c r="Q43" s="13"/>
      <c r="R43" s="13"/>
      <c r="S43" s="14"/>
    </row>
    <row r="44" spans="1:19" x14ac:dyDescent="0.2">
      <c r="A44" s="1" t="s">
        <v>69</v>
      </c>
      <c r="B44" s="1">
        <f>B42+B43</f>
        <v>2510</v>
      </c>
      <c r="C44" s="10">
        <f>C42+C43</f>
        <v>1</v>
      </c>
      <c r="E44" s="152" t="s">
        <v>128</v>
      </c>
      <c r="F44" s="112">
        <v>260</v>
      </c>
      <c r="G44" s="10">
        <f>F44/F49</f>
        <v>0.11872146118721461</v>
      </c>
      <c r="I44" s="38" t="s">
        <v>160</v>
      </c>
      <c r="J44" s="112">
        <v>418</v>
      </c>
      <c r="K44" s="24">
        <f>J44/J45</f>
        <v>0.19716981132075473</v>
      </c>
      <c r="M44" s="38" t="s">
        <v>197</v>
      </c>
      <c r="N44" s="112">
        <v>461</v>
      </c>
      <c r="O44" s="24">
        <f>N44/N45</f>
        <v>0.22389509470616803</v>
      </c>
      <c r="Q44" s="13"/>
      <c r="R44" s="13"/>
      <c r="S44" s="14"/>
    </row>
    <row r="45" spans="1:19" x14ac:dyDescent="0.2">
      <c r="A45" s="13"/>
      <c r="B45" s="13"/>
      <c r="C45" s="14"/>
      <c r="E45" s="152" t="s">
        <v>129</v>
      </c>
      <c r="F45" s="112">
        <v>471</v>
      </c>
      <c r="G45" s="10">
        <f>F45/F49</f>
        <v>0.21506849315068494</v>
      </c>
      <c r="I45" s="38" t="s">
        <v>69</v>
      </c>
      <c r="J45" s="23">
        <f>J41+J42+J43+J44</f>
        <v>2120</v>
      </c>
      <c r="K45" s="24">
        <f>K41+K42+K43+K44</f>
        <v>1</v>
      </c>
      <c r="M45" s="38" t="s">
        <v>69</v>
      </c>
      <c r="N45" s="23">
        <f>N41+N42+N43+N44</f>
        <v>2059</v>
      </c>
      <c r="O45" s="24">
        <f>O41+O42+O43+O44</f>
        <v>1</v>
      </c>
      <c r="Q45" s="13"/>
      <c r="R45" s="13"/>
      <c r="S45" s="14"/>
    </row>
    <row r="46" spans="1:19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448</v>
      </c>
      <c r="G46" s="10">
        <f>F46/F49</f>
        <v>0.20456621004566211</v>
      </c>
      <c r="I46" s="13"/>
      <c r="J46" s="13"/>
      <c r="K46" s="14"/>
      <c r="M46" s="13"/>
      <c r="N46" s="13"/>
      <c r="O46" s="14"/>
      <c r="Q46" s="13"/>
      <c r="R46" s="13"/>
      <c r="S46" s="14"/>
    </row>
    <row r="47" spans="1:19" x14ac:dyDescent="0.2">
      <c r="A47" s="1" t="s">
        <v>90</v>
      </c>
      <c r="B47" s="112">
        <v>878</v>
      </c>
      <c r="C47" s="10">
        <f>B47/B49</f>
        <v>0.37329931972789115</v>
      </c>
      <c r="E47" s="152" t="s">
        <v>131</v>
      </c>
      <c r="F47" s="112">
        <v>320</v>
      </c>
      <c r="G47" s="10">
        <f>F47/F49</f>
        <v>0.14611872146118721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</row>
    <row r="48" spans="1:19" x14ac:dyDescent="0.2">
      <c r="A48" s="1" t="s">
        <v>91</v>
      </c>
      <c r="B48" s="112">
        <v>1474</v>
      </c>
      <c r="C48" s="10">
        <f>B48/B49</f>
        <v>0.62670068027210879</v>
      </c>
      <c r="E48" s="152" t="s">
        <v>673</v>
      </c>
      <c r="F48" s="112">
        <v>59</v>
      </c>
      <c r="G48" s="10">
        <f>F48/F49</f>
        <v>2.6940639269406392E-2</v>
      </c>
      <c r="I48" s="38" t="s">
        <v>162</v>
      </c>
      <c r="J48" s="112">
        <v>906</v>
      </c>
      <c r="K48" s="24">
        <f>J48/J51</f>
        <v>0.42555190230155004</v>
      </c>
      <c r="M48" s="38" t="s">
        <v>199</v>
      </c>
      <c r="N48" s="112">
        <v>1000</v>
      </c>
      <c r="O48" s="24">
        <f>N48/N51</f>
        <v>0.48828125</v>
      </c>
      <c r="Q48" s="13"/>
      <c r="R48" s="13"/>
      <c r="S48" s="14"/>
    </row>
    <row r="49" spans="1:19" x14ac:dyDescent="0.2">
      <c r="A49" s="1" t="s">
        <v>69</v>
      </c>
      <c r="B49" s="1">
        <f>B47+B48</f>
        <v>2352</v>
      </c>
      <c r="C49" s="10">
        <f>C47+C48</f>
        <v>1</v>
      </c>
      <c r="E49" s="152" t="s">
        <v>69</v>
      </c>
      <c r="F49" s="1">
        <f>F43+F44+F45+F46+F47+F48</f>
        <v>2190</v>
      </c>
      <c r="G49" s="10">
        <f>G43+G44+G45+G46+G47+G48</f>
        <v>1</v>
      </c>
      <c r="I49" s="38" t="s">
        <v>163</v>
      </c>
      <c r="J49" s="112">
        <v>676</v>
      </c>
      <c r="K49" s="24">
        <f>J49/J51</f>
        <v>0.31751996242367309</v>
      </c>
      <c r="M49" s="38" t="s">
        <v>200</v>
      </c>
      <c r="N49" s="112">
        <v>624</v>
      </c>
      <c r="O49" s="24">
        <f>N49/N51</f>
        <v>0.3046875</v>
      </c>
      <c r="Q49" s="13"/>
      <c r="R49" s="13"/>
      <c r="S49" s="14"/>
    </row>
    <row r="50" spans="1:19" x14ac:dyDescent="0.2">
      <c r="A50" s="13"/>
      <c r="B50" s="13"/>
      <c r="C50" s="14"/>
      <c r="E50" s="13"/>
      <c r="F50" s="13"/>
      <c r="G50" s="14"/>
      <c r="I50" s="38" t="s">
        <v>164</v>
      </c>
      <c r="J50" s="112">
        <v>547</v>
      </c>
      <c r="K50" s="24">
        <f>J50/J51</f>
        <v>0.25692813527477687</v>
      </c>
      <c r="M50" s="38" t="s">
        <v>201</v>
      </c>
      <c r="N50" s="112">
        <v>424</v>
      </c>
      <c r="O50" s="24">
        <f>N50/N51</f>
        <v>0.20703125</v>
      </c>
      <c r="Q50" s="13"/>
      <c r="R50" s="13"/>
      <c r="S50" s="14"/>
    </row>
    <row r="51" spans="1:19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2129</v>
      </c>
      <c r="K51" s="24">
        <f>K48+K49+K50</f>
        <v>1</v>
      </c>
      <c r="M51" s="38" t="s">
        <v>69</v>
      </c>
      <c r="N51" s="23">
        <f>N48+N49+N50</f>
        <v>2048</v>
      </c>
      <c r="O51" s="24">
        <f>O48+O49+O50</f>
        <v>1</v>
      </c>
      <c r="Q51" s="13"/>
      <c r="R51" s="13"/>
      <c r="S51" s="14"/>
    </row>
    <row r="52" spans="1:19" x14ac:dyDescent="0.2">
      <c r="A52" s="1" t="s">
        <v>92</v>
      </c>
      <c r="B52" s="112">
        <v>1072</v>
      </c>
      <c r="C52" s="10">
        <f>B52/B54</f>
        <v>0.44518272425249167</v>
      </c>
      <c r="E52" s="152" t="s">
        <v>133</v>
      </c>
      <c r="F52" s="112">
        <v>1156</v>
      </c>
      <c r="G52" s="10">
        <f>F52/F55</f>
        <v>0.51722595078299771</v>
      </c>
      <c r="I52" s="13"/>
      <c r="J52" s="13"/>
      <c r="K52" s="14"/>
      <c r="M52" s="13"/>
      <c r="N52" s="13"/>
      <c r="O52" s="14"/>
      <c r="Q52" s="13"/>
      <c r="R52" s="13"/>
      <c r="S52" s="14"/>
    </row>
    <row r="53" spans="1:19" x14ac:dyDescent="0.2">
      <c r="A53" s="1" t="s">
        <v>93</v>
      </c>
      <c r="B53" s="112">
        <v>1336</v>
      </c>
      <c r="C53" s="10">
        <f>B53/B54</f>
        <v>0.55481727574750828</v>
      </c>
      <c r="E53" s="152" t="s">
        <v>134</v>
      </c>
      <c r="F53" s="112">
        <v>719</v>
      </c>
      <c r="G53" s="10">
        <f>F53/F55</f>
        <v>0.32170022371364654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</row>
    <row r="54" spans="1:19" x14ac:dyDescent="0.2">
      <c r="A54" s="1" t="s">
        <v>69</v>
      </c>
      <c r="B54" s="1">
        <f>B52+B53</f>
        <v>2408</v>
      </c>
      <c r="C54" s="10">
        <f>C52+C53</f>
        <v>1</v>
      </c>
      <c r="E54" s="152" t="s">
        <v>135</v>
      </c>
      <c r="F54" s="112">
        <v>360</v>
      </c>
      <c r="G54" s="10">
        <f>F54/F55</f>
        <v>0.16107382550335569</v>
      </c>
      <c r="I54" s="38" t="s">
        <v>166</v>
      </c>
      <c r="J54" s="112">
        <v>955</v>
      </c>
      <c r="K54" s="24">
        <f>J54/J57</f>
        <v>0.4554124940391035</v>
      </c>
      <c r="M54" s="38" t="s">
        <v>203</v>
      </c>
      <c r="N54" s="112">
        <v>1263</v>
      </c>
      <c r="O54" s="24">
        <f>N54/N56</f>
        <v>0.60171510242972848</v>
      </c>
      <c r="Q54" s="13"/>
      <c r="R54" s="13"/>
      <c r="S54" s="14"/>
    </row>
    <row r="55" spans="1:19" x14ac:dyDescent="0.2">
      <c r="A55" s="13"/>
      <c r="B55" s="13"/>
      <c r="C55" s="14"/>
      <c r="E55" s="152" t="s">
        <v>69</v>
      </c>
      <c r="F55" s="1">
        <f>F52+F53+F54</f>
        <v>2235</v>
      </c>
      <c r="G55" s="10">
        <f>G52+G53+G54</f>
        <v>1</v>
      </c>
      <c r="I55" s="38" t="s">
        <v>167</v>
      </c>
      <c r="J55" s="112">
        <v>725</v>
      </c>
      <c r="K55" s="24">
        <f>J55/J57</f>
        <v>0.34573199809251309</v>
      </c>
      <c r="M55" s="38" t="s">
        <v>204</v>
      </c>
      <c r="N55" s="112">
        <v>836</v>
      </c>
      <c r="O55" s="24">
        <f>N55/N56</f>
        <v>0.39828489757027158</v>
      </c>
      <c r="Q55" s="13"/>
      <c r="R55" s="13"/>
      <c r="S55" s="14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417</v>
      </c>
      <c r="K56" s="24">
        <f>J56/J57</f>
        <v>0.19885550786838341</v>
      </c>
      <c r="M56" s="38" t="s">
        <v>69</v>
      </c>
      <c r="N56" s="23">
        <f>N54+N55</f>
        <v>2099</v>
      </c>
      <c r="O56" s="24">
        <f>O54+O55</f>
        <v>1</v>
      </c>
      <c r="Q56" s="13"/>
      <c r="R56" s="13"/>
      <c r="S56" s="14"/>
    </row>
    <row r="57" spans="1:19" x14ac:dyDescent="0.2">
      <c r="A57" s="1" t="s">
        <v>97</v>
      </c>
      <c r="B57" s="112">
        <v>613</v>
      </c>
      <c r="C57" s="10">
        <f>B57/B60</f>
        <v>0.25499168053244592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2097</v>
      </c>
      <c r="K57" s="24">
        <f>K54+K55+K56</f>
        <v>1</v>
      </c>
      <c r="M57" s="13"/>
      <c r="N57" s="13"/>
      <c r="O57" s="13"/>
      <c r="Q57" s="13"/>
      <c r="R57" s="13"/>
      <c r="S57" s="14"/>
    </row>
    <row r="58" spans="1:19" x14ac:dyDescent="0.2">
      <c r="A58" s="1" t="s">
        <v>98</v>
      </c>
      <c r="B58" s="112">
        <v>967</v>
      </c>
      <c r="C58" s="10">
        <f>B58/B60</f>
        <v>0.40224625623960064</v>
      </c>
      <c r="E58" s="152" t="s">
        <v>137</v>
      </c>
      <c r="F58" s="112">
        <v>1319</v>
      </c>
      <c r="G58" s="10">
        <f>F58/F60</f>
        <v>0.59042076991942705</v>
      </c>
      <c r="I58" s="13"/>
      <c r="J58" s="13"/>
      <c r="K58" s="14"/>
      <c r="M58" s="13"/>
      <c r="N58" s="13"/>
      <c r="O58" s="13"/>
      <c r="Q58" s="13"/>
      <c r="R58" s="13"/>
      <c r="S58" s="14"/>
    </row>
    <row r="59" spans="1:19" x14ac:dyDescent="0.2">
      <c r="A59" s="1" t="s">
        <v>99</v>
      </c>
      <c r="B59" s="112">
        <v>824</v>
      </c>
      <c r="C59" s="10">
        <f>B59/B60</f>
        <v>0.34276206322795338</v>
      </c>
      <c r="E59" s="154" t="s">
        <v>72</v>
      </c>
      <c r="F59" s="112">
        <v>915</v>
      </c>
      <c r="G59" s="31">
        <f>F59/F60</f>
        <v>0.40957923008057295</v>
      </c>
      <c r="I59" s="50"/>
      <c r="J59" s="13"/>
      <c r="K59" s="16"/>
      <c r="M59" s="13"/>
      <c r="N59" s="13"/>
      <c r="O59" s="13"/>
      <c r="Q59" s="13"/>
      <c r="R59" s="13"/>
      <c r="S59" s="14"/>
    </row>
    <row r="60" spans="1:19" x14ac:dyDescent="0.2">
      <c r="A60" s="1" t="s">
        <v>69</v>
      </c>
      <c r="B60" s="1">
        <f>B57+B58+B59</f>
        <v>2404</v>
      </c>
      <c r="C60" s="10">
        <f>C57+C58+C59</f>
        <v>1</v>
      </c>
      <c r="E60" s="38" t="s">
        <v>69</v>
      </c>
      <c r="F60" s="23">
        <f>F58+F59</f>
        <v>2234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</row>
    <row r="61" spans="1:19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</row>
    <row r="62" spans="1:19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</row>
    <row r="63" spans="1:19" x14ac:dyDescent="0.2">
      <c r="A63" s="1" t="s">
        <v>101</v>
      </c>
      <c r="B63" s="112">
        <v>1563</v>
      </c>
      <c r="C63" s="10">
        <f>B63/B65</f>
        <v>0.6030092592592593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</row>
    <row r="64" spans="1:19" x14ac:dyDescent="0.2">
      <c r="A64" s="1" t="s">
        <v>102</v>
      </c>
      <c r="B64" s="112">
        <v>1029</v>
      </c>
      <c r="C64" s="10">
        <f>B64/B65</f>
        <v>0.39699074074074076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</row>
    <row r="65" spans="1:19" x14ac:dyDescent="0.2">
      <c r="A65" s="1" t="s">
        <v>69</v>
      </c>
      <c r="B65" s="1">
        <f>B63+B64</f>
        <v>2592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</row>
    <row r="66" spans="1:19" s="13" customFormat="1" x14ac:dyDescent="0.2">
      <c r="C66" s="14"/>
      <c r="G66" s="14"/>
      <c r="I66" s="50"/>
      <c r="K66" s="16"/>
      <c r="S66" s="14"/>
    </row>
    <row r="67" spans="1:19" s="13" customFormat="1" x14ac:dyDescent="0.2">
      <c r="C67" s="14"/>
      <c r="E67" s="50"/>
      <c r="G67" s="16"/>
      <c r="I67" s="50"/>
      <c r="K67" s="16"/>
      <c r="S67" s="14"/>
    </row>
    <row r="68" spans="1:19" s="13" customFormat="1" x14ac:dyDescent="0.2">
      <c r="C68" s="14"/>
      <c r="E68" s="50"/>
      <c r="G68" s="16"/>
      <c r="I68" s="50"/>
      <c r="K68" s="16"/>
      <c r="S68" s="14"/>
    </row>
    <row r="69" spans="1:19" s="13" customFormat="1" x14ac:dyDescent="0.2">
      <c r="C69" s="14"/>
      <c r="E69" s="50"/>
      <c r="G69" s="16"/>
      <c r="I69" s="50"/>
      <c r="K69" s="16"/>
      <c r="S69" s="14"/>
    </row>
    <row r="70" spans="1:19" s="13" customFormat="1" x14ac:dyDescent="0.2">
      <c r="C70" s="14"/>
      <c r="E70" s="50"/>
      <c r="G70" s="16"/>
      <c r="K70" s="16"/>
      <c r="S70" s="14"/>
    </row>
    <row r="71" spans="1:19" s="13" customFormat="1" x14ac:dyDescent="0.2">
      <c r="C71" s="14"/>
      <c r="E71" s="50"/>
      <c r="G71" s="16"/>
      <c r="I71" s="50"/>
      <c r="K71" s="16"/>
      <c r="S71" s="14"/>
    </row>
    <row r="72" spans="1:19" s="13" customFormat="1" x14ac:dyDescent="0.2">
      <c r="C72" s="14"/>
      <c r="G72" s="16"/>
      <c r="I72" s="50"/>
      <c r="K72" s="16"/>
      <c r="S72" s="14"/>
    </row>
    <row r="73" spans="1:19" s="13" customFormat="1" x14ac:dyDescent="0.2">
      <c r="C73" s="14"/>
      <c r="E73" s="50"/>
      <c r="G73" s="16"/>
      <c r="I73" s="50"/>
      <c r="K73" s="16"/>
      <c r="S73" s="14"/>
    </row>
    <row r="74" spans="1:19" s="13" customFormat="1" x14ac:dyDescent="0.2">
      <c r="C74" s="14"/>
      <c r="E74" s="50"/>
      <c r="G74" s="16"/>
      <c r="I74" s="50"/>
      <c r="K74" s="16"/>
      <c r="S74" s="14"/>
    </row>
    <row r="75" spans="1:19" s="13" customFormat="1" x14ac:dyDescent="0.2">
      <c r="C75" s="14"/>
      <c r="E75" s="50"/>
      <c r="G75" s="16"/>
      <c r="I75" s="50"/>
      <c r="K75" s="16"/>
      <c r="S75" s="14"/>
    </row>
    <row r="76" spans="1:19" s="13" customFormat="1" x14ac:dyDescent="0.2">
      <c r="C76" s="14"/>
      <c r="E76" s="50"/>
      <c r="G76" s="16"/>
      <c r="I76" s="50"/>
      <c r="K76" s="16"/>
      <c r="S76" s="14"/>
    </row>
    <row r="77" spans="1:19" s="13" customFormat="1" x14ac:dyDescent="0.2">
      <c r="C77" s="14"/>
      <c r="E77" s="50"/>
      <c r="G77" s="16"/>
      <c r="K77" s="16"/>
      <c r="S77" s="14"/>
    </row>
    <row r="78" spans="1:19" s="13" customFormat="1" x14ac:dyDescent="0.2">
      <c r="C78" s="14"/>
      <c r="E78" s="50"/>
      <c r="G78" s="16"/>
      <c r="I78" s="50"/>
      <c r="K78" s="16"/>
      <c r="S78" s="14"/>
    </row>
    <row r="79" spans="1:19" s="13" customFormat="1" x14ac:dyDescent="0.2">
      <c r="C79" s="14"/>
      <c r="G79" s="16"/>
      <c r="I79" s="50"/>
      <c r="K79" s="16"/>
      <c r="S79" s="14"/>
    </row>
    <row r="80" spans="1:19" s="13" customFormat="1" x14ac:dyDescent="0.2">
      <c r="C80" s="14"/>
      <c r="E80" s="50"/>
      <c r="G80" s="16"/>
      <c r="I80" s="50"/>
      <c r="K80" s="16"/>
      <c r="S80" s="14"/>
    </row>
    <row r="81" spans="3:19" s="13" customFormat="1" x14ac:dyDescent="0.2">
      <c r="C81" s="14"/>
      <c r="E81" s="50"/>
      <c r="G81" s="16"/>
      <c r="I81" s="50"/>
      <c r="K81" s="16"/>
      <c r="S81" s="14"/>
    </row>
    <row r="82" spans="3:19" s="13" customFormat="1" x14ac:dyDescent="0.2">
      <c r="C82" s="14"/>
      <c r="E82" s="50"/>
      <c r="G82" s="16"/>
      <c r="I82" s="50"/>
      <c r="K82" s="16"/>
      <c r="S82" s="14"/>
    </row>
    <row r="83" spans="3:19" s="13" customFormat="1" x14ac:dyDescent="0.2">
      <c r="C83" s="14"/>
      <c r="E83" s="50"/>
      <c r="G83" s="16"/>
      <c r="K83" s="16"/>
      <c r="S83" s="14"/>
    </row>
    <row r="84" spans="3:19" s="13" customFormat="1" x14ac:dyDescent="0.2">
      <c r="C84" s="14"/>
      <c r="E84" s="50"/>
      <c r="G84" s="16"/>
      <c r="I84" s="50"/>
      <c r="K84" s="16"/>
      <c r="S84" s="14"/>
    </row>
    <row r="85" spans="3:19" s="13" customFormat="1" x14ac:dyDescent="0.2">
      <c r="C85" s="14"/>
      <c r="G85" s="16"/>
      <c r="I85" s="50"/>
      <c r="K85" s="16"/>
      <c r="S85" s="14"/>
    </row>
    <row r="86" spans="3:19" s="13" customFormat="1" x14ac:dyDescent="0.2">
      <c r="C86" s="14"/>
      <c r="E86" s="50"/>
      <c r="G86" s="16"/>
      <c r="I86" s="50"/>
      <c r="K86" s="16"/>
      <c r="S86" s="14"/>
    </row>
    <row r="87" spans="3:19" s="13" customFormat="1" x14ac:dyDescent="0.2">
      <c r="C87" s="14"/>
      <c r="E87" s="50"/>
      <c r="G87" s="16"/>
      <c r="I87" s="50"/>
      <c r="K87" s="16"/>
      <c r="S87" s="14"/>
    </row>
    <row r="88" spans="3:19" s="13" customFormat="1" x14ac:dyDescent="0.2">
      <c r="C88" s="14"/>
      <c r="E88" s="50"/>
      <c r="G88" s="16"/>
      <c r="I88" s="50"/>
      <c r="K88" s="16"/>
      <c r="S88" s="14"/>
    </row>
    <row r="89" spans="3:19" s="13" customFormat="1" x14ac:dyDescent="0.2">
      <c r="C89" s="14"/>
      <c r="E89" s="50"/>
      <c r="G89" s="16"/>
      <c r="I89" s="50"/>
      <c r="K89" s="16"/>
      <c r="S89" s="14"/>
    </row>
    <row r="90" spans="3:19" s="13" customFormat="1" x14ac:dyDescent="0.2">
      <c r="C90" s="14"/>
      <c r="E90" s="50"/>
      <c r="G90" s="16"/>
      <c r="K90" s="16"/>
      <c r="S90" s="14"/>
    </row>
    <row r="91" spans="3:19" s="13" customFormat="1" x14ac:dyDescent="0.2">
      <c r="C91" s="14"/>
      <c r="E91" s="50"/>
      <c r="G91" s="16"/>
      <c r="I91" s="50"/>
      <c r="K91" s="16"/>
      <c r="S91" s="14"/>
    </row>
    <row r="92" spans="3:19" s="13" customFormat="1" x14ac:dyDescent="0.2">
      <c r="C92" s="14"/>
      <c r="E92" s="50"/>
      <c r="G92" s="16"/>
      <c r="I92" s="50"/>
      <c r="K92" s="16"/>
      <c r="S92" s="14"/>
    </row>
    <row r="93" spans="3:19" s="13" customFormat="1" x14ac:dyDescent="0.2">
      <c r="C93" s="14"/>
      <c r="G93" s="16"/>
      <c r="I93" s="50"/>
      <c r="K93" s="16"/>
      <c r="S93" s="14"/>
    </row>
    <row r="94" spans="3:19" s="13" customFormat="1" x14ac:dyDescent="0.2">
      <c r="C94" s="14"/>
      <c r="E94" s="50"/>
      <c r="G94" s="16"/>
      <c r="I94" s="50"/>
      <c r="K94" s="16"/>
      <c r="S94" s="14"/>
    </row>
    <row r="95" spans="3:19" s="13" customFormat="1" x14ac:dyDescent="0.2">
      <c r="C95" s="14"/>
      <c r="E95" s="50"/>
      <c r="G95" s="16"/>
      <c r="I95" s="50"/>
      <c r="K95" s="16"/>
      <c r="S95" s="14"/>
    </row>
    <row r="96" spans="3:19" s="13" customFormat="1" x14ac:dyDescent="0.2">
      <c r="C96" s="14"/>
      <c r="E96" s="50"/>
      <c r="G96" s="16"/>
      <c r="I96" s="50"/>
      <c r="K96" s="16"/>
      <c r="S96" s="14"/>
    </row>
    <row r="97" spans="3:19" s="13" customFormat="1" x14ac:dyDescent="0.2">
      <c r="C97" s="14"/>
      <c r="E97" s="50"/>
      <c r="G97" s="16"/>
      <c r="K97" s="16"/>
      <c r="S97" s="14"/>
    </row>
    <row r="98" spans="3:19" s="13" customFormat="1" x14ac:dyDescent="0.2">
      <c r="C98" s="14"/>
      <c r="G98" s="16"/>
      <c r="I98" s="50"/>
      <c r="K98" s="16"/>
      <c r="S98" s="14"/>
    </row>
    <row r="99" spans="3:19" s="13" customFormat="1" x14ac:dyDescent="0.2">
      <c r="C99" s="14"/>
      <c r="E99" s="50"/>
      <c r="G99" s="16"/>
      <c r="I99" s="50"/>
      <c r="K99" s="16"/>
      <c r="S99" s="14"/>
    </row>
    <row r="100" spans="3:19" s="13" customFormat="1" x14ac:dyDescent="0.2">
      <c r="C100" s="14"/>
      <c r="E100" s="50"/>
      <c r="G100" s="16"/>
      <c r="I100" s="50"/>
      <c r="K100" s="16"/>
      <c r="M100"/>
      <c r="N100"/>
      <c r="O100"/>
      <c r="Q100"/>
      <c r="R100"/>
      <c r="S100" s="9"/>
    </row>
    <row r="101" spans="3:19" x14ac:dyDescent="0.2">
      <c r="E101" s="45"/>
      <c r="G101" s="28"/>
      <c r="I101" s="45"/>
      <c r="K101" s="28"/>
    </row>
    <row r="102" spans="3:19" x14ac:dyDescent="0.2">
      <c r="E102" s="45"/>
      <c r="G102" s="28"/>
      <c r="I102" s="45"/>
      <c r="K102" s="28"/>
    </row>
    <row r="103" spans="3:19" x14ac:dyDescent="0.2">
      <c r="E103" s="45"/>
      <c r="G103" s="28"/>
      <c r="K103" s="28"/>
    </row>
    <row r="104" spans="3:19" x14ac:dyDescent="0.2">
      <c r="E104" s="45"/>
      <c r="G104" s="28"/>
      <c r="I104" s="45"/>
      <c r="K104" s="28"/>
    </row>
    <row r="105" spans="3:19" x14ac:dyDescent="0.2">
      <c r="G105" s="28"/>
      <c r="I105" s="45"/>
      <c r="K105" s="28"/>
    </row>
    <row r="106" spans="3:19" x14ac:dyDescent="0.2">
      <c r="E106" s="45"/>
      <c r="G106" s="28"/>
      <c r="I106" s="45"/>
      <c r="K106" s="28"/>
    </row>
    <row r="107" spans="3:19" x14ac:dyDescent="0.2">
      <c r="E107" s="45"/>
      <c r="G107" s="28"/>
      <c r="I107" s="45"/>
      <c r="K107" s="28"/>
    </row>
    <row r="108" spans="3:19" x14ac:dyDescent="0.2">
      <c r="E108" s="45"/>
      <c r="G108" s="28"/>
      <c r="K108" s="28"/>
    </row>
    <row r="109" spans="3:19" x14ac:dyDescent="0.2">
      <c r="E109" s="45"/>
      <c r="G109" s="28"/>
    </row>
    <row r="110" spans="3:19" x14ac:dyDescent="0.2">
      <c r="E110" s="45"/>
      <c r="G110" s="28"/>
    </row>
    <row r="111" spans="3:19" x14ac:dyDescent="0.2">
      <c r="G111" s="28"/>
    </row>
    <row r="112" spans="3:19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3894-B0CF-6246-8369-E8B7E7AA7CA4}">
  <sheetPr codeName="Sheet59"/>
  <dimension ref="A1:X198"/>
  <sheetViews>
    <sheetView workbookViewId="0">
      <selection activeCell="C33" sqref="C33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2" width="15.83203125" customWidth="1"/>
    <col min="23" max="23" width="15.83203125" style="9" customWidth="1"/>
    <col min="24" max="24" width="136.33203125" style="13" customWidth="1"/>
  </cols>
  <sheetData>
    <row r="1" spans="1:23" x14ac:dyDescent="0.2">
      <c r="A1" s="8" t="s">
        <v>54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4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4"/>
    </row>
    <row r="3" spans="1:23" x14ac:dyDescent="0.2">
      <c r="A3" s="1" t="s">
        <v>63</v>
      </c>
      <c r="B3" s="2" t="s">
        <v>64</v>
      </c>
      <c r="C3" s="10" t="s">
        <v>94</v>
      </c>
      <c r="E3" s="3" t="s">
        <v>103</v>
      </c>
      <c r="F3" s="2" t="s">
        <v>64</v>
      </c>
      <c r="G3" s="10" t="s">
        <v>94</v>
      </c>
      <c r="I3" s="17" t="s">
        <v>138</v>
      </c>
      <c r="J3" s="2" t="s">
        <v>64</v>
      </c>
      <c r="K3" s="10" t="s">
        <v>77</v>
      </c>
      <c r="M3" s="22" t="s">
        <v>169</v>
      </c>
      <c r="N3" s="75" t="s">
        <v>64</v>
      </c>
      <c r="O3" s="24" t="s">
        <v>77</v>
      </c>
      <c r="Q3" s="23" t="s">
        <v>254</v>
      </c>
      <c r="R3" s="75" t="s">
        <v>64</v>
      </c>
      <c r="S3" s="24" t="s">
        <v>77</v>
      </c>
      <c r="U3" s="23" t="s">
        <v>220</v>
      </c>
      <c r="V3" s="75" t="s">
        <v>64</v>
      </c>
      <c r="W3" s="24" t="s">
        <v>77</v>
      </c>
    </row>
    <row r="4" spans="1:23" x14ac:dyDescent="0.2">
      <c r="A4" s="41" t="s">
        <v>66</v>
      </c>
      <c r="B4" s="142">
        <v>38474</v>
      </c>
      <c r="C4" s="132">
        <f>B4/B7</f>
        <v>0.95627967091690902</v>
      </c>
      <c r="E4" s="39" t="s">
        <v>104</v>
      </c>
      <c r="F4" s="142">
        <v>27854</v>
      </c>
      <c r="G4" s="132">
        <f>F4/F6</f>
        <v>0.78488503155996392</v>
      </c>
      <c r="I4" s="33" t="s">
        <v>139</v>
      </c>
      <c r="J4" s="142">
        <v>7915</v>
      </c>
      <c r="K4" s="132">
        <f>J4/J6</f>
        <v>0.25549565834920429</v>
      </c>
      <c r="M4" s="129" t="s">
        <v>170</v>
      </c>
      <c r="N4" s="142">
        <v>5879</v>
      </c>
      <c r="O4" s="131">
        <f>N4/N8</f>
        <v>0.22722529277625322</v>
      </c>
      <c r="Q4" s="130" t="s">
        <v>257</v>
      </c>
      <c r="R4" s="142">
        <v>11820</v>
      </c>
      <c r="S4" s="131">
        <f>R4/R7</f>
        <v>0.46515288654519699</v>
      </c>
      <c r="U4" s="130" t="s">
        <v>597</v>
      </c>
      <c r="V4" s="142">
        <v>3092</v>
      </c>
      <c r="W4" s="131">
        <f>V4/V6</f>
        <v>0.66637931034482756</v>
      </c>
    </row>
    <row r="5" spans="1:23" x14ac:dyDescent="0.2">
      <c r="A5" s="41" t="s">
        <v>67</v>
      </c>
      <c r="B5" s="142">
        <v>678</v>
      </c>
      <c r="C5" s="132">
        <f>B5/B7</f>
        <v>1.685183804339721E-2</v>
      </c>
      <c r="E5" s="39" t="s">
        <v>105</v>
      </c>
      <c r="F5" s="142">
        <v>7634</v>
      </c>
      <c r="G5" s="132">
        <f>F5/F6</f>
        <v>0.21511496844003608</v>
      </c>
      <c r="I5" s="33" t="s">
        <v>88</v>
      </c>
      <c r="J5" s="142">
        <v>23064</v>
      </c>
      <c r="K5" s="132">
        <f>J5/J6</f>
        <v>0.74450434165079571</v>
      </c>
      <c r="L5" s="15"/>
      <c r="M5" s="129" t="s">
        <v>171</v>
      </c>
      <c r="N5" s="142">
        <v>4405</v>
      </c>
      <c r="O5" s="131">
        <f>N5/N8</f>
        <v>0.17025470567773354</v>
      </c>
      <c r="Q5" s="130" t="s">
        <v>258</v>
      </c>
      <c r="R5" s="142">
        <v>5773</v>
      </c>
      <c r="S5" s="131">
        <f>R5/R7</f>
        <v>0.2271850773287159</v>
      </c>
      <c r="U5" s="130" t="s">
        <v>598</v>
      </c>
      <c r="V5" s="142">
        <v>1548</v>
      </c>
      <c r="W5" s="131">
        <f>V5/V6</f>
        <v>0.33362068965517239</v>
      </c>
    </row>
    <row r="6" spans="1:23" x14ac:dyDescent="0.2">
      <c r="A6" s="42" t="s">
        <v>68</v>
      </c>
      <c r="B6" s="142">
        <v>1081</v>
      </c>
      <c r="C6" s="136">
        <f>B6/B7</f>
        <v>2.6868491039693784E-2</v>
      </c>
      <c r="E6" s="39" t="s">
        <v>107</v>
      </c>
      <c r="F6" s="113">
        <f>F4+F5</f>
        <v>35488</v>
      </c>
      <c r="G6" s="132">
        <f>G4+G5</f>
        <v>1</v>
      </c>
      <c r="I6" s="33" t="s">
        <v>69</v>
      </c>
      <c r="J6" s="113">
        <f>J4+J5</f>
        <v>30979</v>
      </c>
      <c r="K6" s="132">
        <f>K4+K5</f>
        <v>1</v>
      </c>
      <c r="L6" s="15"/>
      <c r="M6" s="129" t="s">
        <v>172</v>
      </c>
      <c r="N6" s="142">
        <v>9292</v>
      </c>
      <c r="O6" s="131">
        <f>N6/N8</f>
        <v>0.35913887063734395</v>
      </c>
      <c r="Q6" s="130" t="s">
        <v>259</v>
      </c>
      <c r="R6" s="142">
        <v>7818</v>
      </c>
      <c r="S6" s="131">
        <f>R6/R7</f>
        <v>0.30766203612608711</v>
      </c>
      <c r="U6" s="130" t="s">
        <v>69</v>
      </c>
      <c r="V6" s="113">
        <f>V4+V5</f>
        <v>4640</v>
      </c>
      <c r="W6" s="131">
        <f>W4+W5</f>
        <v>1</v>
      </c>
    </row>
    <row r="7" spans="1:23" x14ac:dyDescent="0.2">
      <c r="A7" s="39" t="s">
        <v>69</v>
      </c>
      <c r="B7" s="113">
        <f>B4+B5+B6</f>
        <v>40233</v>
      </c>
      <c r="C7" s="132">
        <f>C4+C5+C6</f>
        <v>1</v>
      </c>
      <c r="E7" s="15"/>
      <c r="F7" s="15"/>
      <c r="G7" s="16"/>
      <c r="I7" s="13"/>
      <c r="J7" s="13"/>
      <c r="K7" s="14"/>
      <c r="L7" s="15"/>
      <c r="M7" s="129" t="s">
        <v>173</v>
      </c>
      <c r="N7" s="142">
        <v>6297</v>
      </c>
      <c r="O7" s="131">
        <f>N7/N8</f>
        <v>0.24338113090866928</v>
      </c>
      <c r="Q7" s="130" t="s">
        <v>69</v>
      </c>
      <c r="R7" s="113">
        <f>R4+R5+R6</f>
        <v>25411</v>
      </c>
      <c r="S7" s="131">
        <f>S4+S5+S6</f>
        <v>1</v>
      </c>
      <c r="U7" s="15"/>
      <c r="V7" s="15"/>
      <c r="W7" s="16"/>
    </row>
    <row r="8" spans="1:23" x14ac:dyDescent="0.2">
      <c r="A8" s="13"/>
      <c r="B8" s="13"/>
      <c r="C8" s="14"/>
      <c r="E8" s="3" t="s">
        <v>108</v>
      </c>
      <c r="F8" s="2" t="s">
        <v>64</v>
      </c>
      <c r="G8" s="10" t="s">
        <v>94</v>
      </c>
      <c r="I8" s="17" t="s">
        <v>140</v>
      </c>
      <c r="J8" s="2" t="s">
        <v>64</v>
      </c>
      <c r="K8" s="10" t="s">
        <v>77</v>
      </c>
      <c r="L8" s="15"/>
      <c r="M8" s="129" t="s">
        <v>69</v>
      </c>
      <c r="N8" s="113">
        <f>N4+N5+N6+N7</f>
        <v>25873</v>
      </c>
      <c r="O8" s="131">
        <f>O4+O5+O6+O7</f>
        <v>1</v>
      </c>
      <c r="Q8" s="13"/>
      <c r="R8" s="13"/>
      <c r="S8" s="14"/>
      <c r="U8" s="23" t="s">
        <v>660</v>
      </c>
      <c r="V8" s="75" t="s">
        <v>64</v>
      </c>
      <c r="W8" s="24" t="s">
        <v>77</v>
      </c>
    </row>
    <row r="9" spans="1:23" x14ac:dyDescent="0.2">
      <c r="A9" s="23" t="s">
        <v>86</v>
      </c>
      <c r="B9" s="75" t="s">
        <v>64</v>
      </c>
      <c r="C9" s="24" t="s">
        <v>77</v>
      </c>
      <c r="E9" s="39" t="s">
        <v>106</v>
      </c>
      <c r="F9" s="142">
        <v>155</v>
      </c>
      <c r="G9" s="132">
        <f>F9/F11</f>
        <v>0.268630849220104</v>
      </c>
      <c r="I9" s="33" t="s">
        <v>671</v>
      </c>
      <c r="J9" s="142">
        <v>7533</v>
      </c>
      <c r="K9" s="132">
        <f>J9/J12</f>
        <v>0.27621736579642125</v>
      </c>
      <c r="L9" s="15"/>
      <c r="M9" s="13"/>
      <c r="N9" s="13"/>
      <c r="O9" s="14"/>
      <c r="Q9" s="23" t="s">
        <v>253</v>
      </c>
      <c r="R9" s="75" t="s">
        <v>64</v>
      </c>
      <c r="S9" s="24" t="s">
        <v>77</v>
      </c>
      <c r="U9" s="150" t="s">
        <v>661</v>
      </c>
      <c r="V9" s="142">
        <v>18184</v>
      </c>
      <c r="W9" s="131">
        <f>V9/V11</f>
        <v>0.54338991154673677</v>
      </c>
    </row>
    <row r="10" spans="1:23" x14ac:dyDescent="0.2">
      <c r="A10" s="130" t="s">
        <v>70</v>
      </c>
      <c r="B10" s="142">
        <v>342</v>
      </c>
      <c r="C10" s="131">
        <f>B10/B17</f>
        <v>8.5514965118895815E-3</v>
      </c>
      <c r="E10" s="39" t="s">
        <v>109</v>
      </c>
      <c r="F10" s="142">
        <v>422</v>
      </c>
      <c r="G10" s="132">
        <f>F10/F11</f>
        <v>0.73136915077989606</v>
      </c>
      <c r="I10" s="33" t="s">
        <v>141</v>
      </c>
      <c r="J10" s="142">
        <v>10669</v>
      </c>
      <c r="K10" s="132">
        <f>J10/J12</f>
        <v>0.39120709885596949</v>
      </c>
      <c r="L10" s="15"/>
      <c r="M10" s="22" t="s">
        <v>174</v>
      </c>
      <c r="N10" s="75" t="s">
        <v>64</v>
      </c>
      <c r="O10" s="24" t="s">
        <v>77</v>
      </c>
      <c r="Q10" s="130" t="s">
        <v>256</v>
      </c>
      <c r="R10" s="142">
        <v>13365</v>
      </c>
      <c r="S10" s="131">
        <f>R10/R12</f>
        <v>0.49715433545363241</v>
      </c>
      <c r="U10" s="150" t="s">
        <v>662</v>
      </c>
      <c r="V10" s="142">
        <v>15280</v>
      </c>
      <c r="W10" s="131">
        <f>V10/V11</f>
        <v>0.45661008845326323</v>
      </c>
    </row>
    <row r="11" spans="1:23" x14ac:dyDescent="0.2">
      <c r="A11" s="130" t="s">
        <v>71</v>
      </c>
      <c r="B11" s="142">
        <v>8410</v>
      </c>
      <c r="C11" s="131">
        <f>B11/B17</f>
        <v>0.21028680019003326</v>
      </c>
      <c r="E11" s="39" t="s">
        <v>107</v>
      </c>
      <c r="F11" s="113">
        <f>F9+F10</f>
        <v>577</v>
      </c>
      <c r="G11" s="132">
        <f>G9+G10</f>
        <v>1</v>
      </c>
      <c r="I11" s="33" t="s">
        <v>142</v>
      </c>
      <c r="J11" s="142">
        <v>9070</v>
      </c>
      <c r="K11" s="132">
        <f>J11/J12</f>
        <v>0.33257553534760925</v>
      </c>
      <c r="L11" s="15"/>
      <c r="M11" s="129" t="s">
        <v>176</v>
      </c>
      <c r="N11" s="142">
        <v>19782</v>
      </c>
      <c r="O11" s="131">
        <f>N11/N13</f>
        <v>0.70791583166332661</v>
      </c>
      <c r="Q11" s="130" t="s">
        <v>255</v>
      </c>
      <c r="R11" s="142">
        <v>13518</v>
      </c>
      <c r="S11" s="131">
        <f>R11/R12</f>
        <v>0.50284566454636759</v>
      </c>
      <c r="U11" s="130" t="s">
        <v>69</v>
      </c>
      <c r="V11" s="113">
        <f>V9+V10</f>
        <v>33464</v>
      </c>
      <c r="W11" s="131">
        <f>W9+W10</f>
        <v>1</v>
      </c>
    </row>
    <row r="12" spans="1:23" x14ac:dyDescent="0.2">
      <c r="A12" s="130" t="s">
        <v>72</v>
      </c>
      <c r="B12" s="142">
        <v>1481</v>
      </c>
      <c r="C12" s="131">
        <f>B12/B17</f>
        <v>3.7031480509089089E-2</v>
      </c>
      <c r="E12" s="13"/>
      <c r="F12" s="13"/>
      <c r="G12" s="14"/>
      <c r="I12" s="33" t="s">
        <v>69</v>
      </c>
      <c r="J12" s="113">
        <f>J9+J10+J11</f>
        <v>27272</v>
      </c>
      <c r="K12" s="132">
        <f>K9+K10+K11</f>
        <v>1</v>
      </c>
      <c r="L12" s="15"/>
      <c r="M12" s="129" t="s">
        <v>175</v>
      </c>
      <c r="N12" s="142">
        <v>8162</v>
      </c>
      <c r="O12" s="131">
        <f>N12/N13</f>
        <v>0.29208416833667333</v>
      </c>
      <c r="Q12" s="130" t="s">
        <v>107</v>
      </c>
      <c r="R12" s="113">
        <f>R10+R11</f>
        <v>26883</v>
      </c>
      <c r="S12" s="131">
        <f>S10+S11</f>
        <v>1</v>
      </c>
      <c r="U12" s="15"/>
      <c r="V12" s="15"/>
      <c r="W12" s="16"/>
    </row>
    <row r="13" spans="1:23" x14ac:dyDescent="0.2">
      <c r="A13" s="130" t="s">
        <v>73</v>
      </c>
      <c r="B13" s="142">
        <v>1384</v>
      </c>
      <c r="C13" s="131">
        <f>B13/B17</f>
        <v>3.4606056059810465E-2</v>
      </c>
      <c r="E13" s="4" t="s">
        <v>110</v>
      </c>
      <c r="F13" s="139" t="s">
        <v>64</v>
      </c>
      <c r="G13" s="26" t="s">
        <v>94</v>
      </c>
      <c r="I13" s="13"/>
      <c r="J13" s="13"/>
      <c r="K13" s="14"/>
      <c r="L13" s="15"/>
      <c r="M13" s="129" t="s">
        <v>69</v>
      </c>
      <c r="N13" s="113">
        <f>N11+N12</f>
        <v>27944</v>
      </c>
      <c r="O13" s="131">
        <f>O11+O12</f>
        <v>1</v>
      </c>
      <c r="Q13" s="13"/>
      <c r="R13" s="13"/>
      <c r="S13" s="14"/>
      <c r="U13" s="15"/>
      <c r="V13" s="15"/>
      <c r="W13" s="16"/>
    </row>
    <row r="14" spans="1:23" x14ac:dyDescent="0.2">
      <c r="A14" s="130" t="s">
        <v>74</v>
      </c>
      <c r="B14" s="142">
        <v>370</v>
      </c>
      <c r="C14" s="131">
        <f>B14/B17</f>
        <v>9.2516190333308337E-3</v>
      </c>
      <c r="E14" s="37" t="s">
        <v>111</v>
      </c>
      <c r="F14" s="142">
        <v>17937</v>
      </c>
      <c r="G14" s="27">
        <f>F14/F16</f>
        <v>0.62681716522225328</v>
      </c>
      <c r="I14" s="17" t="s">
        <v>143</v>
      </c>
      <c r="J14" s="2" t="s">
        <v>64</v>
      </c>
      <c r="K14" s="10" t="s">
        <v>77</v>
      </c>
      <c r="L14" s="15"/>
      <c r="M14" s="13"/>
      <c r="N14" s="13"/>
      <c r="O14" s="14"/>
      <c r="Q14" s="13"/>
      <c r="R14" s="13"/>
      <c r="S14" s="14"/>
      <c r="U14" s="15"/>
      <c r="V14" s="15"/>
      <c r="W14" s="16"/>
    </row>
    <row r="15" spans="1:23" x14ac:dyDescent="0.2">
      <c r="A15" s="130" t="s">
        <v>75</v>
      </c>
      <c r="B15" s="142">
        <v>12287</v>
      </c>
      <c r="C15" s="131">
        <f>B15/B17</f>
        <v>0.30722876503388091</v>
      </c>
      <c r="E15" s="37" t="s">
        <v>112</v>
      </c>
      <c r="F15" s="142">
        <v>10679</v>
      </c>
      <c r="G15" s="27">
        <f>F15/F16</f>
        <v>0.37318283477774672</v>
      </c>
      <c r="I15" s="33" t="s">
        <v>144</v>
      </c>
      <c r="J15" s="142">
        <v>6620</v>
      </c>
      <c r="K15" s="132">
        <f>J15/J19</f>
        <v>0.25088111570091332</v>
      </c>
      <c r="L15" s="15"/>
      <c r="M15" s="22" t="s">
        <v>177</v>
      </c>
      <c r="N15" s="75" t="s">
        <v>64</v>
      </c>
      <c r="O15" s="24" t="s">
        <v>77</v>
      </c>
      <c r="Q15" s="13"/>
      <c r="R15" s="13"/>
      <c r="S15" s="14"/>
      <c r="U15" s="15"/>
      <c r="V15" s="15"/>
      <c r="W15" s="16"/>
    </row>
    <row r="16" spans="1:23" x14ac:dyDescent="0.2">
      <c r="A16" s="130" t="s">
        <v>76</v>
      </c>
      <c r="B16" s="142">
        <v>15719</v>
      </c>
      <c r="C16" s="131">
        <f>B16/B17</f>
        <v>0.39304378266196582</v>
      </c>
      <c r="E16" s="37" t="s">
        <v>107</v>
      </c>
      <c r="F16" s="117">
        <f>F14+F15</f>
        <v>28616</v>
      </c>
      <c r="G16" s="27">
        <f>G14+G15</f>
        <v>1</v>
      </c>
      <c r="I16" s="33" t="s">
        <v>145</v>
      </c>
      <c r="J16" s="142">
        <v>5306</v>
      </c>
      <c r="K16" s="132">
        <f>J16/J19</f>
        <v>0.20108386705574716</v>
      </c>
      <c r="L16" s="15"/>
      <c r="M16" s="129" t="s">
        <v>178</v>
      </c>
      <c r="N16" s="142">
        <v>11308</v>
      </c>
      <c r="O16" s="131">
        <f>N16/N18</f>
        <v>0.43355570891802775</v>
      </c>
      <c r="Q16" s="13"/>
      <c r="R16" s="13"/>
      <c r="S16" s="14"/>
      <c r="U16" s="15"/>
      <c r="V16" s="15"/>
      <c r="W16" s="16"/>
    </row>
    <row r="17" spans="1:23" x14ac:dyDescent="0.2">
      <c r="A17" s="130" t="s">
        <v>69</v>
      </c>
      <c r="B17" s="113">
        <f>B10+B11+B12+B13+B14+B15+B16</f>
        <v>39993</v>
      </c>
      <c r="C17" s="131">
        <f>C10+C11+C12+C13+C14+C15+C16</f>
        <v>1</v>
      </c>
      <c r="E17" s="13"/>
      <c r="F17" s="13"/>
      <c r="G17" s="14"/>
      <c r="I17" s="33" t="s">
        <v>672</v>
      </c>
      <c r="J17" s="142">
        <v>6556</v>
      </c>
      <c r="K17" s="132">
        <f>J17/J19</f>
        <v>0.24845567893280782</v>
      </c>
      <c r="L17" s="15"/>
      <c r="M17" s="129" t="s">
        <v>179</v>
      </c>
      <c r="N17" s="142">
        <v>14774</v>
      </c>
      <c r="O17" s="131">
        <f>N17/N18</f>
        <v>0.56644429108197225</v>
      </c>
      <c r="Q17" s="13"/>
      <c r="R17" s="13"/>
      <c r="S17" s="14"/>
      <c r="U17" s="15"/>
      <c r="V17" s="15"/>
      <c r="W17" s="16"/>
    </row>
    <row r="18" spans="1:23" x14ac:dyDescent="0.2">
      <c r="A18" s="13"/>
      <c r="B18" s="13"/>
      <c r="C18" s="14"/>
      <c r="E18" s="17" t="s">
        <v>113</v>
      </c>
      <c r="F18" s="2" t="s">
        <v>64</v>
      </c>
      <c r="G18" s="10" t="s">
        <v>77</v>
      </c>
      <c r="I18" s="121" t="s">
        <v>146</v>
      </c>
      <c r="J18" s="143">
        <v>7905</v>
      </c>
      <c r="K18" s="133">
        <f>J18/J19</f>
        <v>0.29957933831053168</v>
      </c>
      <c r="L18" s="15"/>
      <c r="M18" s="129" t="s">
        <v>69</v>
      </c>
      <c r="N18" s="113">
        <f>N16+N17</f>
        <v>26082</v>
      </c>
      <c r="O18" s="131">
        <f>O16+O17</f>
        <v>1</v>
      </c>
      <c r="Q18" s="13"/>
      <c r="R18" s="13"/>
      <c r="S18" s="14"/>
      <c r="U18" s="15"/>
      <c r="V18" s="15"/>
      <c r="W18" s="16"/>
    </row>
    <row r="19" spans="1:23" x14ac:dyDescent="0.2">
      <c r="A19" s="43"/>
      <c r="B19" s="43"/>
      <c r="C19" s="44"/>
      <c r="E19" s="33" t="s">
        <v>114</v>
      </c>
      <c r="F19" s="142">
        <v>2923</v>
      </c>
      <c r="G19" s="132">
        <f>F19/F22</f>
        <v>0.10093929138752676</v>
      </c>
      <c r="I19" s="33" t="s">
        <v>69</v>
      </c>
      <c r="J19" s="113">
        <f>J15+J16+J17+J18</f>
        <v>26387</v>
      </c>
      <c r="K19" s="132">
        <f>K15+K16+K17+K18</f>
        <v>1</v>
      </c>
      <c r="L19" s="15"/>
      <c r="M19" s="13"/>
      <c r="N19" s="13"/>
      <c r="O19" s="14"/>
      <c r="Q19" s="13"/>
      <c r="R19" s="13"/>
      <c r="S19" s="14"/>
      <c r="U19" s="13"/>
      <c r="V19" s="13"/>
      <c r="W19" s="14"/>
    </row>
    <row r="20" spans="1:23" x14ac:dyDescent="0.2">
      <c r="A20" s="43"/>
      <c r="B20" s="43"/>
      <c r="C20" s="44"/>
      <c r="E20" s="33" t="s">
        <v>674</v>
      </c>
      <c r="F20" s="142">
        <v>9527</v>
      </c>
      <c r="G20" s="132">
        <f>F20/F22</f>
        <v>0.32899371503556873</v>
      </c>
      <c r="I20" s="13"/>
      <c r="J20" s="13"/>
      <c r="K20" s="14"/>
      <c r="L20" s="15"/>
      <c r="M20" s="22" t="s">
        <v>180</v>
      </c>
      <c r="N20" s="75" t="s">
        <v>64</v>
      </c>
      <c r="O20" s="24" t="s">
        <v>77</v>
      </c>
      <c r="Q20" s="13"/>
      <c r="R20" s="13"/>
      <c r="S20" s="14"/>
      <c r="U20" s="13"/>
      <c r="V20" s="13"/>
      <c r="W20" s="14"/>
    </row>
    <row r="21" spans="1:23" x14ac:dyDescent="0.2">
      <c r="A21" s="43"/>
      <c r="B21" s="43"/>
      <c r="C21" s="44"/>
      <c r="E21" s="33" t="s">
        <v>115</v>
      </c>
      <c r="F21" s="142">
        <v>16508</v>
      </c>
      <c r="G21" s="132">
        <f>F21/F22</f>
        <v>0.57006699357690449</v>
      </c>
      <c r="I21" s="17" t="s">
        <v>147</v>
      </c>
      <c r="J21" s="2" t="s">
        <v>64</v>
      </c>
      <c r="K21" s="10" t="s">
        <v>77</v>
      </c>
      <c r="L21" s="15"/>
      <c r="M21" s="129" t="s">
        <v>181</v>
      </c>
      <c r="N21" s="142">
        <v>9675</v>
      </c>
      <c r="O21" s="131">
        <f>N21/N25</f>
        <v>0.37348002316155182</v>
      </c>
      <c r="Q21" s="13"/>
      <c r="R21" s="13"/>
      <c r="S21" s="14"/>
      <c r="U21" s="13"/>
      <c r="V21" s="13"/>
      <c r="W21" s="14"/>
    </row>
    <row r="22" spans="1:23" x14ac:dyDescent="0.2">
      <c r="A22" s="43"/>
      <c r="B22" s="43"/>
      <c r="C22" s="44"/>
      <c r="E22" s="33" t="s">
        <v>107</v>
      </c>
      <c r="F22" s="113">
        <f>F19+F20+F21</f>
        <v>28958</v>
      </c>
      <c r="G22" s="132">
        <f>G19+G20+G21</f>
        <v>1</v>
      </c>
      <c r="I22" s="33" t="s">
        <v>148</v>
      </c>
      <c r="J22" s="142">
        <v>9630</v>
      </c>
      <c r="K22" s="132">
        <f>J22/J25</f>
        <v>0.36560364464692485</v>
      </c>
      <c r="L22" s="15"/>
      <c r="M22" s="129" t="s">
        <v>182</v>
      </c>
      <c r="N22" s="142">
        <v>7143</v>
      </c>
      <c r="O22" s="131">
        <f>N22/N25</f>
        <v>0.27573827446438909</v>
      </c>
      <c r="Q22" s="13"/>
      <c r="R22" s="13"/>
      <c r="S22" s="14"/>
      <c r="U22" s="13"/>
      <c r="V22" s="13"/>
      <c r="W22" s="14"/>
    </row>
    <row r="23" spans="1:23" x14ac:dyDescent="0.2">
      <c r="A23" s="43"/>
      <c r="B23" s="43"/>
      <c r="C23" s="44"/>
      <c r="E23" s="13"/>
      <c r="F23" s="13"/>
      <c r="G23" s="14"/>
      <c r="I23" s="33" t="s">
        <v>149</v>
      </c>
      <c r="J23" s="142">
        <v>4701</v>
      </c>
      <c r="K23" s="132">
        <f>J23/J25</f>
        <v>0.17847380410022778</v>
      </c>
      <c r="L23" s="15"/>
      <c r="M23" s="129" t="s">
        <v>183</v>
      </c>
      <c r="N23" s="142">
        <v>5653</v>
      </c>
      <c r="O23" s="131">
        <f>N23/N25</f>
        <v>0.21822042076819148</v>
      </c>
      <c r="Q23" s="13"/>
      <c r="R23" s="13"/>
      <c r="S23" s="14"/>
      <c r="U23" s="13"/>
      <c r="V23" s="13"/>
      <c r="W23" s="14"/>
    </row>
    <row r="24" spans="1:23" x14ac:dyDescent="0.2">
      <c r="A24" s="43"/>
      <c r="B24" s="43"/>
      <c r="C24" s="44"/>
      <c r="E24" s="17" t="s">
        <v>116</v>
      </c>
      <c r="F24" s="2" t="s">
        <v>64</v>
      </c>
      <c r="G24" s="10" t="s">
        <v>77</v>
      </c>
      <c r="I24" s="33" t="s">
        <v>675</v>
      </c>
      <c r="J24" s="142">
        <v>12009</v>
      </c>
      <c r="K24" s="132">
        <f>J24/J25</f>
        <v>0.45592255125284736</v>
      </c>
      <c r="L24" s="15"/>
      <c r="M24" s="129" t="s">
        <v>184</v>
      </c>
      <c r="N24" s="142">
        <v>3434</v>
      </c>
      <c r="O24" s="131">
        <f>N24/N25</f>
        <v>0.13256128160586758</v>
      </c>
      <c r="Q24" s="13"/>
      <c r="R24" s="13"/>
      <c r="S24" s="14"/>
      <c r="U24" s="13"/>
      <c r="V24" s="13"/>
      <c r="W24" s="14"/>
    </row>
    <row r="25" spans="1:23" x14ac:dyDescent="0.2">
      <c r="A25" s="43"/>
      <c r="B25" s="43"/>
      <c r="C25" s="44"/>
      <c r="E25" s="33" t="s">
        <v>117</v>
      </c>
      <c r="F25" s="142">
        <v>12027</v>
      </c>
      <c r="G25" s="132">
        <f>F25/F30</f>
        <v>0.42394867637209632</v>
      </c>
      <c r="I25" s="33" t="s">
        <v>69</v>
      </c>
      <c r="J25" s="113">
        <f>J22+J23+J24</f>
        <v>26340</v>
      </c>
      <c r="K25" s="132">
        <f>K22+K23+K24</f>
        <v>1</v>
      </c>
      <c r="L25" s="15"/>
      <c r="M25" s="129" t="s">
        <v>69</v>
      </c>
      <c r="N25" s="113">
        <f>N21+N22+N23+N24</f>
        <v>25905</v>
      </c>
      <c r="O25" s="131">
        <f>O21+O22+O23+O24</f>
        <v>0.99999999999999989</v>
      </c>
      <c r="Q25" s="13"/>
      <c r="R25" s="13"/>
      <c r="S25" s="14"/>
      <c r="U25" s="13"/>
      <c r="V25" s="13"/>
      <c r="W25" s="14"/>
    </row>
    <row r="26" spans="1:23" x14ac:dyDescent="0.2">
      <c r="A26" s="13"/>
      <c r="B26" s="13"/>
      <c r="C26" s="14"/>
      <c r="E26" s="33" t="s">
        <v>118</v>
      </c>
      <c r="F26" s="142">
        <v>5046</v>
      </c>
      <c r="G26" s="132">
        <f>F26/F30</f>
        <v>0.17787021044097431</v>
      </c>
      <c r="I26" s="13"/>
      <c r="J26" s="13"/>
      <c r="K26" s="14"/>
      <c r="L26" s="15"/>
      <c r="M26" s="13"/>
      <c r="N26" s="13"/>
      <c r="O26" s="14"/>
      <c r="Q26" s="13"/>
      <c r="R26" s="13"/>
      <c r="S26" s="14"/>
      <c r="U26" s="13"/>
      <c r="V26" s="13"/>
      <c r="W26" s="14"/>
    </row>
    <row r="27" spans="1:23" x14ac:dyDescent="0.2">
      <c r="A27" s="43"/>
      <c r="B27" s="43"/>
      <c r="C27" s="44"/>
      <c r="E27" s="33" t="s">
        <v>119</v>
      </c>
      <c r="F27" s="142">
        <v>2101</v>
      </c>
      <c r="G27" s="132">
        <f>F27/F30</f>
        <v>7.4059713067080257E-2</v>
      </c>
      <c r="I27" s="17" t="s">
        <v>150</v>
      </c>
      <c r="J27" s="2" t="s">
        <v>64</v>
      </c>
      <c r="K27" s="10" t="s">
        <v>77</v>
      </c>
      <c r="L27" s="15"/>
      <c r="M27" s="22" t="s">
        <v>185</v>
      </c>
      <c r="N27" s="75" t="s">
        <v>64</v>
      </c>
      <c r="O27" s="24" t="s">
        <v>77</v>
      </c>
      <c r="Q27" s="13"/>
      <c r="R27" s="13"/>
      <c r="S27" s="14"/>
      <c r="U27" s="13"/>
      <c r="V27" s="13"/>
      <c r="W27" s="14"/>
    </row>
    <row r="28" spans="1:23" x14ac:dyDescent="0.2">
      <c r="A28" s="43"/>
      <c r="B28" s="43"/>
      <c r="C28" s="44"/>
      <c r="E28" s="33" t="s">
        <v>120</v>
      </c>
      <c r="F28" s="142">
        <v>1369</v>
      </c>
      <c r="G28" s="132">
        <f>F28/F30</f>
        <v>4.8256900137474003E-2</v>
      </c>
      <c r="I28" s="33" t="s">
        <v>644</v>
      </c>
      <c r="J28" s="142">
        <v>6674</v>
      </c>
      <c r="K28" s="132">
        <f>J28/J33</f>
        <v>0.25122336821501168</v>
      </c>
      <c r="L28" s="15"/>
      <c r="M28" s="129" t="s">
        <v>186</v>
      </c>
      <c r="N28" s="142">
        <v>11544</v>
      </c>
      <c r="O28" s="131">
        <f>N28/N31</f>
        <v>0.44289276807980049</v>
      </c>
      <c r="Q28" s="13"/>
      <c r="R28" s="13"/>
      <c r="S28" s="14"/>
      <c r="U28" s="13"/>
      <c r="V28" s="13"/>
      <c r="W28" s="14"/>
    </row>
    <row r="29" spans="1:23" x14ac:dyDescent="0.2">
      <c r="A29" s="43"/>
      <c r="B29" s="43"/>
      <c r="C29" s="44"/>
      <c r="E29" s="33" t="s">
        <v>99</v>
      </c>
      <c r="F29" s="142">
        <v>7826</v>
      </c>
      <c r="G29" s="132">
        <f>F29/F30</f>
        <v>0.27586449998237511</v>
      </c>
      <c r="I29" s="33" t="s">
        <v>151</v>
      </c>
      <c r="J29" s="142">
        <v>9827</v>
      </c>
      <c r="K29" s="132">
        <f>J29/J33</f>
        <v>0.36990890612060529</v>
      </c>
      <c r="L29" s="15"/>
      <c r="M29" s="129" t="s">
        <v>682</v>
      </c>
      <c r="N29" s="142">
        <v>8820</v>
      </c>
      <c r="O29" s="131">
        <f>N29/N31</f>
        <v>0.33838480721273739</v>
      </c>
      <c r="Q29" s="13"/>
      <c r="R29" s="13"/>
      <c r="S29" s="14"/>
      <c r="U29" s="13"/>
      <c r="V29" s="13"/>
      <c r="W29" s="14"/>
    </row>
    <row r="30" spans="1:23" x14ac:dyDescent="0.2">
      <c r="A30" s="43"/>
      <c r="B30" s="43"/>
      <c r="C30" s="44"/>
      <c r="E30" s="33" t="s">
        <v>69</v>
      </c>
      <c r="F30" s="113">
        <f>F25+F26+F27+F28+F29</f>
        <v>28369</v>
      </c>
      <c r="G30" s="132">
        <f>G25+G26+G27+G28+G29</f>
        <v>1</v>
      </c>
      <c r="I30" s="33" t="s">
        <v>152</v>
      </c>
      <c r="J30" s="142">
        <v>2265</v>
      </c>
      <c r="K30" s="132">
        <f>J30/J33</f>
        <v>8.5259354061582471E-2</v>
      </c>
      <c r="L30" s="15"/>
      <c r="M30" s="129" t="s">
        <v>187</v>
      </c>
      <c r="N30" s="142">
        <v>5701</v>
      </c>
      <c r="O30" s="131">
        <f>N30/N31</f>
        <v>0.21872242470746212</v>
      </c>
      <c r="Q30" s="13"/>
      <c r="R30" s="13"/>
      <c r="S30" s="14"/>
      <c r="U30" s="13"/>
      <c r="V30" s="13"/>
      <c r="W30" s="14"/>
    </row>
    <row r="31" spans="1:23" x14ac:dyDescent="0.2">
      <c r="A31" s="43"/>
      <c r="B31" s="43"/>
      <c r="C31" s="44"/>
      <c r="E31" s="13"/>
      <c r="F31" s="13"/>
      <c r="G31" s="14"/>
      <c r="I31" s="33" t="s">
        <v>153</v>
      </c>
      <c r="J31" s="142">
        <v>2895</v>
      </c>
      <c r="K31" s="132">
        <f>J31/J33</f>
        <v>0.10897387638334713</v>
      </c>
      <c r="L31" s="15"/>
      <c r="M31" s="129" t="s">
        <v>69</v>
      </c>
      <c r="N31" s="113">
        <f>N28+N29+N30</f>
        <v>26065</v>
      </c>
      <c r="O31" s="131">
        <f>O28+O29+O30</f>
        <v>1</v>
      </c>
      <c r="Q31" s="13"/>
      <c r="R31" s="13"/>
      <c r="S31" s="14"/>
      <c r="U31" s="13"/>
      <c r="V31" s="13"/>
      <c r="W31" s="14"/>
    </row>
    <row r="32" spans="1:23" x14ac:dyDescent="0.2">
      <c r="A32" s="43"/>
      <c r="B32" s="43"/>
      <c r="C32" s="44"/>
      <c r="E32" s="4" t="s">
        <v>121</v>
      </c>
      <c r="F32" s="139" t="s">
        <v>64</v>
      </c>
      <c r="G32" s="26" t="s">
        <v>94</v>
      </c>
      <c r="I32" s="33" t="s">
        <v>154</v>
      </c>
      <c r="J32" s="142">
        <v>4905</v>
      </c>
      <c r="K32" s="132">
        <f>J32/J33</f>
        <v>0.18463449521945344</v>
      </c>
      <c r="L32" s="15"/>
      <c r="M32" s="13"/>
      <c r="N32" s="13"/>
      <c r="O32" s="14"/>
      <c r="Q32" s="13"/>
      <c r="R32" s="13"/>
      <c r="S32" s="14"/>
      <c r="U32" s="13"/>
      <c r="V32" s="13"/>
      <c r="W32" s="14"/>
    </row>
    <row r="33" spans="1:23" x14ac:dyDescent="0.2">
      <c r="A33" s="43"/>
      <c r="B33" s="43"/>
      <c r="C33" s="44"/>
      <c r="E33" s="37" t="s">
        <v>112</v>
      </c>
      <c r="F33" s="142">
        <v>12621</v>
      </c>
      <c r="G33" s="27">
        <f>F33/F35</f>
        <v>0.41632855022266207</v>
      </c>
      <c r="I33" s="33" t="s">
        <v>69</v>
      </c>
      <c r="J33" s="113">
        <f>J28+J29+J30+J31+J32</f>
        <v>26566</v>
      </c>
      <c r="K33" s="132">
        <f>K28+K29+K30+K31+K32</f>
        <v>0.99999999999999989</v>
      </c>
      <c r="L33" s="15"/>
      <c r="M33" s="22" t="s">
        <v>188</v>
      </c>
      <c r="N33" s="75" t="s">
        <v>64</v>
      </c>
      <c r="O33" s="24" t="s">
        <v>77</v>
      </c>
      <c r="Q33" s="13"/>
      <c r="R33" s="13"/>
      <c r="S33" s="14"/>
      <c r="U33" s="13"/>
      <c r="V33" s="13"/>
      <c r="W33" s="14"/>
    </row>
    <row r="34" spans="1:23" x14ac:dyDescent="0.2">
      <c r="A34" s="43"/>
      <c r="B34" s="43"/>
      <c r="C34" s="44"/>
      <c r="E34" s="37" t="s">
        <v>122</v>
      </c>
      <c r="F34" s="142">
        <v>17694</v>
      </c>
      <c r="G34" s="27">
        <f>F34/F35</f>
        <v>0.58367144977733798</v>
      </c>
      <c r="I34" s="13"/>
      <c r="J34" s="13"/>
      <c r="K34" s="14"/>
      <c r="L34" s="15"/>
      <c r="M34" s="129" t="s">
        <v>189</v>
      </c>
      <c r="N34" s="142">
        <v>8283</v>
      </c>
      <c r="O34" s="131">
        <f>N34/N38</f>
        <v>0.32539776075427224</v>
      </c>
      <c r="Q34" s="13"/>
      <c r="R34" s="13"/>
      <c r="S34" s="14"/>
      <c r="U34" s="13"/>
      <c r="V34" s="13"/>
      <c r="W34" s="14"/>
    </row>
    <row r="35" spans="1:23" x14ac:dyDescent="0.2">
      <c r="A35" s="13"/>
      <c r="B35" s="13"/>
      <c r="C35" s="14"/>
      <c r="E35" s="37" t="s">
        <v>107</v>
      </c>
      <c r="F35" s="117">
        <f>F33+F34</f>
        <v>30315</v>
      </c>
      <c r="G35" s="27">
        <f>G33+G34</f>
        <v>1</v>
      </c>
      <c r="I35" s="22" t="s">
        <v>155</v>
      </c>
      <c r="J35" s="75" t="s">
        <v>64</v>
      </c>
      <c r="K35" s="24" t="s">
        <v>77</v>
      </c>
      <c r="L35" s="15"/>
      <c r="M35" s="129" t="s">
        <v>190</v>
      </c>
      <c r="N35" s="142">
        <v>10328</v>
      </c>
      <c r="O35" s="131">
        <f>N35/N38</f>
        <v>0.40573561186407386</v>
      </c>
      <c r="Q35" s="13"/>
      <c r="R35" s="13"/>
      <c r="S35" s="14"/>
      <c r="U35" s="13"/>
      <c r="V35" s="13"/>
      <c r="W35" s="14"/>
    </row>
    <row r="36" spans="1:23" x14ac:dyDescent="0.2">
      <c r="A36" s="43"/>
      <c r="B36" s="43"/>
      <c r="C36" s="44"/>
      <c r="E36" s="13"/>
      <c r="F36" s="13"/>
      <c r="G36" s="14"/>
      <c r="I36" s="129" t="s">
        <v>156</v>
      </c>
      <c r="J36" s="142">
        <v>15201</v>
      </c>
      <c r="K36" s="131">
        <f>J36/J38</f>
        <v>0.57481565513329547</v>
      </c>
      <c r="L36" s="15"/>
      <c r="M36" s="129" t="s">
        <v>191</v>
      </c>
      <c r="N36" s="142">
        <v>3296</v>
      </c>
      <c r="O36" s="131">
        <f>N36/N38</f>
        <v>0.12948340208210568</v>
      </c>
      <c r="Q36" s="13"/>
      <c r="R36" s="13"/>
      <c r="S36" s="14"/>
      <c r="U36" s="13"/>
      <c r="V36" s="13"/>
      <c r="W36" s="14"/>
    </row>
    <row r="37" spans="1:23" x14ac:dyDescent="0.2">
      <c r="A37" s="43"/>
      <c r="B37" s="43"/>
      <c r="C37" s="44"/>
      <c r="E37" s="4" t="s">
        <v>123</v>
      </c>
      <c r="F37" s="139" t="s">
        <v>64</v>
      </c>
      <c r="G37" s="26" t="s">
        <v>65</v>
      </c>
      <c r="I37" s="129" t="s">
        <v>582</v>
      </c>
      <c r="J37" s="142">
        <v>11244</v>
      </c>
      <c r="K37" s="131">
        <f>J37/J38</f>
        <v>0.42518434486670448</v>
      </c>
      <c r="L37" s="15"/>
      <c r="M37" s="129" t="s">
        <v>192</v>
      </c>
      <c r="N37" s="142">
        <v>3548</v>
      </c>
      <c r="O37" s="131">
        <f>N37/N38</f>
        <v>0.13938322529954822</v>
      </c>
      <c r="Q37" s="13"/>
      <c r="R37" s="13"/>
      <c r="S37" s="14"/>
      <c r="U37" s="13"/>
      <c r="V37" s="13"/>
      <c r="W37" s="14"/>
    </row>
    <row r="38" spans="1:23" x14ac:dyDescent="0.2">
      <c r="A38" s="43"/>
      <c r="B38" s="43"/>
      <c r="C38" s="44"/>
      <c r="E38" s="37" t="s">
        <v>124</v>
      </c>
      <c r="F38" s="142">
        <v>152</v>
      </c>
      <c r="G38" s="27">
        <f>F38/F40</f>
        <v>0.37346437346437344</v>
      </c>
      <c r="I38" s="129" t="s">
        <v>69</v>
      </c>
      <c r="J38" s="113">
        <f>J36+J37</f>
        <v>26445</v>
      </c>
      <c r="K38" s="131">
        <f>K36+K37</f>
        <v>1</v>
      </c>
      <c r="L38" s="15"/>
      <c r="M38" s="129" t="s">
        <v>107</v>
      </c>
      <c r="N38" s="113">
        <f>N34+N35+N36+N37</f>
        <v>25455</v>
      </c>
      <c r="O38" s="131">
        <f>O34+O35+O36+O37</f>
        <v>1</v>
      </c>
      <c r="Q38" s="13"/>
      <c r="R38" s="13"/>
      <c r="S38" s="14"/>
      <c r="U38" s="13"/>
      <c r="V38" s="13"/>
      <c r="W38" s="14"/>
    </row>
    <row r="39" spans="1:23" x14ac:dyDescent="0.2">
      <c r="A39" s="43"/>
      <c r="B39" s="43"/>
      <c r="C39" s="44"/>
      <c r="E39" s="37" t="s">
        <v>125</v>
      </c>
      <c r="F39" s="142">
        <v>255</v>
      </c>
      <c r="G39" s="27">
        <f>F39/F40</f>
        <v>0.62653562653562656</v>
      </c>
      <c r="I39" s="13"/>
      <c r="J39" s="13"/>
      <c r="K39" s="14"/>
      <c r="L39" s="15"/>
      <c r="M39" s="13"/>
      <c r="N39" s="13"/>
      <c r="O39" s="14"/>
      <c r="Q39" s="13"/>
      <c r="R39" s="13"/>
      <c r="S39" s="14"/>
      <c r="U39" s="13"/>
      <c r="V39" s="13"/>
      <c r="W39" s="14"/>
    </row>
    <row r="40" spans="1:23" x14ac:dyDescent="0.2">
      <c r="A40" s="13"/>
      <c r="B40" s="13"/>
      <c r="C40" s="14"/>
      <c r="E40" s="37" t="s">
        <v>107</v>
      </c>
      <c r="F40" s="117">
        <f>F38+F39</f>
        <v>407</v>
      </c>
      <c r="G40" s="27">
        <f>G38+G39</f>
        <v>1</v>
      </c>
      <c r="I40" s="22" t="s">
        <v>157</v>
      </c>
      <c r="J40" s="75" t="s">
        <v>64</v>
      </c>
      <c r="K40" s="24" t="s">
        <v>77</v>
      </c>
      <c r="L40" s="15"/>
      <c r="M40" s="22" t="s">
        <v>193</v>
      </c>
      <c r="N40" s="75" t="s">
        <v>64</v>
      </c>
      <c r="O40" s="24" t="s">
        <v>77</v>
      </c>
      <c r="Q40" s="13"/>
      <c r="R40" s="13"/>
      <c r="S40" s="14"/>
      <c r="U40" s="13"/>
      <c r="V40" s="13"/>
      <c r="W40" s="14"/>
    </row>
    <row r="41" spans="1:23" ht="34" x14ac:dyDescent="0.2">
      <c r="A41" s="12" t="s">
        <v>205</v>
      </c>
      <c r="B41" s="2" t="s">
        <v>64</v>
      </c>
      <c r="C41" s="10" t="s">
        <v>94</v>
      </c>
      <c r="E41" s="13"/>
      <c r="F41" s="13"/>
      <c r="G41" s="14"/>
      <c r="I41" s="129" t="s">
        <v>645</v>
      </c>
      <c r="J41" s="142">
        <v>4156</v>
      </c>
      <c r="K41" s="131">
        <f>J41/J45</f>
        <v>0.16030858244937318</v>
      </c>
      <c r="L41" s="15"/>
      <c r="M41" s="129" t="s">
        <v>194</v>
      </c>
      <c r="N41" s="142">
        <v>5929</v>
      </c>
      <c r="O41" s="131">
        <f>N41/N45</f>
        <v>0.23445903195191395</v>
      </c>
      <c r="Q41" s="13"/>
      <c r="R41" s="13"/>
      <c r="S41" s="14"/>
      <c r="U41" s="13"/>
      <c r="V41" s="13"/>
      <c r="W41" s="14"/>
    </row>
    <row r="42" spans="1:23" x14ac:dyDescent="0.2">
      <c r="A42" s="41" t="s">
        <v>87</v>
      </c>
      <c r="B42" s="142">
        <v>15215</v>
      </c>
      <c r="C42" s="132">
        <f>B42/B44</f>
        <v>0.42472713061440975</v>
      </c>
      <c r="E42" s="17" t="s">
        <v>126</v>
      </c>
      <c r="F42" s="2" t="s">
        <v>64</v>
      </c>
      <c r="G42" s="10" t="s">
        <v>77</v>
      </c>
      <c r="I42" s="129" t="s">
        <v>158</v>
      </c>
      <c r="J42" s="142">
        <v>7712</v>
      </c>
      <c r="K42" s="131">
        <f>J42/J45</f>
        <v>0.29747348119575701</v>
      </c>
      <c r="L42" s="15"/>
      <c r="M42" s="129" t="s">
        <v>195</v>
      </c>
      <c r="N42" s="142">
        <v>8434</v>
      </c>
      <c r="O42" s="131">
        <f>N42/N45</f>
        <v>0.33351787409047767</v>
      </c>
      <c r="Q42" s="13"/>
      <c r="R42" s="13"/>
      <c r="S42" s="14"/>
      <c r="U42" s="13"/>
      <c r="V42" s="13"/>
      <c r="W42" s="14"/>
    </row>
    <row r="43" spans="1:23" x14ac:dyDescent="0.2">
      <c r="A43" s="41" t="s">
        <v>88</v>
      </c>
      <c r="B43" s="142">
        <v>20608</v>
      </c>
      <c r="C43" s="132">
        <f>B43/B44</f>
        <v>0.5752728693855903</v>
      </c>
      <c r="E43" s="121" t="s">
        <v>127</v>
      </c>
      <c r="F43" s="143">
        <v>6269</v>
      </c>
      <c r="G43" s="133">
        <f>F43/F49</f>
        <v>0.23695052349094758</v>
      </c>
      <c r="I43" s="129" t="s">
        <v>159</v>
      </c>
      <c r="J43" s="142">
        <v>8764</v>
      </c>
      <c r="K43" s="131">
        <f>J43/J45</f>
        <v>0.3380520732883317</v>
      </c>
      <c r="L43" s="15"/>
      <c r="M43" s="129" t="s">
        <v>196</v>
      </c>
      <c r="N43" s="142">
        <v>5846</v>
      </c>
      <c r="O43" s="131">
        <f>N43/N45</f>
        <v>0.23117684277127493</v>
      </c>
      <c r="Q43" s="13"/>
      <c r="R43" s="13"/>
      <c r="S43" s="14"/>
      <c r="U43" s="13"/>
      <c r="V43" s="13"/>
      <c r="W43" s="14"/>
    </row>
    <row r="44" spans="1:23" x14ac:dyDescent="0.2">
      <c r="A44" s="41" t="s">
        <v>69</v>
      </c>
      <c r="B44" s="113">
        <f>B42+B43</f>
        <v>35823</v>
      </c>
      <c r="C44" s="132">
        <f>C42+C43</f>
        <v>1</v>
      </c>
      <c r="E44" s="33" t="s">
        <v>128</v>
      </c>
      <c r="F44" s="142">
        <v>3511</v>
      </c>
      <c r="G44" s="132">
        <f>F44/F49</f>
        <v>0.13270590013984956</v>
      </c>
      <c r="I44" s="129" t="s">
        <v>160</v>
      </c>
      <c r="J44" s="142">
        <v>5293</v>
      </c>
      <c r="K44" s="131">
        <f>J44/J45</f>
        <v>0.20416586306653808</v>
      </c>
      <c r="L44" s="15"/>
      <c r="M44" s="129" t="s">
        <v>197</v>
      </c>
      <c r="N44" s="142">
        <v>5079</v>
      </c>
      <c r="O44" s="131">
        <f>N44/N45</f>
        <v>0.20084625118633345</v>
      </c>
      <c r="Q44" s="13"/>
      <c r="R44" s="13"/>
      <c r="S44" s="14"/>
      <c r="U44" s="13"/>
      <c r="V44" s="13"/>
      <c r="W44" s="14"/>
    </row>
    <row r="45" spans="1:23" x14ac:dyDescent="0.2">
      <c r="A45" s="13"/>
      <c r="B45" s="13"/>
      <c r="C45" s="14"/>
      <c r="E45" s="33" t="s">
        <v>129</v>
      </c>
      <c r="F45" s="142">
        <v>5559</v>
      </c>
      <c r="G45" s="132">
        <f>F45/F49</f>
        <v>0.21011452545640094</v>
      </c>
      <c r="I45" s="129" t="s">
        <v>69</v>
      </c>
      <c r="J45" s="113">
        <f>J41+J42+J43+J44</f>
        <v>25925</v>
      </c>
      <c r="K45" s="131">
        <f>K41+K42+K43+K44</f>
        <v>0.99999999999999989</v>
      </c>
      <c r="L45" s="15"/>
      <c r="M45" s="129" t="s">
        <v>69</v>
      </c>
      <c r="N45" s="113">
        <f>N41+N42+N43+N44</f>
        <v>25288</v>
      </c>
      <c r="O45" s="131">
        <f>O41+O42+O43+O44</f>
        <v>1</v>
      </c>
      <c r="Q45" s="13"/>
      <c r="R45" s="13"/>
      <c r="S45" s="14"/>
      <c r="U45" s="13"/>
      <c r="V45" s="13"/>
      <c r="W45" s="14"/>
    </row>
    <row r="46" spans="1:23" ht="34" x14ac:dyDescent="0.2">
      <c r="A46" s="12" t="s">
        <v>89</v>
      </c>
      <c r="B46" s="2" t="s">
        <v>64</v>
      </c>
      <c r="C46" s="10" t="s">
        <v>94</v>
      </c>
      <c r="E46" s="33" t="s">
        <v>130</v>
      </c>
      <c r="F46" s="142">
        <v>6520</v>
      </c>
      <c r="G46" s="132">
        <f>F46/F49</f>
        <v>0.24643761575386477</v>
      </c>
      <c r="I46" s="13"/>
      <c r="J46" s="13"/>
      <c r="K46" s="14"/>
      <c r="L46" s="15"/>
      <c r="M46" s="13"/>
      <c r="N46" s="13"/>
      <c r="O46" s="14"/>
      <c r="Q46" s="13"/>
      <c r="R46" s="13"/>
      <c r="S46" s="14"/>
      <c r="U46" s="13"/>
      <c r="V46" s="13"/>
      <c r="W46" s="14"/>
    </row>
    <row r="47" spans="1:23" x14ac:dyDescent="0.2">
      <c r="A47" s="41" t="s">
        <v>90</v>
      </c>
      <c r="B47" s="142">
        <v>10220</v>
      </c>
      <c r="C47" s="132">
        <f>B47/B49</f>
        <v>0.29240937312237131</v>
      </c>
      <c r="E47" s="33" t="s">
        <v>131</v>
      </c>
      <c r="F47" s="142">
        <v>3503</v>
      </c>
      <c r="G47" s="132">
        <f>F47/F49</f>
        <v>0.13240352269720679</v>
      </c>
      <c r="I47" s="22" t="s">
        <v>161</v>
      </c>
      <c r="J47" s="75" t="s">
        <v>64</v>
      </c>
      <c r="K47" s="24" t="s">
        <v>77</v>
      </c>
      <c r="M47" s="22" t="s">
        <v>198</v>
      </c>
      <c r="N47" s="75" t="s">
        <v>64</v>
      </c>
      <c r="O47" s="24" t="s">
        <v>77</v>
      </c>
      <c r="Q47" s="13"/>
      <c r="R47" s="13"/>
      <c r="S47" s="14"/>
      <c r="U47" s="13"/>
      <c r="V47" s="13"/>
      <c r="W47" s="14"/>
    </row>
    <row r="48" spans="1:23" x14ac:dyDescent="0.2">
      <c r="A48" s="41" t="s">
        <v>91</v>
      </c>
      <c r="B48" s="142">
        <v>24731</v>
      </c>
      <c r="C48" s="132">
        <f>B48/B49</f>
        <v>0.70759062687762864</v>
      </c>
      <c r="E48" s="33" t="s">
        <v>673</v>
      </c>
      <c r="F48" s="142">
        <v>1095</v>
      </c>
      <c r="G48" s="132">
        <f>F48/F49</f>
        <v>4.1387912461730354E-2</v>
      </c>
      <c r="I48" s="129" t="s">
        <v>162</v>
      </c>
      <c r="J48" s="142">
        <v>10077</v>
      </c>
      <c r="K48" s="131">
        <f>J48/J51</f>
        <v>0.39361743681887429</v>
      </c>
      <c r="M48" s="129" t="s">
        <v>199</v>
      </c>
      <c r="N48" s="142">
        <v>9131</v>
      </c>
      <c r="O48" s="131">
        <f>N48/N51</f>
        <v>0.36274431908469729</v>
      </c>
      <c r="Q48" s="13"/>
      <c r="R48" s="13"/>
      <c r="S48" s="14"/>
      <c r="U48" s="13"/>
      <c r="V48" s="13"/>
      <c r="W48" s="14"/>
    </row>
    <row r="49" spans="1:23" x14ac:dyDescent="0.2">
      <c r="A49" s="41" t="s">
        <v>69</v>
      </c>
      <c r="B49" s="113">
        <f>B47+B48</f>
        <v>34951</v>
      </c>
      <c r="C49" s="132">
        <f>C47+C48</f>
        <v>1</v>
      </c>
      <c r="E49" s="33" t="s">
        <v>69</v>
      </c>
      <c r="F49" s="113">
        <f>F43+F44+F45+F46+F47+F48</f>
        <v>26457</v>
      </c>
      <c r="G49" s="132">
        <f>G43+G44+G45+G46+G47+G48</f>
        <v>1</v>
      </c>
      <c r="I49" s="129" t="s">
        <v>163</v>
      </c>
      <c r="J49" s="142">
        <v>9339</v>
      </c>
      <c r="K49" s="131">
        <f>J49/J51</f>
        <v>0.36479043787352056</v>
      </c>
      <c r="M49" s="129" t="s">
        <v>200</v>
      </c>
      <c r="N49" s="142">
        <v>8489</v>
      </c>
      <c r="O49" s="131">
        <f>N49/N51</f>
        <v>0.33723979024312728</v>
      </c>
      <c r="Q49" s="13"/>
      <c r="R49" s="13"/>
      <c r="S49" s="14"/>
      <c r="U49" s="13"/>
      <c r="V49" s="13"/>
      <c r="W49" s="14"/>
    </row>
    <row r="50" spans="1:23" x14ac:dyDescent="0.2">
      <c r="A50" s="13"/>
      <c r="B50" s="13"/>
      <c r="C50" s="14"/>
      <c r="E50" s="13"/>
      <c r="F50" s="13"/>
      <c r="G50" s="14"/>
      <c r="I50" s="129" t="s">
        <v>164</v>
      </c>
      <c r="J50" s="142">
        <v>6185</v>
      </c>
      <c r="K50" s="131">
        <f>J50/J51</f>
        <v>0.24159212530760518</v>
      </c>
      <c r="M50" s="129" t="s">
        <v>201</v>
      </c>
      <c r="N50" s="142">
        <v>7552</v>
      </c>
      <c r="O50" s="131">
        <f>N50/N51</f>
        <v>0.30001589067217543</v>
      </c>
      <c r="Q50" s="13"/>
      <c r="R50" s="13"/>
      <c r="S50" s="14"/>
      <c r="U50" s="13"/>
      <c r="V50" s="13"/>
      <c r="W50" s="14"/>
    </row>
    <row r="51" spans="1:23" ht="34" x14ac:dyDescent="0.2">
      <c r="A51" s="12" t="s">
        <v>95</v>
      </c>
      <c r="B51" s="2" t="s">
        <v>64</v>
      </c>
      <c r="C51" s="10" t="s">
        <v>94</v>
      </c>
      <c r="E51" s="17" t="s">
        <v>132</v>
      </c>
      <c r="F51" s="2" t="s">
        <v>64</v>
      </c>
      <c r="G51" s="10" t="s">
        <v>77</v>
      </c>
      <c r="I51" s="129" t="s">
        <v>69</v>
      </c>
      <c r="J51" s="113">
        <f>J48+J49+J50</f>
        <v>25601</v>
      </c>
      <c r="K51" s="131">
        <f>K48+K49+K50</f>
        <v>1</v>
      </c>
      <c r="M51" s="129" t="s">
        <v>69</v>
      </c>
      <c r="N51" s="113">
        <f>N48+N49+N50</f>
        <v>25172</v>
      </c>
      <c r="O51" s="131">
        <f>O48+O49+O50</f>
        <v>1</v>
      </c>
      <c r="Q51" s="13"/>
      <c r="R51" s="13"/>
      <c r="S51" s="14"/>
      <c r="U51" s="13"/>
      <c r="V51" s="13"/>
      <c r="W51" s="14"/>
    </row>
    <row r="52" spans="1:23" x14ac:dyDescent="0.2">
      <c r="A52" s="41" t="s">
        <v>92</v>
      </c>
      <c r="B52" s="142">
        <v>7547</v>
      </c>
      <c r="C52" s="132">
        <f>B52/B54</f>
        <v>0.23493338314033121</v>
      </c>
      <c r="E52" s="33" t="s">
        <v>133</v>
      </c>
      <c r="F52" s="142">
        <v>16098</v>
      </c>
      <c r="G52" s="132">
        <f>F52/F55</f>
        <v>0.58831268501260825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4"/>
    </row>
    <row r="53" spans="1:23" x14ac:dyDescent="0.2">
      <c r="A53" s="41" t="s">
        <v>93</v>
      </c>
      <c r="B53" s="142">
        <v>24577</v>
      </c>
      <c r="C53" s="132">
        <f>B53/B54</f>
        <v>0.76506661685966881</v>
      </c>
      <c r="E53" s="33" t="s">
        <v>134</v>
      </c>
      <c r="F53" s="142">
        <v>7791</v>
      </c>
      <c r="G53" s="132">
        <f>F53/F55</f>
        <v>0.28472755180353032</v>
      </c>
      <c r="I53" s="22" t="s">
        <v>165</v>
      </c>
      <c r="J53" s="75" t="s">
        <v>64</v>
      </c>
      <c r="K53" s="24" t="s">
        <v>77</v>
      </c>
      <c r="M53" s="22" t="s">
        <v>202</v>
      </c>
      <c r="N53" s="75" t="s">
        <v>64</v>
      </c>
      <c r="O53" s="24" t="s">
        <v>77</v>
      </c>
      <c r="Q53" s="13"/>
      <c r="R53" s="13"/>
      <c r="S53" s="14"/>
      <c r="U53" s="13"/>
      <c r="V53" s="13"/>
      <c r="W53" s="14"/>
    </row>
    <row r="54" spans="1:23" x14ac:dyDescent="0.2">
      <c r="A54" s="41" t="s">
        <v>69</v>
      </c>
      <c r="B54" s="113">
        <f>B52+B53</f>
        <v>32124</v>
      </c>
      <c r="C54" s="132">
        <f>C52+C53</f>
        <v>1</v>
      </c>
      <c r="E54" s="33" t="s">
        <v>135</v>
      </c>
      <c r="F54" s="142">
        <v>3474</v>
      </c>
      <c r="G54" s="132">
        <f>F54/F55</f>
        <v>0.12695976318386143</v>
      </c>
      <c r="I54" s="129" t="s">
        <v>166</v>
      </c>
      <c r="J54" s="142">
        <v>12792</v>
      </c>
      <c r="K54" s="131">
        <f>J54/J57</f>
        <v>0.49857738628834236</v>
      </c>
      <c r="M54" s="129" t="s">
        <v>203</v>
      </c>
      <c r="N54" s="142">
        <v>14269</v>
      </c>
      <c r="O54" s="131">
        <f>N54/N56</f>
        <v>0.55670867309117866</v>
      </c>
      <c r="Q54" s="13"/>
      <c r="R54" s="13"/>
      <c r="S54" s="14"/>
      <c r="U54" s="13"/>
      <c r="V54" s="13"/>
      <c r="W54" s="14"/>
    </row>
    <row r="55" spans="1:23" x14ac:dyDescent="0.2">
      <c r="A55" s="13"/>
      <c r="B55" s="13"/>
      <c r="C55" s="14"/>
      <c r="E55" s="33" t="s">
        <v>69</v>
      </c>
      <c r="F55" s="113">
        <f>F52+F53+F54</f>
        <v>27363</v>
      </c>
      <c r="G55" s="132">
        <f>G52+G53+G54</f>
        <v>1</v>
      </c>
      <c r="I55" s="129" t="s">
        <v>167</v>
      </c>
      <c r="J55" s="142">
        <v>7283</v>
      </c>
      <c r="K55" s="131">
        <f>J55/J57</f>
        <v>0.28386015512335816</v>
      </c>
      <c r="M55" s="129" t="s">
        <v>204</v>
      </c>
      <c r="N55" s="142">
        <v>11362</v>
      </c>
      <c r="O55" s="131">
        <f>N55/N56</f>
        <v>0.44329132690882134</v>
      </c>
      <c r="Q55" s="13"/>
      <c r="R55" s="13"/>
      <c r="S55" s="14"/>
      <c r="U55" s="13"/>
      <c r="V55" s="13"/>
      <c r="W55" s="14"/>
    </row>
    <row r="56" spans="1:23" ht="34" x14ac:dyDescent="0.2">
      <c r="A56" s="12" t="s">
        <v>96</v>
      </c>
      <c r="B56" s="2" t="s">
        <v>64</v>
      </c>
      <c r="C56" s="10" t="s">
        <v>94</v>
      </c>
      <c r="E56" s="13"/>
      <c r="F56" s="13"/>
      <c r="G56" s="14"/>
      <c r="I56" s="129" t="s">
        <v>168</v>
      </c>
      <c r="J56" s="142">
        <v>5582</v>
      </c>
      <c r="K56" s="131">
        <f>J56/J57</f>
        <v>0.21756245858829948</v>
      </c>
      <c r="M56" s="129" t="s">
        <v>69</v>
      </c>
      <c r="N56" s="113">
        <f>N54+N55</f>
        <v>25631</v>
      </c>
      <c r="O56" s="131">
        <f>O54+O55</f>
        <v>1</v>
      </c>
      <c r="Q56" s="13"/>
      <c r="R56" s="13"/>
      <c r="S56" s="14"/>
      <c r="U56" s="13"/>
      <c r="V56" s="13"/>
      <c r="W56" s="14"/>
    </row>
    <row r="57" spans="1:23" x14ac:dyDescent="0.2">
      <c r="A57" s="41" t="s">
        <v>97</v>
      </c>
      <c r="B57" s="142">
        <v>8889</v>
      </c>
      <c r="C57" s="132">
        <f>B57/B60</f>
        <v>0.28297201795435012</v>
      </c>
      <c r="E57" s="17" t="s">
        <v>136</v>
      </c>
      <c r="F57" s="2" t="s">
        <v>64</v>
      </c>
      <c r="G57" s="10" t="s">
        <v>77</v>
      </c>
      <c r="I57" s="129" t="s">
        <v>69</v>
      </c>
      <c r="J57" s="113">
        <f>J54+J55+J56</f>
        <v>25657</v>
      </c>
      <c r="K57" s="131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4"/>
    </row>
    <row r="58" spans="1:23" x14ac:dyDescent="0.2">
      <c r="A58" s="41" t="s">
        <v>98</v>
      </c>
      <c r="B58" s="142">
        <v>13405</v>
      </c>
      <c r="C58" s="132">
        <f>B58/B60</f>
        <v>0.426734154649349</v>
      </c>
      <c r="E58" s="33" t="s">
        <v>137</v>
      </c>
      <c r="F58" s="142">
        <v>13862</v>
      </c>
      <c r="G58" s="132">
        <f>F58/F60</f>
        <v>0.47778582014958809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4"/>
    </row>
    <row r="59" spans="1:23" x14ac:dyDescent="0.2">
      <c r="A59" s="41" t="s">
        <v>99</v>
      </c>
      <c r="B59" s="142">
        <v>9119</v>
      </c>
      <c r="C59" s="132">
        <f>B59/B60</f>
        <v>0.29029382739630089</v>
      </c>
      <c r="E59" s="34" t="s">
        <v>72</v>
      </c>
      <c r="F59" s="142">
        <v>15151</v>
      </c>
      <c r="G59" s="134">
        <f>F59/F60</f>
        <v>0.52221417985041185</v>
      </c>
      <c r="H59" s="15"/>
      <c r="I59" s="30"/>
      <c r="J59" s="15"/>
      <c r="K59" s="16"/>
      <c r="M59" s="13"/>
      <c r="N59" s="13"/>
      <c r="O59" s="13"/>
      <c r="Q59" s="13"/>
      <c r="R59" s="13"/>
      <c r="S59" s="14"/>
      <c r="U59" s="13"/>
      <c r="V59" s="13"/>
      <c r="W59" s="14"/>
    </row>
    <row r="60" spans="1:23" x14ac:dyDescent="0.2">
      <c r="A60" s="41" t="s">
        <v>69</v>
      </c>
      <c r="B60" s="113">
        <f>B57+B58+B59</f>
        <v>31413</v>
      </c>
      <c r="C60" s="132">
        <f>C57+C58+C59</f>
        <v>1</v>
      </c>
      <c r="E60" s="129" t="s">
        <v>69</v>
      </c>
      <c r="F60" s="113">
        <f>F58+F59</f>
        <v>29013</v>
      </c>
      <c r="G60" s="135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4"/>
      <c r="U60" s="13"/>
      <c r="V60" s="13"/>
      <c r="W60" s="14"/>
    </row>
    <row r="61" spans="1:23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4"/>
      <c r="U61" s="13"/>
      <c r="V61" s="13"/>
      <c r="W61" s="14"/>
    </row>
    <row r="62" spans="1:23" ht="34" x14ac:dyDescent="0.2">
      <c r="A62" s="12" t="s">
        <v>100</v>
      </c>
      <c r="B62" s="2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4"/>
      <c r="U62" s="13"/>
      <c r="V62" s="13"/>
      <c r="W62" s="14"/>
    </row>
    <row r="63" spans="1:23" x14ac:dyDescent="0.2">
      <c r="A63" s="41" t="s">
        <v>101</v>
      </c>
      <c r="B63" s="142">
        <v>26387</v>
      </c>
      <c r="C63" s="132">
        <f>B63/B65</f>
        <v>0.72503709402648786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4"/>
      <c r="U63" s="13"/>
      <c r="V63" s="13"/>
      <c r="W63" s="14"/>
    </row>
    <row r="64" spans="1:23" x14ac:dyDescent="0.2">
      <c r="A64" s="41" t="s">
        <v>102</v>
      </c>
      <c r="B64" s="142">
        <v>10007</v>
      </c>
      <c r="C64" s="132">
        <f>B64/B65</f>
        <v>0.27496290597351214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4"/>
      <c r="U64" s="13"/>
      <c r="V64" s="13"/>
      <c r="W64" s="14"/>
    </row>
    <row r="65" spans="1:23" x14ac:dyDescent="0.2">
      <c r="A65" s="39" t="s">
        <v>69</v>
      </c>
      <c r="B65" s="113">
        <f>B63+B64</f>
        <v>36394</v>
      </c>
      <c r="C65" s="132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4"/>
    </row>
    <row r="66" spans="1:23" s="13" customFormat="1" x14ac:dyDescent="0.2">
      <c r="C66" s="14"/>
      <c r="G66" s="14"/>
      <c r="I66" s="30"/>
      <c r="J66" s="15"/>
      <c r="K66" s="16"/>
      <c r="S66" s="14"/>
      <c r="W66" s="14"/>
    </row>
    <row r="67" spans="1:23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S67" s="14"/>
      <c r="W67" s="14"/>
    </row>
    <row r="68" spans="1:23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S68" s="14"/>
      <c r="W68" s="14"/>
    </row>
    <row r="69" spans="1:23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S69" s="14"/>
      <c r="W69" s="14"/>
    </row>
    <row r="70" spans="1:23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S70" s="14"/>
      <c r="W70" s="14"/>
    </row>
    <row r="71" spans="1:23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S71" s="14"/>
      <c r="W71" s="14"/>
    </row>
    <row r="72" spans="1:23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S72" s="14"/>
      <c r="W72" s="14"/>
    </row>
    <row r="73" spans="1:23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S73" s="14"/>
      <c r="W73" s="14"/>
    </row>
    <row r="74" spans="1:23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S74" s="14"/>
      <c r="W74" s="14"/>
    </row>
    <row r="75" spans="1:23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S75" s="14"/>
      <c r="W75" s="14"/>
    </row>
    <row r="76" spans="1:23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S76" s="14"/>
      <c r="W76" s="14"/>
    </row>
    <row r="77" spans="1:23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S77" s="14"/>
      <c r="W77" s="14"/>
    </row>
    <row r="78" spans="1:23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S78" s="14"/>
      <c r="W78" s="14"/>
    </row>
    <row r="79" spans="1:23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S79" s="14"/>
      <c r="W79" s="14"/>
    </row>
    <row r="80" spans="1:23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S80" s="14"/>
      <c r="W80" s="14"/>
    </row>
    <row r="81" spans="3:23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S81" s="14"/>
      <c r="W81" s="14"/>
    </row>
    <row r="82" spans="3:23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S82" s="14"/>
      <c r="W82" s="14"/>
    </row>
    <row r="83" spans="3:23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S83" s="14"/>
      <c r="W83" s="14"/>
    </row>
    <row r="84" spans="3:23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S84" s="14"/>
      <c r="W84" s="14"/>
    </row>
    <row r="85" spans="3:23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S85" s="14"/>
      <c r="W85" s="14"/>
    </row>
    <row r="86" spans="3:23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S86" s="14"/>
      <c r="W86" s="14"/>
    </row>
    <row r="87" spans="3:23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S87" s="14"/>
      <c r="W87" s="14"/>
    </row>
    <row r="88" spans="3:23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S88" s="14"/>
      <c r="W88" s="14"/>
    </row>
    <row r="89" spans="3:23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S89" s="14"/>
      <c r="W89" s="14"/>
    </row>
    <row r="90" spans="3:23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S90" s="14"/>
      <c r="W90" s="14"/>
    </row>
    <row r="91" spans="3:23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S91" s="14"/>
      <c r="W91" s="14"/>
    </row>
    <row r="92" spans="3:23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S92" s="14"/>
      <c r="W92" s="14"/>
    </row>
    <row r="93" spans="3:23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S93" s="14"/>
      <c r="W93" s="14"/>
    </row>
    <row r="94" spans="3:23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S94" s="14"/>
      <c r="W94" s="14"/>
    </row>
    <row r="95" spans="3:23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S95" s="14"/>
      <c r="W95" s="14"/>
    </row>
    <row r="96" spans="3:23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S96" s="14"/>
      <c r="W96" s="14"/>
    </row>
    <row r="97" spans="3:23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S97" s="14"/>
      <c r="W97" s="14"/>
    </row>
    <row r="98" spans="3:23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S98" s="14"/>
      <c r="W98" s="14"/>
    </row>
    <row r="99" spans="3:23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S99" s="14"/>
      <c r="W99" s="14"/>
    </row>
    <row r="100" spans="3:23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S100" s="14"/>
      <c r="W100" s="14"/>
    </row>
    <row r="101" spans="3:23" x14ac:dyDescent="0.2">
      <c r="D101" s="15"/>
      <c r="E101" s="21"/>
      <c r="F101" s="20"/>
      <c r="G101" s="28"/>
      <c r="H101" s="15"/>
      <c r="I101" s="21"/>
      <c r="J101" s="20"/>
      <c r="K101" s="28"/>
    </row>
    <row r="102" spans="3:23" x14ac:dyDescent="0.2">
      <c r="D102" s="15"/>
      <c r="E102" s="21"/>
      <c r="F102" s="20"/>
      <c r="G102" s="28"/>
      <c r="H102" s="15"/>
      <c r="I102" s="21"/>
      <c r="J102" s="20"/>
      <c r="K102" s="28"/>
    </row>
    <row r="103" spans="3:23" x14ac:dyDescent="0.2">
      <c r="D103" s="15"/>
      <c r="E103" s="21"/>
      <c r="F103" s="20"/>
      <c r="G103" s="28"/>
      <c r="H103" s="15"/>
      <c r="I103" s="20"/>
      <c r="J103" s="20"/>
      <c r="K103" s="28"/>
    </row>
    <row r="104" spans="3:23" x14ac:dyDescent="0.2">
      <c r="D104" s="15"/>
      <c r="E104" s="21"/>
      <c r="F104" s="20"/>
      <c r="G104" s="28"/>
      <c r="H104" s="15"/>
      <c r="I104" s="21"/>
      <c r="J104" s="20"/>
      <c r="K104" s="28"/>
    </row>
    <row r="105" spans="3:23" x14ac:dyDescent="0.2">
      <c r="D105" s="15"/>
      <c r="E105" s="20"/>
      <c r="F105" s="20"/>
      <c r="G105" s="28"/>
      <c r="H105" s="15"/>
      <c r="I105" s="21"/>
      <c r="J105" s="20"/>
      <c r="K105" s="28"/>
    </row>
    <row r="106" spans="3:23" x14ac:dyDescent="0.2">
      <c r="D106" s="15"/>
      <c r="E106" s="21"/>
      <c r="F106" s="20"/>
      <c r="G106" s="28"/>
      <c r="H106" s="15"/>
      <c r="I106" s="21"/>
      <c r="J106" s="20"/>
      <c r="K106" s="28"/>
    </row>
    <row r="107" spans="3:23" x14ac:dyDescent="0.2">
      <c r="D107" s="15"/>
      <c r="E107" s="21"/>
      <c r="F107" s="20"/>
      <c r="G107" s="28"/>
      <c r="H107" s="15"/>
      <c r="I107" s="21"/>
      <c r="J107" s="20"/>
      <c r="K107" s="28"/>
    </row>
    <row r="108" spans="3:23" x14ac:dyDescent="0.2">
      <c r="D108" s="15"/>
      <c r="E108" s="21"/>
      <c r="F108" s="20"/>
      <c r="G108" s="28"/>
      <c r="H108" s="15"/>
      <c r="I108" s="20"/>
      <c r="J108" s="20"/>
      <c r="K108" s="28"/>
    </row>
    <row r="109" spans="3:23" x14ac:dyDescent="0.2">
      <c r="D109" s="15"/>
      <c r="E109" s="21"/>
      <c r="F109" s="20"/>
      <c r="G109" s="28"/>
      <c r="H109" s="15"/>
    </row>
    <row r="110" spans="3:23" x14ac:dyDescent="0.2">
      <c r="D110" s="15"/>
      <c r="E110" s="21"/>
      <c r="F110" s="20"/>
      <c r="G110" s="28"/>
      <c r="H110" s="15"/>
    </row>
    <row r="111" spans="3:23" x14ac:dyDescent="0.2">
      <c r="D111" s="15"/>
      <c r="E111" s="20"/>
      <c r="F111" s="20"/>
      <c r="G111" s="28"/>
      <c r="H111" s="15"/>
    </row>
    <row r="112" spans="3:23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F116-B9B8-8E41-B75D-F9BDD3574F84}">
  <sheetPr codeName="Sheet6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142" customWidth="1"/>
  </cols>
  <sheetData>
    <row r="1" spans="1:24" x14ac:dyDescent="0.2">
      <c r="A1" s="8" t="s">
        <v>5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43"/>
      <c r="V1" s="43"/>
      <c r="W1" s="103"/>
      <c r="X1" s="43"/>
    </row>
    <row r="2" spans="1:24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  <c r="U2" s="43"/>
      <c r="V2" s="43"/>
      <c r="W2" s="103"/>
      <c r="X2" s="43"/>
    </row>
    <row r="3" spans="1:24" x14ac:dyDescent="0.2">
      <c r="A3" s="1" t="s">
        <v>63</v>
      </c>
      <c r="B3" s="1" t="s">
        <v>64</v>
      </c>
      <c r="C3" s="81" t="s">
        <v>94</v>
      </c>
      <c r="E3" s="1" t="s">
        <v>103</v>
      </c>
      <c r="F3" s="1" t="s">
        <v>64</v>
      </c>
      <c r="G3" s="81" t="s">
        <v>94</v>
      </c>
      <c r="I3" s="152" t="s">
        <v>138</v>
      </c>
      <c r="J3" s="1" t="s">
        <v>64</v>
      </c>
      <c r="K3" s="81" t="s">
        <v>77</v>
      </c>
      <c r="M3" s="38" t="s">
        <v>169</v>
      </c>
      <c r="N3" s="23" t="s">
        <v>64</v>
      </c>
      <c r="O3" s="84" t="s">
        <v>77</v>
      </c>
      <c r="Q3" s="23" t="s">
        <v>268</v>
      </c>
      <c r="R3" s="23" t="s">
        <v>64</v>
      </c>
      <c r="S3" s="84" t="s">
        <v>77</v>
      </c>
      <c r="U3" s="38" t="s">
        <v>281</v>
      </c>
      <c r="V3" s="23" t="s">
        <v>64</v>
      </c>
      <c r="W3" s="84" t="s">
        <v>77</v>
      </c>
      <c r="X3" s="43"/>
    </row>
    <row r="4" spans="1:24" x14ac:dyDescent="0.2">
      <c r="A4" s="1" t="s">
        <v>66</v>
      </c>
      <c r="B4" s="112">
        <v>12819</v>
      </c>
      <c r="C4" s="81">
        <f>B4/B7</f>
        <v>0.98042065009560231</v>
      </c>
      <c r="E4" s="1" t="s">
        <v>104</v>
      </c>
      <c r="F4" s="112">
        <v>8870</v>
      </c>
      <c r="G4" s="81">
        <f>F4/F6</f>
        <v>0.75527929155313356</v>
      </c>
      <c r="I4" s="152" t="s">
        <v>139</v>
      </c>
      <c r="J4" s="112">
        <v>3145</v>
      </c>
      <c r="K4" s="81">
        <f>J4/J6</f>
        <v>0.3349307774227902</v>
      </c>
      <c r="M4" s="38" t="s">
        <v>170</v>
      </c>
      <c r="N4" s="112">
        <v>2086</v>
      </c>
      <c r="O4" s="84">
        <f>N4/N8</f>
        <v>0.23957735155621912</v>
      </c>
      <c r="Q4" s="23" t="s">
        <v>269</v>
      </c>
      <c r="R4" s="112">
        <v>348</v>
      </c>
      <c r="S4" s="84">
        <f>R4/R7</f>
        <v>0.50144092219020175</v>
      </c>
      <c r="U4" s="38" t="s">
        <v>282</v>
      </c>
      <c r="V4" s="112">
        <v>747</v>
      </c>
      <c r="W4" s="99">
        <f>V4/V8</f>
        <v>0.26880172724001439</v>
      </c>
      <c r="X4" s="43"/>
    </row>
    <row r="5" spans="1:24" x14ac:dyDescent="0.2">
      <c r="A5" s="1" t="s">
        <v>67</v>
      </c>
      <c r="B5" s="112">
        <v>107</v>
      </c>
      <c r="C5" s="81">
        <f>B5/B7</f>
        <v>8.1835564053537278E-3</v>
      </c>
      <c r="E5" s="1" t="s">
        <v>105</v>
      </c>
      <c r="F5" s="112">
        <v>2874</v>
      </c>
      <c r="G5" s="81">
        <f>F5/F6</f>
        <v>0.2447207084468665</v>
      </c>
      <c r="I5" s="152" t="s">
        <v>88</v>
      </c>
      <c r="J5" s="112">
        <v>6245</v>
      </c>
      <c r="K5" s="81">
        <f>J5/J6</f>
        <v>0.6650692225772098</v>
      </c>
      <c r="M5" s="38" t="s">
        <v>171</v>
      </c>
      <c r="N5" s="112">
        <v>945</v>
      </c>
      <c r="O5" s="84">
        <f>N5/N8</f>
        <v>0.10853336396003216</v>
      </c>
      <c r="Q5" s="23" t="s">
        <v>270</v>
      </c>
      <c r="R5" s="112">
        <v>110</v>
      </c>
      <c r="S5" s="84">
        <f>R5/R7</f>
        <v>0.15850144092219021</v>
      </c>
      <c r="U5" s="38" t="s">
        <v>283</v>
      </c>
      <c r="V5" s="112">
        <v>342</v>
      </c>
      <c r="W5" s="99">
        <f>V5/V8</f>
        <v>0.12306585102554876</v>
      </c>
      <c r="X5" s="43"/>
    </row>
    <row r="6" spans="1:24" x14ac:dyDescent="0.2">
      <c r="A6" s="2" t="s">
        <v>68</v>
      </c>
      <c r="B6" s="112">
        <v>149</v>
      </c>
      <c r="C6" s="86">
        <f>B6/B7</f>
        <v>1.1395793499043978E-2</v>
      </c>
      <c r="E6" s="1" t="s">
        <v>107</v>
      </c>
      <c r="F6" s="1">
        <f>F4+F5</f>
        <v>11744</v>
      </c>
      <c r="G6" s="81">
        <f>G4+G5</f>
        <v>1</v>
      </c>
      <c r="I6" s="152" t="s">
        <v>69</v>
      </c>
      <c r="J6" s="1">
        <f>J4+J5</f>
        <v>9390</v>
      </c>
      <c r="K6" s="81">
        <f>K4+K5</f>
        <v>1</v>
      </c>
      <c r="M6" s="38" t="s">
        <v>172</v>
      </c>
      <c r="N6" s="112">
        <v>4060</v>
      </c>
      <c r="O6" s="84">
        <f>N6/N8</f>
        <v>0.46629148960606409</v>
      </c>
      <c r="Q6" s="23" t="s">
        <v>271</v>
      </c>
      <c r="R6" s="112">
        <v>236</v>
      </c>
      <c r="S6" s="84">
        <f>R6/R7</f>
        <v>0.34005763688760809</v>
      </c>
      <c r="U6" s="38" t="s">
        <v>284</v>
      </c>
      <c r="V6" s="112">
        <v>646</v>
      </c>
      <c r="W6" s="99">
        <f>V6/V8</f>
        <v>0.23245771860381431</v>
      </c>
      <c r="X6" s="43"/>
    </row>
    <row r="7" spans="1:24" x14ac:dyDescent="0.2">
      <c r="A7" s="1" t="s">
        <v>69</v>
      </c>
      <c r="B7" s="1">
        <f>B4+B5+B6</f>
        <v>13075</v>
      </c>
      <c r="C7" s="81">
        <f>C4+C5+C6</f>
        <v>1</v>
      </c>
      <c r="E7" s="13"/>
      <c r="F7" s="13"/>
      <c r="G7" s="87"/>
      <c r="I7" s="13"/>
      <c r="J7" s="13"/>
      <c r="K7" s="80"/>
      <c r="M7" s="38" t="s">
        <v>173</v>
      </c>
      <c r="N7" s="112">
        <v>1616</v>
      </c>
      <c r="O7" s="84">
        <f>N7/N8</f>
        <v>0.18559779487768463</v>
      </c>
      <c r="Q7" s="23" t="s">
        <v>69</v>
      </c>
      <c r="R7" s="23">
        <f>R4+R5+R6</f>
        <v>694</v>
      </c>
      <c r="S7" s="84">
        <f>S4+S5+S6</f>
        <v>1</v>
      </c>
      <c r="U7" s="38" t="s">
        <v>285</v>
      </c>
      <c r="V7" s="112">
        <v>1044</v>
      </c>
      <c r="W7" s="99">
        <f>V7/V8</f>
        <v>0.37567470313062251</v>
      </c>
      <c r="X7" s="43"/>
    </row>
    <row r="8" spans="1:24" x14ac:dyDescent="0.2">
      <c r="A8" s="13"/>
      <c r="B8" s="13"/>
      <c r="C8" s="80"/>
      <c r="E8" s="1" t="s">
        <v>108</v>
      </c>
      <c r="F8" s="1" t="s">
        <v>64</v>
      </c>
      <c r="G8" s="81" t="s">
        <v>94</v>
      </c>
      <c r="I8" s="152" t="s">
        <v>140</v>
      </c>
      <c r="J8" s="1" t="s">
        <v>64</v>
      </c>
      <c r="K8" s="81" t="s">
        <v>77</v>
      </c>
      <c r="M8" s="38" t="s">
        <v>69</v>
      </c>
      <c r="N8" s="23">
        <f>N4+N5+N6+N7</f>
        <v>8707</v>
      </c>
      <c r="O8" s="84">
        <f>O4+O5+O6+O7</f>
        <v>1</v>
      </c>
      <c r="Q8" s="13"/>
      <c r="R8" s="13"/>
      <c r="S8" s="80"/>
      <c r="U8" s="38" t="s">
        <v>69</v>
      </c>
      <c r="V8" s="38">
        <f>V4+V5+V6+V7</f>
        <v>2779</v>
      </c>
      <c r="W8" s="99">
        <f>W4+W5+W6+W7</f>
        <v>1</v>
      </c>
      <c r="X8" s="43"/>
    </row>
    <row r="9" spans="1:24" x14ac:dyDescent="0.2">
      <c r="A9" s="23" t="s">
        <v>86</v>
      </c>
      <c r="B9" s="23" t="s">
        <v>64</v>
      </c>
      <c r="C9" s="84" t="s">
        <v>77</v>
      </c>
      <c r="E9" s="1" t="s">
        <v>106</v>
      </c>
      <c r="F9" s="112">
        <v>26</v>
      </c>
      <c r="G9" s="81">
        <f>F9/F11</f>
        <v>0.37142857142857144</v>
      </c>
      <c r="I9" s="152" t="s">
        <v>671</v>
      </c>
      <c r="J9" s="112">
        <v>2557</v>
      </c>
      <c r="K9" s="81">
        <f>J9/J12</f>
        <v>0.28727109313560273</v>
      </c>
      <c r="M9" s="13"/>
      <c r="N9" s="13"/>
      <c r="O9" s="80"/>
      <c r="Q9" s="23" t="s">
        <v>272</v>
      </c>
      <c r="R9" s="23" t="s">
        <v>64</v>
      </c>
      <c r="S9" s="84" t="s">
        <v>77</v>
      </c>
      <c r="U9" s="50"/>
      <c r="V9" s="50"/>
      <c r="W9" s="106"/>
      <c r="X9" s="43"/>
    </row>
    <row r="10" spans="1:24" x14ac:dyDescent="0.2">
      <c r="A10" s="23" t="s">
        <v>70</v>
      </c>
      <c r="B10" s="112">
        <v>112</v>
      </c>
      <c r="C10" s="84">
        <f>B10/B17</f>
        <v>8.6493165495405058E-3</v>
      </c>
      <c r="E10" s="1" t="s">
        <v>109</v>
      </c>
      <c r="F10" s="112">
        <v>44</v>
      </c>
      <c r="G10" s="81">
        <f>F10/F11</f>
        <v>0.62857142857142856</v>
      </c>
      <c r="I10" s="152" t="s">
        <v>141</v>
      </c>
      <c r="J10" s="112">
        <v>3733</v>
      </c>
      <c r="K10" s="81">
        <f>J10/J12</f>
        <v>0.41939107965397149</v>
      </c>
      <c r="M10" s="38" t="s">
        <v>174</v>
      </c>
      <c r="N10" s="23" t="s">
        <v>64</v>
      </c>
      <c r="O10" s="84" t="s">
        <v>77</v>
      </c>
      <c r="Q10" s="23" t="s">
        <v>273</v>
      </c>
      <c r="R10" s="112">
        <v>278</v>
      </c>
      <c r="S10" s="84">
        <f>R10/R14</f>
        <v>0.42378048780487804</v>
      </c>
      <c r="U10" s="38" t="s">
        <v>286</v>
      </c>
      <c r="V10" s="23" t="s">
        <v>64</v>
      </c>
      <c r="W10" s="84" t="s">
        <v>77</v>
      </c>
      <c r="X10" s="43"/>
    </row>
    <row r="11" spans="1:24" x14ac:dyDescent="0.2">
      <c r="A11" s="23" t="s">
        <v>71</v>
      </c>
      <c r="B11" s="112">
        <v>2437</v>
      </c>
      <c r="C11" s="84">
        <f>B11/B17</f>
        <v>0.18819986099312688</v>
      </c>
      <c r="E11" s="1" t="s">
        <v>107</v>
      </c>
      <c r="F11" s="1">
        <f>F9+F10</f>
        <v>70</v>
      </c>
      <c r="G11" s="81">
        <f>G9+G10</f>
        <v>1</v>
      </c>
      <c r="I11" s="152" t="s">
        <v>142</v>
      </c>
      <c r="J11" s="112">
        <v>2611</v>
      </c>
      <c r="K11" s="81">
        <f>J11/J12</f>
        <v>0.29333782721042578</v>
      </c>
      <c r="M11" s="38" t="s">
        <v>176</v>
      </c>
      <c r="N11" s="112">
        <v>5033</v>
      </c>
      <c r="O11" s="84">
        <f>N11/N13</f>
        <v>0.56646032639279686</v>
      </c>
      <c r="Q11" s="23" t="s">
        <v>274</v>
      </c>
      <c r="R11" s="112">
        <v>94</v>
      </c>
      <c r="S11" s="84">
        <f>R11/R14</f>
        <v>0.14329268292682926</v>
      </c>
      <c r="U11" s="38" t="s">
        <v>287</v>
      </c>
      <c r="V11" s="112">
        <v>1292</v>
      </c>
      <c r="W11" s="99">
        <f>V11/V13</f>
        <v>0.39080459770114945</v>
      </c>
      <c r="X11" s="43"/>
    </row>
    <row r="12" spans="1:24" x14ac:dyDescent="0.2">
      <c r="A12" s="23" t="s">
        <v>72</v>
      </c>
      <c r="B12" s="112">
        <v>107</v>
      </c>
      <c r="C12" s="84">
        <f>B12/B17</f>
        <v>8.2631863464360175E-3</v>
      </c>
      <c r="E12" s="13"/>
      <c r="F12" s="13"/>
      <c r="G12" s="80"/>
      <c r="I12" s="152" t="s">
        <v>69</v>
      </c>
      <c r="J12" s="1">
        <f>J9+J10+J11</f>
        <v>8901</v>
      </c>
      <c r="K12" s="81">
        <f>K9+K10+K11</f>
        <v>1</v>
      </c>
      <c r="M12" s="38" t="s">
        <v>175</v>
      </c>
      <c r="N12" s="112">
        <v>3852</v>
      </c>
      <c r="O12" s="84">
        <f>N12/N13</f>
        <v>0.43353967360720314</v>
      </c>
      <c r="Q12" s="23" t="s">
        <v>275</v>
      </c>
      <c r="R12" s="112">
        <v>118</v>
      </c>
      <c r="S12" s="84">
        <f>R12/R14</f>
        <v>0.1798780487804878</v>
      </c>
      <c r="U12" s="38" t="s">
        <v>288</v>
      </c>
      <c r="V12" s="112">
        <v>2014</v>
      </c>
      <c r="W12" s="99">
        <f>V12/V13</f>
        <v>0.60919540229885061</v>
      </c>
      <c r="X12" s="43"/>
    </row>
    <row r="13" spans="1:24" x14ac:dyDescent="0.2">
      <c r="A13" s="23" t="s">
        <v>73</v>
      </c>
      <c r="B13" s="112">
        <v>1059</v>
      </c>
      <c r="C13" s="84">
        <f>B13/B17</f>
        <v>8.1782377017530314E-2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M13" s="38" t="s">
        <v>69</v>
      </c>
      <c r="N13" s="23">
        <f>N11+N12</f>
        <v>8885</v>
      </c>
      <c r="O13" s="84">
        <f>O11+O12</f>
        <v>1</v>
      </c>
      <c r="Q13" s="23" t="s">
        <v>276</v>
      </c>
      <c r="R13" s="112">
        <v>166</v>
      </c>
      <c r="S13" s="84">
        <f>R13/R14</f>
        <v>0.25304878048780488</v>
      </c>
      <c r="U13" s="38" t="s">
        <v>69</v>
      </c>
      <c r="V13" s="38">
        <f>V11+V12</f>
        <v>3306</v>
      </c>
      <c r="W13" s="99">
        <f>W11+W12</f>
        <v>1</v>
      </c>
      <c r="X13" s="43"/>
    </row>
    <row r="14" spans="1:24" x14ac:dyDescent="0.2">
      <c r="A14" s="23" t="s">
        <v>74</v>
      </c>
      <c r="B14" s="112">
        <v>88</v>
      </c>
      <c r="C14" s="84">
        <f>B14/B17</f>
        <v>6.7958915746389684E-3</v>
      </c>
      <c r="E14" s="6" t="s">
        <v>111</v>
      </c>
      <c r="F14" s="112">
        <v>3113</v>
      </c>
      <c r="G14" s="89">
        <f>F14/F16</f>
        <v>0.29866641082222006</v>
      </c>
      <c r="I14" s="152" t="s">
        <v>143</v>
      </c>
      <c r="J14" s="1" t="s">
        <v>64</v>
      </c>
      <c r="K14" s="81" t="s">
        <v>77</v>
      </c>
      <c r="M14" s="13"/>
      <c r="N14" s="13"/>
      <c r="O14" s="80"/>
      <c r="Q14" s="23" t="s">
        <v>69</v>
      </c>
      <c r="R14" s="23">
        <f>R10+R11+R12+R13</f>
        <v>656</v>
      </c>
      <c r="S14" s="84">
        <f>S10+S11+S12+S13</f>
        <v>0.99999999999999989</v>
      </c>
      <c r="U14" s="50"/>
      <c r="V14" s="50"/>
      <c r="W14" s="106"/>
      <c r="X14" s="43"/>
    </row>
    <row r="15" spans="1:24" x14ac:dyDescent="0.2">
      <c r="A15" s="23" t="s">
        <v>75</v>
      </c>
      <c r="B15" s="112">
        <v>3281</v>
      </c>
      <c r="C15" s="84">
        <f>B15/B17</f>
        <v>0.25337863927716425</v>
      </c>
      <c r="E15" s="6" t="s">
        <v>112</v>
      </c>
      <c r="F15" s="112">
        <v>7310</v>
      </c>
      <c r="G15" s="89">
        <f>F15/F16</f>
        <v>0.70133358917777988</v>
      </c>
      <c r="I15" s="152" t="s">
        <v>144</v>
      </c>
      <c r="J15" s="112">
        <v>3688</v>
      </c>
      <c r="K15" s="81">
        <f>J15/J19</f>
        <v>0.40438596491228068</v>
      </c>
      <c r="M15" s="38" t="s">
        <v>177</v>
      </c>
      <c r="N15" s="23" t="s">
        <v>64</v>
      </c>
      <c r="O15" s="84" t="s">
        <v>77</v>
      </c>
      <c r="Q15" s="13"/>
      <c r="R15" s="13"/>
      <c r="S15" s="80"/>
      <c r="U15" s="38" t="s">
        <v>289</v>
      </c>
      <c r="V15" s="23" t="s">
        <v>64</v>
      </c>
      <c r="W15" s="84" t="s">
        <v>77</v>
      </c>
      <c r="X15" s="43"/>
    </row>
    <row r="16" spans="1:24" x14ac:dyDescent="0.2">
      <c r="A16" s="23" t="s">
        <v>76</v>
      </c>
      <c r="B16" s="112">
        <v>5865</v>
      </c>
      <c r="C16" s="84">
        <f>B16/B17</f>
        <v>0.45293072824156305</v>
      </c>
      <c r="E16" s="6" t="s">
        <v>107</v>
      </c>
      <c r="F16" s="7">
        <f>F14+F15</f>
        <v>10423</v>
      </c>
      <c r="G16" s="89">
        <f>G14+G15</f>
        <v>1</v>
      </c>
      <c r="I16" s="152" t="s">
        <v>145</v>
      </c>
      <c r="J16" s="112">
        <v>1265</v>
      </c>
      <c r="K16" s="81">
        <f>J16/J19</f>
        <v>0.13870614035087719</v>
      </c>
      <c r="M16" s="38" t="s">
        <v>178</v>
      </c>
      <c r="N16" s="112">
        <v>3546</v>
      </c>
      <c r="O16" s="84">
        <f>N16/N18</f>
        <v>0.42304939155332855</v>
      </c>
      <c r="Q16" s="23" t="s">
        <v>277</v>
      </c>
      <c r="R16" s="23" t="s">
        <v>64</v>
      </c>
      <c r="S16" s="84" t="s">
        <v>77</v>
      </c>
      <c r="U16" s="38" t="s">
        <v>290</v>
      </c>
      <c r="V16" s="112">
        <v>10341</v>
      </c>
      <c r="W16" s="99">
        <f>V16/V18</f>
        <v>0.82104009527590316</v>
      </c>
      <c r="X16" s="43"/>
    </row>
    <row r="17" spans="1:24" x14ac:dyDescent="0.2">
      <c r="A17" s="23" t="s">
        <v>69</v>
      </c>
      <c r="B17" s="23">
        <f>B10+B11+B12+B13+B14+B15+B16</f>
        <v>12949</v>
      </c>
      <c r="C17" s="84">
        <f>C10+C11+C12+C13+C14+C15+C16</f>
        <v>1</v>
      </c>
      <c r="E17" s="13"/>
      <c r="F17" s="13"/>
      <c r="G17" s="80"/>
      <c r="I17" s="152" t="s">
        <v>672</v>
      </c>
      <c r="J17" s="112">
        <v>1749</v>
      </c>
      <c r="K17" s="81">
        <f>J17/J19</f>
        <v>0.19177631578947368</v>
      </c>
      <c r="M17" s="38" t="s">
        <v>179</v>
      </c>
      <c r="N17" s="112">
        <v>4836</v>
      </c>
      <c r="O17" s="84">
        <f>N17/N18</f>
        <v>0.57695060844667145</v>
      </c>
      <c r="Q17" s="23" t="s">
        <v>278</v>
      </c>
      <c r="R17" s="112">
        <v>186</v>
      </c>
      <c r="S17" s="84">
        <f>R17/R20</f>
        <v>0.28224582701062217</v>
      </c>
      <c r="U17" s="38" t="s">
        <v>291</v>
      </c>
      <c r="V17" s="112">
        <v>2254</v>
      </c>
      <c r="W17" s="99">
        <f>V17/V18</f>
        <v>0.17895990472409687</v>
      </c>
      <c r="X17" s="43"/>
    </row>
    <row r="18" spans="1:24" x14ac:dyDescent="0.2">
      <c r="A18" s="13"/>
      <c r="B18" s="13"/>
      <c r="C18" s="80"/>
      <c r="E18" s="152" t="s">
        <v>113</v>
      </c>
      <c r="F18" s="1" t="s">
        <v>64</v>
      </c>
      <c r="G18" s="81" t="s">
        <v>77</v>
      </c>
      <c r="I18" s="153" t="s">
        <v>146</v>
      </c>
      <c r="J18" s="125">
        <v>2418</v>
      </c>
      <c r="K18" s="126">
        <f>J18/J19</f>
        <v>0.26513157894736844</v>
      </c>
      <c r="M18" s="38" t="s">
        <v>69</v>
      </c>
      <c r="N18" s="23">
        <f>N16+N17</f>
        <v>8382</v>
      </c>
      <c r="O18" s="84">
        <f>O16+O17</f>
        <v>1</v>
      </c>
      <c r="Q18" s="23" t="s">
        <v>279</v>
      </c>
      <c r="R18" s="112">
        <v>240</v>
      </c>
      <c r="S18" s="84">
        <f>R18/R20</f>
        <v>0.36418816388467373</v>
      </c>
      <c r="U18" s="38" t="s">
        <v>69</v>
      </c>
      <c r="V18" s="38">
        <f>V16+V17</f>
        <v>12595</v>
      </c>
      <c r="W18" s="99">
        <f>W16+W17</f>
        <v>1</v>
      </c>
      <c r="X18" s="43"/>
    </row>
    <row r="19" spans="1:24" x14ac:dyDescent="0.2">
      <c r="A19" s="13"/>
      <c r="B19" s="13"/>
      <c r="C19" s="80"/>
      <c r="E19" s="152" t="s">
        <v>114</v>
      </c>
      <c r="F19" s="112">
        <v>877</v>
      </c>
      <c r="G19" s="81">
        <f>F19/F22</f>
        <v>9.1373202750573035E-2</v>
      </c>
      <c r="I19" s="152" t="s">
        <v>69</v>
      </c>
      <c r="J19" s="1">
        <f>J15+J16+J17+J18</f>
        <v>9120</v>
      </c>
      <c r="K19" s="81">
        <f>K15+K16+K17+K18</f>
        <v>1</v>
      </c>
      <c r="M19" s="13"/>
      <c r="N19" s="13"/>
      <c r="O19" s="80"/>
      <c r="Q19" s="23" t="s">
        <v>280</v>
      </c>
      <c r="R19" s="112">
        <v>233</v>
      </c>
      <c r="S19" s="84">
        <f>R19/R20</f>
        <v>0.35356600910470409</v>
      </c>
      <c r="U19" s="50"/>
      <c r="V19" s="50"/>
      <c r="W19" s="106"/>
      <c r="X19" s="43"/>
    </row>
    <row r="20" spans="1:24" x14ac:dyDescent="0.2">
      <c r="A20" s="13"/>
      <c r="B20" s="13"/>
      <c r="C20" s="80"/>
      <c r="E20" s="152" t="s">
        <v>674</v>
      </c>
      <c r="F20" s="112">
        <v>3306</v>
      </c>
      <c r="G20" s="81">
        <f>F20/F22</f>
        <v>0.34444675974161282</v>
      </c>
      <c r="I20" s="13"/>
      <c r="J20" s="13"/>
      <c r="K20" s="80"/>
      <c r="M20" s="38" t="s">
        <v>180</v>
      </c>
      <c r="N20" s="23" t="s">
        <v>64</v>
      </c>
      <c r="O20" s="84" t="s">
        <v>77</v>
      </c>
      <c r="Q20" s="23" t="s">
        <v>107</v>
      </c>
      <c r="R20" s="23">
        <f>R17+R18+R19</f>
        <v>659</v>
      </c>
      <c r="S20" s="84">
        <f>S17+S18+S19</f>
        <v>1</v>
      </c>
      <c r="U20" s="50"/>
      <c r="V20" s="50"/>
      <c r="W20" s="106"/>
      <c r="X20" s="43"/>
    </row>
    <row r="21" spans="1:24" x14ac:dyDescent="0.2">
      <c r="A21" s="13"/>
      <c r="B21" s="13"/>
      <c r="C21" s="80"/>
      <c r="E21" s="152" t="s">
        <v>115</v>
      </c>
      <c r="F21" s="112">
        <v>5415</v>
      </c>
      <c r="G21" s="81">
        <f>F21/F22</f>
        <v>0.56418003750781409</v>
      </c>
      <c r="I21" s="152" t="s">
        <v>147</v>
      </c>
      <c r="J21" s="1" t="s">
        <v>64</v>
      </c>
      <c r="K21" s="81" t="s">
        <v>77</v>
      </c>
      <c r="M21" s="38" t="s">
        <v>181</v>
      </c>
      <c r="N21" s="112">
        <v>3593</v>
      </c>
      <c r="O21" s="84">
        <f>N21/N25</f>
        <v>0.42365287112368827</v>
      </c>
      <c r="Q21" s="43"/>
      <c r="R21" s="43"/>
      <c r="S21" s="103"/>
      <c r="U21" s="50"/>
      <c r="V21" s="50"/>
      <c r="W21" s="106"/>
      <c r="X21" s="43"/>
    </row>
    <row r="22" spans="1:24" x14ac:dyDescent="0.2">
      <c r="A22" s="13"/>
      <c r="B22" s="13"/>
      <c r="C22" s="80"/>
      <c r="E22" s="152" t="s">
        <v>107</v>
      </c>
      <c r="F22" s="1">
        <f>F19+F20+F21</f>
        <v>9598</v>
      </c>
      <c r="G22" s="81">
        <f>G19+G20+G21</f>
        <v>1</v>
      </c>
      <c r="I22" s="152" t="s">
        <v>148</v>
      </c>
      <c r="J22" s="112">
        <v>3140</v>
      </c>
      <c r="K22" s="81">
        <f>J22/J25</f>
        <v>0.35726476277164637</v>
      </c>
      <c r="M22" s="38" t="s">
        <v>182</v>
      </c>
      <c r="N22" s="112">
        <v>1960</v>
      </c>
      <c r="O22" s="84">
        <f>N22/N25</f>
        <v>0.23110482254451126</v>
      </c>
      <c r="Q22" s="38" t="s">
        <v>254</v>
      </c>
      <c r="R22" s="23" t="s">
        <v>64</v>
      </c>
      <c r="S22" s="84" t="s">
        <v>77</v>
      </c>
      <c r="U22" s="50"/>
      <c r="V22" s="50"/>
      <c r="W22" s="106"/>
      <c r="X22" s="43"/>
    </row>
    <row r="23" spans="1:24" x14ac:dyDescent="0.2">
      <c r="A23" s="13"/>
      <c r="B23" s="13"/>
      <c r="C23" s="80"/>
      <c r="E23" s="13"/>
      <c r="F23" s="13"/>
      <c r="G23" s="80"/>
      <c r="I23" s="152" t="s">
        <v>149</v>
      </c>
      <c r="J23" s="112">
        <v>1116</v>
      </c>
      <c r="K23" s="81">
        <f>J23/J25</f>
        <v>0.12697690294686539</v>
      </c>
      <c r="M23" s="38" t="s">
        <v>183</v>
      </c>
      <c r="N23" s="112">
        <v>1750</v>
      </c>
      <c r="O23" s="84">
        <f>N23/N25</f>
        <v>0.20634359155759935</v>
      </c>
      <c r="Q23" s="46" t="s">
        <v>257</v>
      </c>
      <c r="R23" s="112">
        <v>3889</v>
      </c>
      <c r="S23" s="108">
        <f>R23/R26</f>
        <v>0.50743736951983298</v>
      </c>
      <c r="U23" s="50"/>
      <c r="V23" s="50"/>
      <c r="W23" s="106"/>
      <c r="X23" s="43"/>
    </row>
    <row r="24" spans="1:24" x14ac:dyDescent="0.2">
      <c r="A24" s="13"/>
      <c r="B24" s="13"/>
      <c r="C24" s="80"/>
      <c r="E24" s="152" t="s">
        <v>116</v>
      </c>
      <c r="F24" s="1" t="s">
        <v>64</v>
      </c>
      <c r="G24" s="81" t="s">
        <v>77</v>
      </c>
      <c r="I24" s="152" t="s">
        <v>675</v>
      </c>
      <c r="J24" s="112">
        <v>4533</v>
      </c>
      <c r="K24" s="81">
        <f>J24/J25</f>
        <v>0.51575833428148821</v>
      </c>
      <c r="M24" s="38" t="s">
        <v>184</v>
      </c>
      <c r="N24" s="112">
        <v>1178</v>
      </c>
      <c r="O24" s="84">
        <f>N24/N25</f>
        <v>0.13889871477420115</v>
      </c>
      <c r="Q24" s="46" t="s">
        <v>258</v>
      </c>
      <c r="R24" s="112">
        <v>1837</v>
      </c>
      <c r="S24" s="108">
        <f>R24/R26</f>
        <v>0.23969206680584551</v>
      </c>
      <c r="U24" s="50"/>
      <c r="V24" s="50"/>
      <c r="W24" s="106"/>
      <c r="X24" s="43"/>
    </row>
    <row r="25" spans="1:24" x14ac:dyDescent="0.2">
      <c r="A25" s="13"/>
      <c r="B25" s="13"/>
      <c r="C25" s="80"/>
      <c r="E25" s="152" t="s">
        <v>117</v>
      </c>
      <c r="F25" s="112">
        <v>3762</v>
      </c>
      <c r="G25" s="81">
        <f>F25/F30</f>
        <v>0.4040382343464719</v>
      </c>
      <c r="I25" s="152" t="s">
        <v>69</v>
      </c>
      <c r="J25" s="1">
        <f>J22+J23+J24</f>
        <v>8789</v>
      </c>
      <c r="K25" s="81">
        <f>K22+K23+K24</f>
        <v>1</v>
      </c>
      <c r="M25" s="38" t="s">
        <v>69</v>
      </c>
      <c r="N25" s="23">
        <f>N21+N22+N23+N24</f>
        <v>8481</v>
      </c>
      <c r="O25" s="84">
        <f>O21+O22+O23+O24</f>
        <v>1</v>
      </c>
      <c r="Q25" s="46" t="s">
        <v>259</v>
      </c>
      <c r="R25" s="112">
        <v>1938</v>
      </c>
      <c r="S25" s="108">
        <f>R25/R26</f>
        <v>0.25287056367432148</v>
      </c>
      <c r="U25" s="50"/>
      <c r="V25" s="50"/>
      <c r="W25" s="106"/>
      <c r="X25" s="43"/>
    </row>
    <row r="26" spans="1:24" x14ac:dyDescent="0.2">
      <c r="A26" s="13"/>
      <c r="B26" s="13"/>
      <c r="C26" s="80"/>
      <c r="E26" s="152" t="s">
        <v>118</v>
      </c>
      <c r="F26" s="112">
        <v>1307</v>
      </c>
      <c r="G26" s="81">
        <f>F26/F30</f>
        <v>0.14037160347975514</v>
      </c>
      <c r="I26" s="13"/>
      <c r="J26" s="13"/>
      <c r="K26" s="80"/>
      <c r="M26" s="13"/>
      <c r="N26" s="13"/>
      <c r="O26" s="80"/>
      <c r="Q26" s="46" t="s">
        <v>69</v>
      </c>
      <c r="R26" s="47">
        <f>R23+R24+R25</f>
        <v>7664</v>
      </c>
      <c r="S26" s="108">
        <f>S23+S24+S25</f>
        <v>1</v>
      </c>
      <c r="U26" s="50"/>
      <c r="V26" s="50"/>
      <c r="W26" s="106"/>
      <c r="X26" s="43"/>
    </row>
    <row r="27" spans="1:24" x14ac:dyDescent="0.2">
      <c r="A27" s="43"/>
      <c r="B27" s="43"/>
      <c r="C27" s="103"/>
      <c r="E27" s="152" t="s">
        <v>119</v>
      </c>
      <c r="F27" s="112">
        <v>770</v>
      </c>
      <c r="G27" s="81">
        <f>F27/F30</f>
        <v>8.2697884222962093E-2</v>
      </c>
      <c r="I27" s="152" t="s">
        <v>150</v>
      </c>
      <c r="J27" s="1" t="s">
        <v>64</v>
      </c>
      <c r="K27" s="81" t="s">
        <v>77</v>
      </c>
      <c r="M27" s="38" t="s">
        <v>185</v>
      </c>
      <c r="N27" s="23" t="s">
        <v>64</v>
      </c>
      <c r="O27" s="84" t="s">
        <v>77</v>
      </c>
      <c r="Q27" s="43"/>
      <c r="R27" s="43"/>
      <c r="S27" s="103"/>
      <c r="U27" s="50"/>
      <c r="V27" s="50"/>
      <c r="W27" s="106"/>
      <c r="X27" s="43"/>
    </row>
    <row r="28" spans="1:24" x14ac:dyDescent="0.2">
      <c r="A28" s="43"/>
      <c r="B28" s="43"/>
      <c r="C28" s="103"/>
      <c r="E28" s="152" t="s">
        <v>120</v>
      </c>
      <c r="F28" s="112">
        <v>533</v>
      </c>
      <c r="G28" s="81">
        <f>F28/F30</f>
        <v>5.7244119858232197E-2</v>
      </c>
      <c r="I28" s="152" t="s">
        <v>644</v>
      </c>
      <c r="J28" s="112">
        <v>2019</v>
      </c>
      <c r="K28" s="81">
        <f>J28/J33</f>
        <v>0.22940574934666516</v>
      </c>
      <c r="M28" s="38" t="s">
        <v>186</v>
      </c>
      <c r="N28" s="112">
        <v>3925</v>
      </c>
      <c r="O28" s="84">
        <f>N28/N31</f>
        <v>0.45863519513905115</v>
      </c>
      <c r="Q28" s="38" t="s">
        <v>253</v>
      </c>
      <c r="R28" s="23" t="s">
        <v>64</v>
      </c>
      <c r="S28" s="84" t="s">
        <v>77</v>
      </c>
      <c r="U28" s="50"/>
      <c r="V28" s="50"/>
      <c r="W28" s="106"/>
      <c r="X28" s="43"/>
    </row>
    <row r="29" spans="1:24" x14ac:dyDescent="0.2">
      <c r="A29" s="43"/>
      <c r="B29" s="43"/>
      <c r="C29" s="103"/>
      <c r="E29" s="152" t="s">
        <v>99</v>
      </c>
      <c r="F29" s="112">
        <v>2939</v>
      </c>
      <c r="G29" s="81">
        <f>F29/F30</f>
        <v>0.31564815809257868</v>
      </c>
      <c r="I29" s="152" t="s">
        <v>151</v>
      </c>
      <c r="J29" s="112">
        <v>4402</v>
      </c>
      <c r="K29" s="81">
        <f>J29/J33</f>
        <v>0.50017043517782067</v>
      </c>
      <c r="M29" s="38" t="s">
        <v>682</v>
      </c>
      <c r="N29" s="112">
        <v>2536</v>
      </c>
      <c r="O29" s="84">
        <f>N29/N31</f>
        <v>0.29633091843888759</v>
      </c>
      <c r="Q29" s="46" t="s">
        <v>256</v>
      </c>
      <c r="R29" s="112">
        <v>5196</v>
      </c>
      <c r="S29" s="108">
        <f>R29/R31</f>
        <v>0.65747184613437937</v>
      </c>
      <c r="U29" s="50"/>
      <c r="V29" s="50"/>
      <c r="W29" s="106"/>
      <c r="X29" s="43"/>
    </row>
    <row r="30" spans="1:24" x14ac:dyDescent="0.2">
      <c r="A30" s="43"/>
      <c r="B30" s="43"/>
      <c r="C30" s="103"/>
      <c r="E30" s="152" t="s">
        <v>69</v>
      </c>
      <c r="F30" s="1">
        <f>F25+F26+F27+F28+F29</f>
        <v>9311</v>
      </c>
      <c r="G30" s="81">
        <f>G25+G26+G27+G28+G29</f>
        <v>1</v>
      </c>
      <c r="I30" s="152" t="s">
        <v>152</v>
      </c>
      <c r="J30" s="112">
        <v>539</v>
      </c>
      <c r="K30" s="81">
        <f>J30/J33</f>
        <v>6.1243040563572319E-2</v>
      </c>
      <c r="M30" s="38" t="s">
        <v>187</v>
      </c>
      <c r="N30" s="112">
        <v>2097</v>
      </c>
      <c r="O30" s="84">
        <f>N30/N31</f>
        <v>0.24503388642206123</v>
      </c>
      <c r="Q30" s="46" t="s">
        <v>255</v>
      </c>
      <c r="R30" s="112">
        <v>2707</v>
      </c>
      <c r="S30" s="108">
        <f>R30/R31</f>
        <v>0.34252815386562063</v>
      </c>
      <c r="U30" s="50"/>
      <c r="V30" s="50"/>
      <c r="W30" s="106"/>
      <c r="X30" s="43"/>
    </row>
    <row r="31" spans="1:24" x14ac:dyDescent="0.2">
      <c r="A31" s="43"/>
      <c r="B31" s="43"/>
      <c r="C31" s="103"/>
      <c r="E31" s="13"/>
      <c r="F31" s="13"/>
      <c r="G31" s="80"/>
      <c r="I31" s="152" t="s">
        <v>153</v>
      </c>
      <c r="J31" s="112">
        <v>726</v>
      </c>
      <c r="K31" s="81">
        <f>J31/J33</f>
        <v>8.2490626065219855E-2</v>
      </c>
      <c r="M31" s="38" t="s">
        <v>69</v>
      </c>
      <c r="N31" s="23">
        <f>N28+N29+N30</f>
        <v>8558</v>
      </c>
      <c r="O31" s="84">
        <f>O28+O29+O30</f>
        <v>1</v>
      </c>
      <c r="Q31" s="46" t="s">
        <v>107</v>
      </c>
      <c r="R31" s="47">
        <f>R29+R30</f>
        <v>7903</v>
      </c>
      <c r="S31" s="108">
        <f>S29+S30</f>
        <v>1</v>
      </c>
      <c r="U31" s="50"/>
      <c r="V31" s="50"/>
      <c r="W31" s="106"/>
      <c r="X31" s="43"/>
    </row>
    <row r="32" spans="1:24" x14ac:dyDescent="0.2">
      <c r="A32" s="43"/>
      <c r="B32" s="43"/>
      <c r="C32" s="103"/>
      <c r="E32" s="4" t="s">
        <v>121</v>
      </c>
      <c r="F32" s="5" t="s">
        <v>64</v>
      </c>
      <c r="G32" s="88" t="s">
        <v>94</v>
      </c>
      <c r="I32" s="152" t="s">
        <v>154</v>
      </c>
      <c r="J32" s="112">
        <v>1115</v>
      </c>
      <c r="K32" s="81">
        <f>J32/J33</f>
        <v>0.12669014884672197</v>
      </c>
      <c r="M32" s="13"/>
      <c r="N32" s="13"/>
      <c r="O32" s="80"/>
      <c r="Q32" s="13"/>
      <c r="R32" s="13"/>
      <c r="S32" s="80"/>
      <c r="U32" s="50"/>
      <c r="V32" s="50"/>
      <c r="W32" s="106"/>
      <c r="X32" s="43"/>
    </row>
    <row r="33" spans="1:24" x14ac:dyDescent="0.2">
      <c r="A33" s="43"/>
      <c r="B33" s="43"/>
      <c r="C33" s="103"/>
      <c r="E33" s="6" t="s">
        <v>112</v>
      </c>
      <c r="F33" s="112">
        <v>7123</v>
      </c>
      <c r="G33" s="89">
        <f>F33/F35</f>
        <v>0.7021192705766387</v>
      </c>
      <c r="I33" s="152" t="s">
        <v>69</v>
      </c>
      <c r="J33" s="1">
        <f>J28+J29+J30+J31+J32</f>
        <v>8801</v>
      </c>
      <c r="K33" s="81">
        <f>K28+K29+K30+K31+K32</f>
        <v>1</v>
      </c>
      <c r="M33" s="38" t="s">
        <v>188</v>
      </c>
      <c r="N33" s="23" t="s">
        <v>64</v>
      </c>
      <c r="O33" s="84" t="s">
        <v>77</v>
      </c>
      <c r="Q33" s="13"/>
      <c r="R33" s="13"/>
      <c r="S33" s="80"/>
      <c r="U33" s="50"/>
      <c r="V33" s="50"/>
      <c r="W33" s="106"/>
      <c r="X33" s="43"/>
    </row>
    <row r="34" spans="1:24" x14ac:dyDescent="0.2">
      <c r="A34" s="13"/>
      <c r="B34" s="13"/>
      <c r="C34" s="80"/>
      <c r="E34" s="6" t="s">
        <v>122</v>
      </c>
      <c r="F34" s="112">
        <v>3022</v>
      </c>
      <c r="G34" s="89">
        <f>F34/F35</f>
        <v>0.29788072942336125</v>
      </c>
      <c r="I34" s="13"/>
      <c r="J34" s="13"/>
      <c r="K34" s="80"/>
      <c r="M34" s="38" t="s">
        <v>189</v>
      </c>
      <c r="N34" s="112">
        <v>3668</v>
      </c>
      <c r="O34" s="84">
        <f>N34/N38</f>
        <v>0.43500948766603414</v>
      </c>
      <c r="Q34" s="13"/>
      <c r="R34" s="13"/>
      <c r="S34" s="80"/>
      <c r="U34" s="50"/>
      <c r="V34" s="50"/>
      <c r="W34" s="106"/>
      <c r="X34" s="43"/>
    </row>
    <row r="35" spans="1:24" x14ac:dyDescent="0.2">
      <c r="A35" s="13"/>
      <c r="B35" s="13"/>
      <c r="C35" s="80"/>
      <c r="E35" s="6" t="s">
        <v>107</v>
      </c>
      <c r="F35" s="7">
        <f>F33+F34</f>
        <v>10145</v>
      </c>
      <c r="G35" s="89">
        <f>G33+G34</f>
        <v>1</v>
      </c>
      <c r="I35" s="38" t="s">
        <v>155</v>
      </c>
      <c r="J35" s="23" t="s">
        <v>64</v>
      </c>
      <c r="K35" s="84" t="s">
        <v>77</v>
      </c>
      <c r="M35" s="38" t="s">
        <v>190</v>
      </c>
      <c r="N35" s="112">
        <v>2726</v>
      </c>
      <c r="O35" s="84">
        <f>N35/N38</f>
        <v>0.323292220113852</v>
      </c>
      <c r="Q35" s="13"/>
      <c r="R35" s="13"/>
      <c r="S35" s="80"/>
      <c r="U35" s="50"/>
      <c r="V35" s="50"/>
      <c r="W35" s="106"/>
      <c r="X35" s="43"/>
    </row>
    <row r="36" spans="1:24" x14ac:dyDescent="0.2">
      <c r="A36" s="13"/>
      <c r="B36" s="13"/>
      <c r="C36" s="80"/>
      <c r="E36" s="13"/>
      <c r="F36" s="13"/>
      <c r="G36" s="80"/>
      <c r="I36" s="38" t="s">
        <v>156</v>
      </c>
      <c r="J36" s="112">
        <v>4735</v>
      </c>
      <c r="K36" s="84">
        <f>J36/J38</f>
        <v>0.53358124859139056</v>
      </c>
      <c r="M36" s="38" t="s">
        <v>191</v>
      </c>
      <c r="N36" s="112">
        <v>1011</v>
      </c>
      <c r="O36" s="84">
        <f>N36/N38</f>
        <v>0.11990037950664137</v>
      </c>
      <c r="Q36" s="13"/>
      <c r="R36" s="13"/>
      <c r="S36" s="80"/>
      <c r="U36" s="50"/>
      <c r="V36" s="50"/>
      <c r="W36" s="106"/>
      <c r="X36" s="43"/>
    </row>
    <row r="37" spans="1:24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38" t="s">
        <v>582</v>
      </c>
      <c r="J37" s="112">
        <v>4139</v>
      </c>
      <c r="K37" s="84">
        <f>J37/J38</f>
        <v>0.46641875140860944</v>
      </c>
      <c r="M37" s="38" t="s">
        <v>192</v>
      </c>
      <c r="N37" s="112">
        <v>1027</v>
      </c>
      <c r="O37" s="84">
        <f>N37/N38</f>
        <v>0.12179791271347248</v>
      </c>
      <c r="Q37" s="13"/>
      <c r="R37" s="13"/>
      <c r="S37" s="80"/>
      <c r="U37" s="50"/>
      <c r="V37" s="50"/>
      <c r="W37" s="106"/>
      <c r="X37" s="43"/>
    </row>
    <row r="38" spans="1:24" x14ac:dyDescent="0.2">
      <c r="A38" s="13"/>
      <c r="B38" s="13"/>
      <c r="C38" s="80"/>
      <c r="E38" s="6" t="s">
        <v>124</v>
      </c>
      <c r="F38" s="112">
        <v>22</v>
      </c>
      <c r="G38" s="89">
        <f>F38/F40</f>
        <v>0.38596491228070173</v>
      </c>
      <c r="I38" s="38" t="s">
        <v>69</v>
      </c>
      <c r="J38" s="23">
        <f>J36+J37</f>
        <v>8874</v>
      </c>
      <c r="K38" s="84">
        <f>K36+K37</f>
        <v>1</v>
      </c>
      <c r="M38" s="38" t="s">
        <v>107</v>
      </c>
      <c r="N38" s="23">
        <f>N34+N35+N36+N37</f>
        <v>8432</v>
      </c>
      <c r="O38" s="84">
        <f>O34+O35+O36+O37</f>
        <v>1</v>
      </c>
      <c r="Q38" s="13"/>
      <c r="R38" s="13"/>
      <c r="S38" s="80"/>
      <c r="U38" s="50"/>
      <c r="V38" s="50"/>
      <c r="W38" s="106"/>
      <c r="X38" s="43"/>
    </row>
    <row r="39" spans="1:24" x14ac:dyDescent="0.2">
      <c r="A39" s="13"/>
      <c r="B39" s="13"/>
      <c r="C39" s="80"/>
      <c r="E39" s="6" t="s">
        <v>125</v>
      </c>
      <c r="F39" s="112">
        <v>35</v>
      </c>
      <c r="G39" s="89">
        <f>F39/F40</f>
        <v>0.61403508771929827</v>
      </c>
      <c r="I39" s="13"/>
      <c r="J39" s="13"/>
      <c r="K39" s="80"/>
      <c r="M39" s="13"/>
      <c r="N39" s="13"/>
      <c r="O39" s="80"/>
      <c r="Q39" s="13"/>
      <c r="R39" s="13"/>
      <c r="S39" s="80"/>
      <c r="U39" s="50"/>
      <c r="V39" s="50"/>
      <c r="W39" s="106"/>
      <c r="X39" s="43"/>
    </row>
    <row r="40" spans="1:24" x14ac:dyDescent="0.2">
      <c r="A40" s="13"/>
      <c r="B40" s="13"/>
      <c r="C40" s="80"/>
      <c r="E40" s="6" t="s">
        <v>107</v>
      </c>
      <c r="F40" s="7">
        <f>F38+F39</f>
        <v>57</v>
      </c>
      <c r="G40" s="89">
        <f>G38+G39</f>
        <v>1</v>
      </c>
      <c r="I40" s="38" t="s">
        <v>157</v>
      </c>
      <c r="J40" s="23" t="s">
        <v>64</v>
      </c>
      <c r="K40" s="84" t="s">
        <v>77</v>
      </c>
      <c r="M40" s="38" t="s">
        <v>193</v>
      </c>
      <c r="N40" s="23" t="s">
        <v>64</v>
      </c>
      <c r="O40" s="84" t="s">
        <v>77</v>
      </c>
      <c r="Q40" s="13"/>
      <c r="R40" s="13"/>
      <c r="S40" s="80"/>
      <c r="U40" s="50"/>
      <c r="V40" s="50"/>
      <c r="W40" s="106"/>
      <c r="X40" s="43"/>
    </row>
    <row r="41" spans="1:24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38" t="s">
        <v>645</v>
      </c>
      <c r="J41" s="112">
        <v>1217</v>
      </c>
      <c r="K41" s="84">
        <f>J41/J45</f>
        <v>0.14238914238914238</v>
      </c>
      <c r="M41" s="38" t="s">
        <v>194</v>
      </c>
      <c r="N41" s="112">
        <v>1755</v>
      </c>
      <c r="O41" s="84">
        <f>N41/N45</f>
        <v>0.2099533437013997</v>
      </c>
      <c r="Q41" s="13"/>
      <c r="R41" s="13"/>
      <c r="S41" s="80"/>
      <c r="U41" s="50"/>
      <c r="V41" s="50"/>
      <c r="W41" s="106"/>
      <c r="X41" s="43"/>
    </row>
    <row r="42" spans="1:24" x14ac:dyDescent="0.2">
      <c r="A42" s="1" t="s">
        <v>87</v>
      </c>
      <c r="B42">
        <v>7167</v>
      </c>
      <c r="C42" s="81">
        <f>B42/B44</f>
        <v>0.65523861766319258</v>
      </c>
      <c r="E42" s="152" t="s">
        <v>126</v>
      </c>
      <c r="F42" s="1" t="s">
        <v>64</v>
      </c>
      <c r="G42" s="81" t="s">
        <v>77</v>
      </c>
      <c r="I42" s="38" t="s">
        <v>158</v>
      </c>
      <c r="J42" s="112">
        <v>2625</v>
      </c>
      <c r="K42" s="84">
        <f>J42/J45</f>
        <v>0.30712530712530711</v>
      </c>
      <c r="M42" s="38" t="s">
        <v>195</v>
      </c>
      <c r="N42" s="112">
        <v>3309</v>
      </c>
      <c r="O42" s="84">
        <f>N42/N45</f>
        <v>0.39586074889340828</v>
      </c>
      <c r="Q42" s="13"/>
      <c r="R42" s="13"/>
      <c r="S42" s="80"/>
      <c r="U42" s="50"/>
      <c r="V42" s="50"/>
      <c r="W42" s="106"/>
      <c r="X42" s="43"/>
    </row>
    <row r="43" spans="1:24" x14ac:dyDescent="0.2">
      <c r="A43" s="1" t="s">
        <v>88</v>
      </c>
      <c r="B43">
        <v>3771</v>
      </c>
      <c r="C43" s="81">
        <f>B43/B44</f>
        <v>0.34476138233680748</v>
      </c>
      <c r="E43" s="153" t="s">
        <v>127</v>
      </c>
      <c r="F43" s="125">
        <v>2022</v>
      </c>
      <c r="G43" s="126">
        <f>F43/F49</f>
        <v>0.22837135757849558</v>
      </c>
      <c r="I43" s="38" t="s">
        <v>159</v>
      </c>
      <c r="J43" s="112">
        <v>2616</v>
      </c>
      <c r="K43" s="84">
        <f>J43/J45</f>
        <v>0.30607230607230607</v>
      </c>
      <c r="M43" s="38" t="s">
        <v>196</v>
      </c>
      <c r="N43" s="112">
        <v>1836</v>
      </c>
      <c r="O43" s="84">
        <f>N43/N45</f>
        <v>0.21964349802607969</v>
      </c>
      <c r="Q43" s="13"/>
      <c r="R43" s="13"/>
      <c r="S43" s="80"/>
      <c r="U43" s="50"/>
      <c r="V43" s="50"/>
      <c r="W43" s="106"/>
      <c r="X43" s="43"/>
    </row>
    <row r="44" spans="1:24" x14ac:dyDescent="0.2">
      <c r="A44" s="1" t="s">
        <v>69</v>
      </c>
      <c r="B44" s="1">
        <f>B42+B43</f>
        <v>10938</v>
      </c>
      <c r="C44" s="81">
        <f>C42+C43</f>
        <v>1</v>
      </c>
      <c r="E44" s="152" t="s">
        <v>128</v>
      </c>
      <c r="F44" s="112">
        <v>1273</v>
      </c>
      <c r="G44" s="81">
        <f>F44/F49</f>
        <v>0.14377682403433475</v>
      </c>
      <c r="I44" s="38" t="s">
        <v>160</v>
      </c>
      <c r="J44" s="112">
        <v>2089</v>
      </c>
      <c r="K44" s="84">
        <f>J44/J45</f>
        <v>0.24441324441324441</v>
      </c>
      <c r="M44" s="38" t="s">
        <v>197</v>
      </c>
      <c r="N44" s="112">
        <v>1459</v>
      </c>
      <c r="O44" s="84">
        <f>N44/N45</f>
        <v>0.17454240937911233</v>
      </c>
      <c r="Q44" s="13"/>
      <c r="R44" s="13"/>
      <c r="S44" s="80"/>
      <c r="U44" s="50"/>
      <c r="V44" s="50"/>
      <c r="W44" s="106"/>
      <c r="X44" s="43"/>
    </row>
    <row r="45" spans="1:24" x14ac:dyDescent="0.2">
      <c r="A45" s="13"/>
      <c r="B45" s="13"/>
      <c r="C45" s="80"/>
      <c r="E45" s="152" t="s">
        <v>129</v>
      </c>
      <c r="F45" s="112">
        <v>2268</v>
      </c>
      <c r="G45" s="81">
        <f>F45/F49</f>
        <v>0.25615540998418795</v>
      </c>
      <c r="I45" s="38" t="s">
        <v>69</v>
      </c>
      <c r="J45" s="23">
        <f>J41+J42+J43+J44</f>
        <v>8547</v>
      </c>
      <c r="K45" s="84">
        <f>K41+K42+K43+K44</f>
        <v>1</v>
      </c>
      <c r="M45" s="38" t="s">
        <v>69</v>
      </c>
      <c r="N45" s="23">
        <f>N41+N42+N43+N44</f>
        <v>8359</v>
      </c>
      <c r="O45" s="84">
        <f>O41+O42+O43+O44</f>
        <v>1</v>
      </c>
      <c r="Q45" s="13"/>
      <c r="R45" s="13"/>
      <c r="S45" s="80"/>
      <c r="U45" s="50"/>
      <c r="V45" s="50"/>
      <c r="W45" s="106"/>
      <c r="X45" s="43"/>
    </row>
    <row r="46" spans="1:24" ht="34" x14ac:dyDescent="0.2">
      <c r="A46" s="12" t="s">
        <v>89</v>
      </c>
      <c r="B46" s="1" t="s">
        <v>64</v>
      </c>
      <c r="C46" s="81" t="s">
        <v>94</v>
      </c>
      <c r="E46" s="152" t="s">
        <v>130</v>
      </c>
      <c r="F46" s="112">
        <v>1818</v>
      </c>
      <c r="G46" s="81">
        <f>F46/F49</f>
        <v>0.20533092387621413</v>
      </c>
      <c r="I46" s="13"/>
      <c r="J46" s="13"/>
      <c r="K46" s="80"/>
      <c r="M46" s="13"/>
      <c r="N46" s="13"/>
      <c r="O46" s="80"/>
      <c r="Q46" s="13"/>
      <c r="R46" s="13"/>
      <c r="S46" s="80"/>
      <c r="U46" s="50"/>
      <c r="V46" s="50"/>
      <c r="W46" s="106"/>
      <c r="X46" s="43"/>
    </row>
    <row r="47" spans="1:24" x14ac:dyDescent="0.2">
      <c r="A47" s="1" t="s">
        <v>90</v>
      </c>
      <c r="B47">
        <v>4185</v>
      </c>
      <c r="C47" s="81">
        <f>B47/B49</f>
        <v>0.40595596081094187</v>
      </c>
      <c r="E47" s="152" t="s">
        <v>131</v>
      </c>
      <c r="F47" s="112">
        <v>1242</v>
      </c>
      <c r="G47" s="81">
        <f>F47/F49</f>
        <v>0.14027558165800769</v>
      </c>
      <c r="I47" s="38" t="s">
        <v>161</v>
      </c>
      <c r="J47" s="23" t="s">
        <v>64</v>
      </c>
      <c r="K47" s="84" t="s">
        <v>77</v>
      </c>
      <c r="M47" s="38" t="s">
        <v>198</v>
      </c>
      <c r="N47" s="23" t="s">
        <v>64</v>
      </c>
      <c r="O47" s="84" t="s">
        <v>77</v>
      </c>
      <c r="Q47" s="13"/>
      <c r="R47" s="13"/>
      <c r="S47" s="80"/>
      <c r="U47" s="50"/>
      <c r="V47" s="50"/>
      <c r="W47" s="106"/>
      <c r="X47" s="43"/>
    </row>
    <row r="48" spans="1:24" x14ac:dyDescent="0.2">
      <c r="A48" s="1" t="s">
        <v>91</v>
      </c>
      <c r="B48">
        <v>6124</v>
      </c>
      <c r="C48" s="81">
        <f>B48/B49</f>
        <v>0.59404403918905813</v>
      </c>
      <c r="E48" s="152" t="s">
        <v>673</v>
      </c>
      <c r="F48" s="112">
        <v>231</v>
      </c>
      <c r="G48" s="81">
        <f>F48/F49</f>
        <v>2.6089902868759882E-2</v>
      </c>
      <c r="I48" s="38" t="s">
        <v>162</v>
      </c>
      <c r="J48" s="112">
        <v>3777</v>
      </c>
      <c r="K48" s="84">
        <f>J48/J51</f>
        <v>0.44383078730904818</v>
      </c>
      <c r="M48" s="38" t="s">
        <v>199</v>
      </c>
      <c r="N48" s="112">
        <v>3273</v>
      </c>
      <c r="O48" s="84">
        <f>N48/N51</f>
        <v>0.3915071770334928</v>
      </c>
      <c r="Q48" s="13"/>
      <c r="R48" s="13"/>
      <c r="S48" s="80"/>
      <c r="U48" s="50"/>
      <c r="V48" s="50"/>
      <c r="W48" s="106"/>
      <c r="X48" s="43"/>
    </row>
    <row r="49" spans="1:24" x14ac:dyDescent="0.2">
      <c r="A49" s="1" t="s">
        <v>69</v>
      </c>
      <c r="B49" s="1">
        <f>B47+B48</f>
        <v>10309</v>
      </c>
      <c r="C49" s="81">
        <f>C47+C48</f>
        <v>1</v>
      </c>
      <c r="E49" s="152" t="s">
        <v>69</v>
      </c>
      <c r="F49" s="1">
        <f>F43+F44+F45+F46+F47+F48</f>
        <v>8854</v>
      </c>
      <c r="G49" s="81">
        <f>G43+G44+G45+G46+G47+G48</f>
        <v>1</v>
      </c>
      <c r="I49" s="38" t="s">
        <v>163</v>
      </c>
      <c r="J49" s="112">
        <v>3003</v>
      </c>
      <c r="K49" s="84">
        <f>J49/J51</f>
        <v>0.35287896592244417</v>
      </c>
      <c r="M49" s="38" t="s">
        <v>200</v>
      </c>
      <c r="N49" s="112">
        <v>2618</v>
      </c>
      <c r="O49" s="84">
        <f>N49/N51</f>
        <v>0.31315789473684208</v>
      </c>
      <c r="Q49" s="13"/>
      <c r="R49" s="13"/>
      <c r="S49" s="80"/>
      <c r="U49" s="50"/>
      <c r="V49" s="50"/>
      <c r="W49" s="106"/>
      <c r="X49" s="43"/>
    </row>
    <row r="50" spans="1:24" x14ac:dyDescent="0.2">
      <c r="A50" s="13"/>
      <c r="B50" s="13"/>
      <c r="C50" s="80"/>
      <c r="E50" s="13"/>
      <c r="F50" s="13"/>
      <c r="G50" s="80"/>
      <c r="I50" s="38" t="s">
        <v>164</v>
      </c>
      <c r="J50" s="112">
        <v>1730</v>
      </c>
      <c r="K50" s="84">
        <f>J50/J51</f>
        <v>0.20329024676850763</v>
      </c>
      <c r="M50" s="38" t="s">
        <v>201</v>
      </c>
      <c r="N50" s="112">
        <v>2469</v>
      </c>
      <c r="O50" s="84">
        <f>N50/N51</f>
        <v>0.29533492822966506</v>
      </c>
      <c r="Q50" s="13"/>
      <c r="R50" s="13"/>
      <c r="S50" s="80"/>
      <c r="U50" s="50"/>
      <c r="V50" s="50"/>
      <c r="W50" s="106"/>
      <c r="X50" s="43"/>
    </row>
    <row r="51" spans="1:24" ht="34" x14ac:dyDescent="0.2">
      <c r="A51" s="12" t="s">
        <v>95</v>
      </c>
      <c r="B51" s="1" t="s">
        <v>64</v>
      </c>
      <c r="C51" s="81" t="s">
        <v>94</v>
      </c>
      <c r="E51" s="152" t="s">
        <v>132</v>
      </c>
      <c r="F51" s="1" t="s">
        <v>64</v>
      </c>
      <c r="G51" s="81" t="s">
        <v>77</v>
      </c>
      <c r="I51" s="38" t="s">
        <v>69</v>
      </c>
      <c r="J51" s="23">
        <f>J48+J49+J50</f>
        <v>8510</v>
      </c>
      <c r="K51" s="84">
        <f>K48+K49+K50</f>
        <v>1</v>
      </c>
      <c r="M51" s="38" t="s">
        <v>69</v>
      </c>
      <c r="N51" s="23">
        <f>N48+N49+N50</f>
        <v>8360</v>
      </c>
      <c r="O51" s="84">
        <f>O48+O49+O50</f>
        <v>1</v>
      </c>
      <c r="Q51" s="13"/>
      <c r="R51" s="13"/>
      <c r="S51" s="80"/>
      <c r="U51" s="50"/>
      <c r="V51" s="50"/>
      <c r="W51" s="106"/>
      <c r="X51" s="43"/>
    </row>
    <row r="52" spans="1:24" x14ac:dyDescent="0.2">
      <c r="A52" s="1" t="s">
        <v>92</v>
      </c>
      <c r="B52" s="112">
        <v>3859</v>
      </c>
      <c r="C52" s="81">
        <f>B52/B54</f>
        <v>0.3781109151479522</v>
      </c>
      <c r="E52" s="152" t="s">
        <v>133</v>
      </c>
      <c r="F52" s="112">
        <v>5144</v>
      </c>
      <c r="G52" s="81">
        <f>F52/F55</f>
        <v>0.56298566269016093</v>
      </c>
      <c r="I52" s="13"/>
      <c r="J52" s="13"/>
      <c r="K52" s="80"/>
      <c r="M52" s="13"/>
      <c r="N52" s="13"/>
      <c r="O52" s="80"/>
      <c r="Q52" s="13"/>
      <c r="R52" s="13"/>
      <c r="S52" s="80"/>
      <c r="U52" s="50"/>
      <c r="V52" s="50"/>
      <c r="W52" s="106"/>
      <c r="X52" s="43"/>
    </row>
    <row r="53" spans="1:24" x14ac:dyDescent="0.2">
      <c r="A53" s="1" t="s">
        <v>93</v>
      </c>
      <c r="B53" s="112">
        <v>6347</v>
      </c>
      <c r="C53" s="81">
        <f>B53/B54</f>
        <v>0.62188908485204786</v>
      </c>
      <c r="E53" s="152" t="s">
        <v>134</v>
      </c>
      <c r="F53" s="112">
        <v>3059</v>
      </c>
      <c r="G53" s="81">
        <f>F53/F55</f>
        <v>0.33479260151034257</v>
      </c>
      <c r="I53" s="38" t="s">
        <v>165</v>
      </c>
      <c r="J53" s="23" t="s">
        <v>64</v>
      </c>
      <c r="K53" s="84" t="s">
        <v>77</v>
      </c>
      <c r="M53" s="38" t="s">
        <v>202</v>
      </c>
      <c r="N53" s="23" t="s">
        <v>64</v>
      </c>
      <c r="O53" s="84" t="s">
        <v>77</v>
      </c>
      <c r="Q53" s="13"/>
      <c r="R53" s="13"/>
      <c r="S53" s="80"/>
      <c r="U53" s="50"/>
      <c r="V53" s="50"/>
      <c r="W53" s="106"/>
      <c r="X53" s="43"/>
    </row>
    <row r="54" spans="1:24" x14ac:dyDescent="0.2">
      <c r="A54" s="1" t="s">
        <v>69</v>
      </c>
      <c r="B54" s="1">
        <f>B52+B53</f>
        <v>10206</v>
      </c>
      <c r="C54" s="81">
        <f>C52+C53</f>
        <v>1</v>
      </c>
      <c r="E54" s="152" t="s">
        <v>135</v>
      </c>
      <c r="F54" s="112">
        <v>934</v>
      </c>
      <c r="G54" s="81">
        <f>F54/F55</f>
        <v>0.10222173579949655</v>
      </c>
      <c r="I54" s="38" t="s">
        <v>166</v>
      </c>
      <c r="J54" s="112">
        <v>3839</v>
      </c>
      <c r="K54" s="84">
        <f>J54/J57</f>
        <v>0.45330027157869879</v>
      </c>
      <c r="M54" s="38" t="s">
        <v>203</v>
      </c>
      <c r="N54" s="112">
        <v>5349</v>
      </c>
      <c r="O54" s="84">
        <f>N54/N56</f>
        <v>0.6413669064748202</v>
      </c>
      <c r="Q54" s="13"/>
      <c r="R54" s="13"/>
      <c r="S54" s="80"/>
      <c r="U54" s="50"/>
      <c r="V54" s="50"/>
      <c r="W54" s="106"/>
      <c r="X54" s="43"/>
    </row>
    <row r="55" spans="1:24" x14ac:dyDescent="0.2">
      <c r="A55" s="13"/>
      <c r="B55" s="13"/>
      <c r="C55" s="80"/>
      <c r="E55" s="152" t="s">
        <v>69</v>
      </c>
      <c r="F55" s="1">
        <f>F52+F53+F54</f>
        <v>9137</v>
      </c>
      <c r="G55" s="81">
        <f>G52+G53+G54</f>
        <v>1</v>
      </c>
      <c r="I55" s="38" t="s">
        <v>167</v>
      </c>
      <c r="J55" s="112">
        <v>2987</v>
      </c>
      <c r="K55" s="84">
        <f>J55/J57</f>
        <v>0.35269807533356951</v>
      </c>
      <c r="M55" s="38" t="s">
        <v>204</v>
      </c>
      <c r="N55" s="112">
        <v>2991</v>
      </c>
      <c r="O55" s="84">
        <f>N55/N56</f>
        <v>0.35863309352517986</v>
      </c>
      <c r="Q55" s="13"/>
      <c r="R55" s="13"/>
      <c r="S55" s="80"/>
      <c r="U55" s="50"/>
      <c r="V55" s="50"/>
      <c r="W55" s="106"/>
      <c r="X55" s="43"/>
    </row>
    <row r="56" spans="1:24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38" t="s">
        <v>168</v>
      </c>
      <c r="J56" s="112">
        <v>1643</v>
      </c>
      <c r="K56" s="84">
        <f>J56/J57</f>
        <v>0.19400165308773173</v>
      </c>
      <c r="M56" s="38" t="s">
        <v>69</v>
      </c>
      <c r="N56" s="23">
        <f>N54+N55</f>
        <v>8340</v>
      </c>
      <c r="O56" s="84">
        <f>O54+O55</f>
        <v>1</v>
      </c>
      <c r="Q56" s="13"/>
      <c r="R56" s="13"/>
      <c r="S56" s="80"/>
      <c r="U56" s="50"/>
      <c r="V56" s="50"/>
      <c r="W56" s="106"/>
      <c r="X56" s="43"/>
    </row>
    <row r="57" spans="1:24" x14ac:dyDescent="0.2">
      <c r="A57" s="1" t="s">
        <v>97</v>
      </c>
      <c r="B57" s="112">
        <v>2200</v>
      </c>
      <c r="C57" s="81">
        <f>B57/B60</f>
        <v>0.22172949002217296</v>
      </c>
      <c r="E57" s="152" t="s">
        <v>136</v>
      </c>
      <c r="F57" s="1" t="s">
        <v>64</v>
      </c>
      <c r="G57" s="81" t="s">
        <v>77</v>
      </c>
      <c r="I57" s="38" t="s">
        <v>69</v>
      </c>
      <c r="J57" s="23">
        <f>J54+J55+J56</f>
        <v>8469</v>
      </c>
      <c r="K57" s="84">
        <f>K54+K55+K56</f>
        <v>1</v>
      </c>
      <c r="M57" s="13"/>
      <c r="N57" s="13"/>
      <c r="O57" s="80"/>
      <c r="Q57" s="13"/>
      <c r="R57" s="13"/>
      <c r="S57" s="80"/>
      <c r="U57" s="50"/>
      <c r="V57" s="50"/>
      <c r="W57" s="106"/>
      <c r="X57" s="43"/>
    </row>
    <row r="58" spans="1:24" x14ac:dyDescent="0.2">
      <c r="A58" s="1" t="s">
        <v>98</v>
      </c>
      <c r="B58" s="112">
        <v>3977</v>
      </c>
      <c r="C58" s="81">
        <f>B58/B60</f>
        <v>0.40082644628099173</v>
      </c>
      <c r="E58" s="152" t="s">
        <v>137</v>
      </c>
      <c r="F58" s="112">
        <v>4730</v>
      </c>
      <c r="G58" s="81">
        <f>F58/F60</f>
        <v>0.52270969167863857</v>
      </c>
      <c r="I58" s="13"/>
      <c r="J58" s="13"/>
      <c r="K58" s="80"/>
      <c r="M58" s="13"/>
      <c r="N58" s="13"/>
      <c r="O58" s="80"/>
      <c r="Q58" s="13"/>
      <c r="R58" s="13"/>
      <c r="S58" s="80"/>
      <c r="U58" s="50"/>
      <c r="V58" s="50"/>
      <c r="W58" s="106"/>
      <c r="X58" s="43"/>
    </row>
    <row r="59" spans="1:24" x14ac:dyDescent="0.2">
      <c r="A59" s="1" t="s">
        <v>99</v>
      </c>
      <c r="B59" s="112">
        <v>3745</v>
      </c>
      <c r="C59" s="81">
        <f>B59/B60</f>
        <v>0.37744406369683531</v>
      </c>
      <c r="E59" s="154" t="s">
        <v>72</v>
      </c>
      <c r="F59" s="112">
        <v>4319</v>
      </c>
      <c r="G59" s="90">
        <f>F59/F60</f>
        <v>0.47729030832136149</v>
      </c>
      <c r="I59" s="50"/>
      <c r="J59" s="13"/>
      <c r="K59" s="87"/>
      <c r="M59" s="13"/>
      <c r="N59" s="13"/>
      <c r="O59" s="80"/>
      <c r="Q59" s="13"/>
      <c r="R59" s="13"/>
      <c r="S59" s="80"/>
      <c r="U59" s="50"/>
      <c r="V59" s="50"/>
      <c r="W59" s="106"/>
      <c r="X59" s="43"/>
    </row>
    <row r="60" spans="1:24" x14ac:dyDescent="0.2">
      <c r="A60" s="1" t="s">
        <v>69</v>
      </c>
      <c r="B60" s="1">
        <f>B57+B58+B59</f>
        <v>9922</v>
      </c>
      <c r="C60" s="81">
        <f>C57+C58+C59</f>
        <v>1</v>
      </c>
      <c r="E60" s="38" t="s">
        <v>69</v>
      </c>
      <c r="F60" s="23">
        <f>F58+F59</f>
        <v>9049</v>
      </c>
      <c r="G60" s="91">
        <f>G58+G59</f>
        <v>1</v>
      </c>
      <c r="I60" s="50"/>
      <c r="J60" s="13"/>
      <c r="K60" s="87"/>
      <c r="M60" s="13"/>
      <c r="N60" s="13"/>
      <c r="O60" s="80"/>
      <c r="Q60" s="13"/>
      <c r="R60" s="13"/>
      <c r="S60" s="80"/>
      <c r="U60" s="50"/>
      <c r="V60" s="50"/>
      <c r="W60" s="106"/>
      <c r="X60" s="43"/>
    </row>
    <row r="61" spans="1:24" x14ac:dyDescent="0.2">
      <c r="A61" s="13"/>
      <c r="B61" s="13"/>
      <c r="C61" s="80"/>
      <c r="E61" s="13"/>
      <c r="F61" s="13"/>
      <c r="G61" s="87"/>
      <c r="I61" s="50"/>
      <c r="J61" s="13"/>
      <c r="K61" s="87"/>
      <c r="M61" s="13"/>
      <c r="N61" s="13"/>
      <c r="O61" s="80"/>
      <c r="Q61" s="13"/>
      <c r="R61" s="13"/>
      <c r="S61" s="80"/>
      <c r="U61" s="50"/>
      <c r="V61" s="50"/>
      <c r="W61" s="106"/>
      <c r="X61" s="43"/>
    </row>
    <row r="62" spans="1:24" ht="34" x14ac:dyDescent="0.2">
      <c r="A62" s="12" t="s">
        <v>100</v>
      </c>
      <c r="B62" s="1" t="s">
        <v>64</v>
      </c>
      <c r="C62" s="81" t="s">
        <v>94</v>
      </c>
      <c r="E62" s="13"/>
      <c r="F62" s="13"/>
      <c r="G62" s="159"/>
      <c r="I62" s="50"/>
      <c r="J62" s="13"/>
      <c r="K62" s="87"/>
      <c r="M62" s="13"/>
      <c r="N62" s="13"/>
      <c r="O62" s="80"/>
      <c r="Q62" s="13"/>
      <c r="R62" s="13"/>
      <c r="S62" s="80"/>
      <c r="U62" s="50"/>
      <c r="V62" s="50"/>
      <c r="W62" s="106"/>
      <c r="X62" s="43"/>
    </row>
    <row r="63" spans="1:24" x14ac:dyDescent="0.2">
      <c r="A63" s="1" t="s">
        <v>101</v>
      </c>
      <c r="B63" s="112">
        <v>8800</v>
      </c>
      <c r="C63" s="81">
        <f>B63/B65</f>
        <v>0.75491121214720769</v>
      </c>
      <c r="E63" s="50"/>
      <c r="F63" s="13"/>
      <c r="G63" s="87"/>
      <c r="I63" s="50"/>
      <c r="J63" s="13"/>
      <c r="K63" s="87"/>
      <c r="M63" s="13"/>
      <c r="N63" s="13"/>
      <c r="O63" s="80"/>
      <c r="Q63" s="13"/>
      <c r="R63" s="13"/>
      <c r="S63" s="80"/>
      <c r="U63" s="50"/>
      <c r="V63" s="50"/>
      <c r="W63" s="106"/>
      <c r="X63" s="43"/>
    </row>
    <row r="64" spans="1:24" x14ac:dyDescent="0.2">
      <c r="A64" s="1" t="s">
        <v>102</v>
      </c>
      <c r="B64" s="112">
        <v>2857</v>
      </c>
      <c r="C64" s="81">
        <f>B64/B65</f>
        <v>0.24508878785279231</v>
      </c>
      <c r="E64" s="50"/>
      <c r="F64" s="13"/>
      <c r="G64" s="87"/>
      <c r="I64" s="50"/>
      <c r="J64" s="13"/>
      <c r="K64" s="87"/>
      <c r="M64" s="13"/>
      <c r="N64" s="13"/>
      <c r="O64" s="80"/>
      <c r="Q64" s="13"/>
      <c r="R64" s="13"/>
      <c r="S64" s="80"/>
      <c r="U64" s="50"/>
      <c r="V64" s="50"/>
      <c r="W64" s="106"/>
      <c r="X64" s="43"/>
    </row>
    <row r="65" spans="1:24" x14ac:dyDescent="0.2">
      <c r="A65" s="1" t="s">
        <v>69</v>
      </c>
      <c r="B65" s="1">
        <f>B63+B64</f>
        <v>11657</v>
      </c>
      <c r="C65" s="81">
        <f>C63+C64</f>
        <v>1</v>
      </c>
      <c r="E65" s="50"/>
      <c r="F65" s="13"/>
      <c r="G65" s="87"/>
      <c r="I65" s="13"/>
      <c r="J65" s="13"/>
      <c r="K65" s="80"/>
      <c r="M65" s="13"/>
      <c r="N65" s="13"/>
      <c r="O65" s="80"/>
      <c r="Q65" s="13"/>
      <c r="R65" s="13"/>
      <c r="S65" s="80"/>
      <c r="U65" s="50"/>
      <c r="V65" s="50"/>
      <c r="W65" s="106"/>
      <c r="X65" s="43"/>
    </row>
    <row r="66" spans="1:24" s="13" customFormat="1" x14ac:dyDescent="0.2">
      <c r="C66" s="80"/>
      <c r="G66" s="80"/>
      <c r="I66" s="50"/>
      <c r="K66" s="87"/>
      <c r="O66" s="80"/>
      <c r="S66" s="80"/>
      <c r="U66" s="43"/>
      <c r="V66" s="43"/>
      <c r="W66" s="103"/>
      <c r="X66" s="43"/>
    </row>
    <row r="67" spans="1:24" s="13" customFormat="1" x14ac:dyDescent="0.2">
      <c r="C67" s="80"/>
      <c r="E67" s="50"/>
      <c r="G67" s="87"/>
      <c r="I67" s="50"/>
      <c r="K67" s="87"/>
      <c r="O67" s="80"/>
      <c r="S67" s="80"/>
      <c r="U67" s="43"/>
      <c r="V67" s="43"/>
      <c r="W67" s="103"/>
      <c r="X67" s="43"/>
    </row>
    <row r="68" spans="1:24" s="13" customFormat="1" x14ac:dyDescent="0.2">
      <c r="C68" s="80"/>
      <c r="E68" s="50"/>
      <c r="G68" s="87"/>
      <c r="I68" s="50"/>
      <c r="K68" s="87"/>
      <c r="O68" s="80"/>
      <c r="S68" s="80"/>
      <c r="U68" s="43"/>
      <c r="V68" s="43"/>
      <c r="W68" s="103"/>
      <c r="X68" s="43"/>
    </row>
    <row r="69" spans="1:24" s="13" customFormat="1" x14ac:dyDescent="0.2">
      <c r="C69" s="80"/>
      <c r="E69" s="50"/>
      <c r="G69" s="87"/>
      <c r="I69" s="50"/>
      <c r="K69" s="87"/>
      <c r="O69" s="80"/>
      <c r="S69" s="80"/>
      <c r="U69" s="43"/>
      <c r="V69" s="43"/>
      <c r="W69" s="103"/>
      <c r="X69" s="43"/>
    </row>
    <row r="70" spans="1:24" s="13" customFormat="1" x14ac:dyDescent="0.2">
      <c r="C70" s="80"/>
      <c r="E70" s="50"/>
      <c r="G70" s="87"/>
      <c r="K70" s="87"/>
      <c r="O70" s="80"/>
      <c r="S70" s="80"/>
      <c r="U70" s="43"/>
      <c r="V70" s="43"/>
      <c r="W70" s="103"/>
      <c r="X70" s="43"/>
    </row>
    <row r="71" spans="1:24" s="13" customFormat="1" x14ac:dyDescent="0.2">
      <c r="C71" s="80"/>
      <c r="E71" s="50"/>
      <c r="G71" s="87"/>
      <c r="I71" s="50"/>
      <c r="K71" s="87"/>
      <c r="O71" s="80"/>
      <c r="S71" s="80"/>
      <c r="U71" s="43"/>
      <c r="V71" s="43"/>
      <c r="W71" s="103"/>
      <c r="X71" s="43"/>
    </row>
    <row r="72" spans="1:24" s="13" customFormat="1" x14ac:dyDescent="0.2">
      <c r="C72" s="80"/>
      <c r="G72" s="87"/>
      <c r="I72" s="50"/>
      <c r="K72" s="87"/>
      <c r="O72" s="80"/>
      <c r="S72" s="80"/>
      <c r="U72" s="43"/>
      <c r="V72" s="43"/>
      <c r="W72" s="103"/>
      <c r="X72" s="43"/>
    </row>
    <row r="73" spans="1:24" s="13" customFormat="1" x14ac:dyDescent="0.2">
      <c r="C73" s="80"/>
      <c r="E73" s="50"/>
      <c r="G73" s="87"/>
      <c r="I73" s="50"/>
      <c r="K73" s="87"/>
      <c r="O73" s="80"/>
      <c r="S73" s="80"/>
      <c r="U73" s="43"/>
      <c r="V73" s="43"/>
      <c r="W73" s="103"/>
      <c r="X73" s="43"/>
    </row>
    <row r="74" spans="1:24" s="13" customFormat="1" x14ac:dyDescent="0.2">
      <c r="C74" s="80"/>
      <c r="E74" s="50"/>
      <c r="G74" s="87"/>
      <c r="I74" s="50"/>
      <c r="K74" s="87"/>
      <c r="O74" s="80"/>
      <c r="S74" s="80"/>
      <c r="U74" s="43"/>
      <c r="V74" s="43"/>
      <c r="W74" s="103"/>
      <c r="X74" s="43"/>
    </row>
    <row r="75" spans="1:24" s="13" customFormat="1" x14ac:dyDescent="0.2">
      <c r="C75" s="80"/>
      <c r="E75" s="50"/>
      <c r="G75" s="87"/>
      <c r="I75" s="50"/>
      <c r="K75" s="87"/>
      <c r="O75" s="80"/>
      <c r="S75" s="80"/>
      <c r="U75" s="43"/>
      <c r="V75" s="43"/>
      <c r="W75" s="103"/>
      <c r="X75" s="43"/>
    </row>
    <row r="76" spans="1:24" s="13" customFormat="1" x14ac:dyDescent="0.2">
      <c r="C76" s="80"/>
      <c r="E76" s="50"/>
      <c r="G76" s="87"/>
      <c r="I76" s="50"/>
      <c r="K76" s="87"/>
      <c r="O76" s="80"/>
      <c r="S76" s="80"/>
      <c r="U76" s="43"/>
      <c r="V76" s="43"/>
      <c r="W76" s="103"/>
      <c r="X76" s="43"/>
    </row>
    <row r="77" spans="1:24" s="13" customFormat="1" x14ac:dyDescent="0.2">
      <c r="C77" s="80"/>
      <c r="E77" s="50"/>
      <c r="G77" s="87"/>
      <c r="K77" s="87"/>
      <c r="O77" s="80"/>
      <c r="S77" s="80"/>
      <c r="U77" s="43"/>
      <c r="V77" s="43"/>
      <c r="W77" s="103"/>
      <c r="X77" s="43"/>
    </row>
    <row r="78" spans="1:24" s="13" customFormat="1" x14ac:dyDescent="0.2">
      <c r="C78" s="80"/>
      <c r="E78" s="50"/>
      <c r="G78" s="87"/>
      <c r="I78" s="50"/>
      <c r="K78" s="87"/>
      <c r="O78" s="80"/>
      <c r="S78" s="80"/>
      <c r="U78" s="43"/>
      <c r="V78" s="43"/>
      <c r="W78" s="103"/>
      <c r="X78" s="43"/>
    </row>
    <row r="79" spans="1:24" s="13" customFormat="1" x14ac:dyDescent="0.2">
      <c r="C79" s="80"/>
      <c r="G79" s="87"/>
      <c r="I79" s="50"/>
      <c r="K79" s="87"/>
      <c r="O79" s="80"/>
      <c r="S79" s="80"/>
      <c r="U79" s="43"/>
      <c r="V79" s="43"/>
      <c r="W79" s="103"/>
      <c r="X79" s="43"/>
    </row>
    <row r="80" spans="1:24" s="13" customFormat="1" x14ac:dyDescent="0.2">
      <c r="C80" s="80"/>
      <c r="E80" s="50"/>
      <c r="G80" s="87"/>
      <c r="I80" s="50"/>
      <c r="K80" s="87"/>
      <c r="O80" s="80"/>
      <c r="S80" s="80"/>
      <c r="U80" s="43"/>
      <c r="V80" s="43"/>
      <c r="W80" s="103"/>
      <c r="X80" s="43"/>
    </row>
    <row r="81" spans="3:24" s="13" customFormat="1" x14ac:dyDescent="0.2">
      <c r="C81" s="80"/>
      <c r="E81" s="50"/>
      <c r="G81" s="87"/>
      <c r="I81" s="50"/>
      <c r="K81" s="87"/>
      <c r="O81" s="80"/>
      <c r="S81" s="80"/>
      <c r="U81" s="43"/>
      <c r="V81" s="43"/>
      <c r="W81" s="103"/>
      <c r="X81" s="43"/>
    </row>
    <row r="82" spans="3:24" s="13" customFormat="1" x14ac:dyDescent="0.2">
      <c r="C82" s="80"/>
      <c r="E82" s="50"/>
      <c r="G82" s="87"/>
      <c r="I82" s="50"/>
      <c r="K82" s="87"/>
      <c r="O82" s="80"/>
      <c r="S82" s="80"/>
      <c r="U82" s="43"/>
      <c r="V82" s="43"/>
      <c r="W82" s="103"/>
      <c r="X82" s="43"/>
    </row>
    <row r="83" spans="3:24" s="13" customFormat="1" x14ac:dyDescent="0.2">
      <c r="C83" s="80"/>
      <c r="E83" s="50"/>
      <c r="G83" s="87"/>
      <c r="K83" s="87"/>
      <c r="O83" s="80"/>
      <c r="S83" s="80"/>
      <c r="U83" s="43"/>
      <c r="V83" s="43"/>
      <c r="W83" s="103"/>
      <c r="X83" s="43"/>
    </row>
    <row r="84" spans="3:24" s="13" customFormat="1" x14ac:dyDescent="0.2">
      <c r="C84" s="80"/>
      <c r="E84" s="50"/>
      <c r="G84" s="87"/>
      <c r="I84" s="50"/>
      <c r="K84" s="87"/>
      <c r="O84" s="80"/>
      <c r="S84" s="80"/>
      <c r="U84" s="43"/>
      <c r="V84" s="43"/>
      <c r="W84" s="103"/>
      <c r="X84" s="43"/>
    </row>
    <row r="85" spans="3:24" s="13" customFormat="1" x14ac:dyDescent="0.2">
      <c r="C85" s="80"/>
      <c r="G85" s="87"/>
      <c r="I85" s="50"/>
      <c r="K85" s="87"/>
      <c r="O85" s="80"/>
      <c r="S85" s="80"/>
      <c r="U85" s="43"/>
      <c r="V85" s="43"/>
      <c r="W85" s="103"/>
      <c r="X85" s="43"/>
    </row>
    <row r="86" spans="3:24" s="13" customFormat="1" x14ac:dyDescent="0.2">
      <c r="C86" s="80"/>
      <c r="E86" s="50"/>
      <c r="G86" s="87"/>
      <c r="I86" s="50"/>
      <c r="K86" s="87"/>
      <c r="O86" s="80"/>
      <c r="S86" s="80"/>
      <c r="U86" s="43"/>
      <c r="V86" s="43"/>
      <c r="W86" s="103"/>
      <c r="X86" s="43"/>
    </row>
    <row r="87" spans="3:24" s="13" customFormat="1" x14ac:dyDescent="0.2">
      <c r="C87" s="80"/>
      <c r="E87" s="50"/>
      <c r="G87" s="87"/>
      <c r="I87" s="50"/>
      <c r="K87" s="87"/>
      <c r="O87" s="80"/>
      <c r="S87" s="80"/>
      <c r="U87" s="43"/>
      <c r="V87" s="43"/>
      <c r="W87" s="103"/>
      <c r="X87" s="43"/>
    </row>
    <row r="88" spans="3:24" s="13" customFormat="1" x14ac:dyDescent="0.2">
      <c r="C88" s="80"/>
      <c r="E88" s="50"/>
      <c r="G88" s="87"/>
      <c r="I88" s="50"/>
      <c r="K88" s="87"/>
      <c r="O88" s="80"/>
      <c r="S88" s="80"/>
      <c r="U88" s="43"/>
      <c r="V88" s="43"/>
      <c r="W88" s="103"/>
      <c r="X88" s="43"/>
    </row>
    <row r="89" spans="3:24" s="13" customFormat="1" x14ac:dyDescent="0.2">
      <c r="C89" s="80"/>
      <c r="E89" s="50"/>
      <c r="G89" s="87"/>
      <c r="I89" s="50"/>
      <c r="K89" s="87"/>
      <c r="O89" s="80"/>
      <c r="S89" s="80"/>
      <c r="U89" s="43"/>
      <c r="V89" s="43"/>
      <c r="W89" s="103"/>
      <c r="X89" s="43"/>
    </row>
    <row r="90" spans="3:24" s="13" customFormat="1" x14ac:dyDescent="0.2">
      <c r="C90" s="80"/>
      <c r="E90" s="50"/>
      <c r="G90" s="87"/>
      <c r="K90" s="87"/>
      <c r="O90" s="80"/>
      <c r="S90" s="80"/>
      <c r="U90" s="43"/>
      <c r="V90" s="43"/>
      <c r="W90" s="103"/>
      <c r="X90" s="43"/>
    </row>
    <row r="91" spans="3:24" s="13" customFormat="1" x14ac:dyDescent="0.2">
      <c r="C91" s="80"/>
      <c r="E91" s="50"/>
      <c r="G91" s="87"/>
      <c r="I91" s="50"/>
      <c r="K91" s="87"/>
      <c r="O91" s="80"/>
      <c r="S91" s="80"/>
      <c r="U91" s="43"/>
      <c r="V91" s="43"/>
      <c r="W91" s="103"/>
      <c r="X91" s="43"/>
    </row>
    <row r="92" spans="3:24" s="13" customFormat="1" x14ac:dyDescent="0.2">
      <c r="C92" s="80"/>
      <c r="E92" s="50"/>
      <c r="G92" s="87"/>
      <c r="I92" s="50"/>
      <c r="K92" s="87"/>
      <c r="O92" s="80"/>
      <c r="S92" s="80"/>
      <c r="U92" s="43"/>
      <c r="V92" s="43"/>
      <c r="W92" s="103"/>
      <c r="X92" s="43"/>
    </row>
    <row r="93" spans="3:24" s="13" customFormat="1" x14ac:dyDescent="0.2">
      <c r="C93" s="80"/>
      <c r="G93" s="87"/>
      <c r="I93" s="50"/>
      <c r="K93" s="87"/>
      <c r="O93" s="80"/>
      <c r="S93" s="80"/>
      <c r="U93" s="43"/>
      <c r="V93" s="43"/>
      <c r="W93" s="103"/>
      <c r="X93" s="43"/>
    </row>
    <row r="94" spans="3:24" s="13" customFormat="1" x14ac:dyDescent="0.2">
      <c r="C94" s="80"/>
      <c r="E94" s="50"/>
      <c r="G94" s="87"/>
      <c r="I94" s="50"/>
      <c r="K94" s="87"/>
      <c r="O94" s="80"/>
      <c r="S94" s="80"/>
      <c r="U94" s="43"/>
      <c r="V94" s="43"/>
      <c r="W94" s="103"/>
      <c r="X94" s="43"/>
    </row>
    <row r="95" spans="3:24" s="13" customFormat="1" x14ac:dyDescent="0.2">
      <c r="C95" s="80"/>
      <c r="E95" s="50"/>
      <c r="G95" s="87"/>
      <c r="I95" s="50"/>
      <c r="K95" s="87"/>
      <c r="O95" s="80"/>
      <c r="S95" s="80"/>
      <c r="U95" s="43"/>
      <c r="V95" s="43"/>
      <c r="W95" s="103"/>
      <c r="X95" s="43"/>
    </row>
    <row r="96" spans="3:24" s="13" customFormat="1" x14ac:dyDescent="0.2">
      <c r="C96" s="80"/>
      <c r="E96" s="50"/>
      <c r="G96" s="87"/>
      <c r="I96" s="50"/>
      <c r="K96" s="87"/>
      <c r="O96" s="80"/>
      <c r="S96" s="80"/>
      <c r="U96" s="43"/>
      <c r="V96" s="43"/>
      <c r="W96" s="103"/>
      <c r="X96" s="43"/>
    </row>
    <row r="97" spans="3:24" s="13" customFormat="1" x14ac:dyDescent="0.2">
      <c r="C97" s="80"/>
      <c r="E97" s="50"/>
      <c r="G97" s="87"/>
      <c r="K97" s="87"/>
      <c r="O97" s="80"/>
      <c r="S97" s="80"/>
      <c r="U97" s="43"/>
      <c r="V97" s="43"/>
      <c r="W97" s="103"/>
      <c r="X97" s="43"/>
    </row>
    <row r="98" spans="3:24" s="13" customFormat="1" x14ac:dyDescent="0.2">
      <c r="C98" s="80"/>
      <c r="G98" s="87"/>
      <c r="I98" s="50"/>
      <c r="K98" s="87"/>
      <c r="O98" s="80"/>
      <c r="S98" s="80"/>
      <c r="U98" s="43"/>
      <c r="V98" s="43"/>
      <c r="W98" s="103"/>
      <c r="X98" s="43"/>
    </row>
    <row r="99" spans="3:24" s="13" customFormat="1" x14ac:dyDescent="0.2">
      <c r="C99" s="80"/>
      <c r="E99" s="50"/>
      <c r="G99" s="87"/>
      <c r="I99" s="50"/>
      <c r="K99" s="87"/>
      <c r="O99" s="80"/>
      <c r="S99" s="80"/>
      <c r="U99" s="43"/>
      <c r="V99" s="43"/>
      <c r="W99" s="103"/>
      <c r="X99" s="43"/>
    </row>
    <row r="100" spans="3:24" s="13" customFormat="1" x14ac:dyDescent="0.2">
      <c r="C100" s="80"/>
      <c r="E100" s="50"/>
      <c r="G100" s="87"/>
      <c r="I100" s="50"/>
      <c r="K100" s="87"/>
      <c r="M100"/>
      <c r="N100"/>
      <c r="O100" s="85"/>
      <c r="S100" s="80"/>
      <c r="U100" s="43"/>
      <c r="V100" s="43"/>
      <c r="W100" s="103"/>
      <c r="X100" s="43"/>
    </row>
    <row r="101" spans="3:24" x14ac:dyDescent="0.2">
      <c r="E101" s="45"/>
      <c r="G101" s="93"/>
      <c r="I101" s="45"/>
      <c r="K101" s="93"/>
      <c r="U101" s="45"/>
      <c r="V101" s="45"/>
      <c r="W101" s="107"/>
      <c r="X101" s="43"/>
    </row>
    <row r="102" spans="3:24" x14ac:dyDescent="0.2">
      <c r="E102" s="45"/>
      <c r="G102" s="93"/>
      <c r="I102" s="45"/>
      <c r="K102" s="93"/>
      <c r="U102" s="45"/>
      <c r="V102" s="45"/>
      <c r="W102" s="107"/>
      <c r="X102" s="43"/>
    </row>
    <row r="103" spans="3:24" x14ac:dyDescent="0.2">
      <c r="E103" s="45"/>
      <c r="G103" s="93"/>
      <c r="K103" s="93"/>
      <c r="U103" s="45"/>
      <c r="V103" s="45"/>
      <c r="W103" s="107"/>
      <c r="X103" s="43"/>
    </row>
    <row r="104" spans="3:24" x14ac:dyDescent="0.2">
      <c r="E104" s="45"/>
      <c r="G104" s="93"/>
      <c r="I104" s="45"/>
      <c r="K104" s="93"/>
      <c r="U104" s="45"/>
      <c r="V104" s="45"/>
      <c r="W104" s="107"/>
      <c r="X104" s="43"/>
    </row>
    <row r="105" spans="3:24" x14ac:dyDescent="0.2">
      <c r="G105" s="93"/>
      <c r="I105" s="45"/>
      <c r="K105" s="93"/>
      <c r="U105" s="45"/>
      <c r="V105" s="45"/>
      <c r="W105" s="107"/>
      <c r="X105" s="43"/>
    </row>
    <row r="106" spans="3:24" x14ac:dyDescent="0.2">
      <c r="E106" s="45"/>
      <c r="G106" s="93"/>
      <c r="I106" s="45"/>
      <c r="K106" s="93"/>
      <c r="U106" s="45"/>
      <c r="V106" s="45"/>
      <c r="W106" s="107"/>
      <c r="X106" s="43"/>
    </row>
    <row r="107" spans="3:24" x14ac:dyDescent="0.2">
      <c r="E107" s="45"/>
      <c r="G107" s="93"/>
      <c r="I107" s="45"/>
      <c r="K107" s="93"/>
      <c r="U107" s="45"/>
      <c r="V107" s="45"/>
      <c r="W107" s="107"/>
      <c r="X107" s="43"/>
    </row>
    <row r="108" spans="3:24" x14ac:dyDescent="0.2">
      <c r="E108" s="45"/>
      <c r="G108" s="93"/>
      <c r="K108" s="93"/>
      <c r="U108" s="45"/>
      <c r="V108" s="45"/>
      <c r="W108" s="107"/>
      <c r="X108" s="43"/>
    </row>
    <row r="109" spans="3:24" x14ac:dyDescent="0.2">
      <c r="E109" s="45"/>
      <c r="G109" s="93"/>
      <c r="U109" s="45"/>
      <c r="V109" s="45"/>
      <c r="W109" s="107"/>
      <c r="X109" s="43"/>
    </row>
    <row r="110" spans="3:24" x14ac:dyDescent="0.2">
      <c r="E110" s="45"/>
      <c r="G110" s="93"/>
      <c r="U110" s="45"/>
      <c r="V110" s="45"/>
      <c r="W110" s="107"/>
      <c r="X110" s="43"/>
    </row>
    <row r="111" spans="3:24" x14ac:dyDescent="0.2">
      <c r="G111" s="93"/>
      <c r="U111" s="45"/>
      <c r="V111" s="45"/>
      <c r="W111" s="107"/>
      <c r="X111" s="43"/>
    </row>
    <row r="112" spans="3:24" x14ac:dyDescent="0.2">
      <c r="E112" s="45"/>
      <c r="G112" s="93"/>
      <c r="U112" s="45"/>
      <c r="V112" s="45"/>
      <c r="W112" s="107"/>
      <c r="X112" s="43"/>
    </row>
    <row r="113" spans="5:24" x14ac:dyDescent="0.2">
      <c r="E113" s="45"/>
      <c r="G113" s="93"/>
      <c r="U113" s="45"/>
      <c r="V113" s="45"/>
      <c r="W113" s="107"/>
      <c r="X113" s="43"/>
    </row>
    <row r="114" spans="5:24" x14ac:dyDescent="0.2">
      <c r="E114" s="45"/>
      <c r="G114" s="93"/>
      <c r="U114" s="45"/>
      <c r="V114" s="45"/>
      <c r="W114" s="107"/>
      <c r="X114" s="43"/>
    </row>
    <row r="115" spans="5:24" x14ac:dyDescent="0.2">
      <c r="E115" s="45"/>
      <c r="G115" s="93"/>
      <c r="U115" s="45"/>
      <c r="V115" s="45"/>
      <c r="W115" s="107"/>
      <c r="X115" s="43"/>
    </row>
    <row r="116" spans="5:24" x14ac:dyDescent="0.2">
      <c r="E116" s="45"/>
      <c r="G116" s="93"/>
      <c r="U116" s="45"/>
      <c r="V116" s="45"/>
      <c r="W116" s="107"/>
      <c r="X116" s="43"/>
    </row>
    <row r="117" spans="5:24" x14ac:dyDescent="0.2">
      <c r="G117" s="93"/>
      <c r="U117" s="45"/>
      <c r="V117" s="45"/>
      <c r="W117" s="107"/>
      <c r="X117" s="43"/>
    </row>
    <row r="118" spans="5:24" x14ac:dyDescent="0.2">
      <c r="E118" s="45"/>
      <c r="G118" s="93"/>
      <c r="U118" s="45"/>
      <c r="V118" s="45"/>
      <c r="W118" s="107"/>
      <c r="X118" s="43"/>
    </row>
    <row r="119" spans="5:24" x14ac:dyDescent="0.2">
      <c r="E119" s="45"/>
      <c r="G119" s="93"/>
      <c r="U119" s="45"/>
      <c r="V119" s="45"/>
      <c r="W119" s="107"/>
      <c r="X119" s="43"/>
    </row>
    <row r="120" spans="5:24" x14ac:dyDescent="0.2">
      <c r="E120" s="45"/>
      <c r="G120" s="93"/>
      <c r="U120" s="45"/>
      <c r="V120" s="45"/>
      <c r="W120" s="107"/>
      <c r="X120" s="43"/>
    </row>
    <row r="121" spans="5:24" x14ac:dyDescent="0.2">
      <c r="E121" s="45"/>
      <c r="G121" s="93"/>
      <c r="U121" s="45"/>
      <c r="V121" s="45"/>
      <c r="W121" s="107"/>
      <c r="X121" s="43"/>
    </row>
    <row r="122" spans="5:24" x14ac:dyDescent="0.2">
      <c r="E122" s="45"/>
      <c r="G122" s="93"/>
      <c r="U122" s="45"/>
      <c r="V122" s="45"/>
      <c r="W122" s="107"/>
      <c r="X122" s="43"/>
    </row>
    <row r="123" spans="5:24" x14ac:dyDescent="0.2">
      <c r="E123" s="45"/>
      <c r="G123" s="93"/>
      <c r="U123" s="45"/>
      <c r="V123" s="45"/>
      <c r="W123" s="107"/>
      <c r="X123" s="43"/>
    </row>
    <row r="124" spans="5:24" x14ac:dyDescent="0.2">
      <c r="G124" s="93"/>
      <c r="U124" s="45"/>
      <c r="V124" s="45"/>
      <c r="W124" s="107"/>
      <c r="X124" s="43"/>
    </row>
    <row r="125" spans="5:24" x14ac:dyDescent="0.2">
      <c r="E125" s="45"/>
      <c r="G125" s="93"/>
      <c r="U125" s="45"/>
      <c r="V125" s="45"/>
      <c r="W125" s="107"/>
      <c r="X125" s="43"/>
    </row>
    <row r="126" spans="5:24" x14ac:dyDescent="0.2">
      <c r="E126" s="45"/>
      <c r="G126" s="93"/>
      <c r="U126" s="45"/>
      <c r="V126" s="45"/>
      <c r="W126" s="107"/>
      <c r="X126" s="43"/>
    </row>
    <row r="127" spans="5:24" x14ac:dyDescent="0.2">
      <c r="E127" s="45"/>
      <c r="G127" s="93"/>
      <c r="U127" s="45"/>
      <c r="V127" s="45"/>
      <c r="W127" s="107"/>
      <c r="X127" s="43"/>
    </row>
    <row r="128" spans="5:24" x14ac:dyDescent="0.2">
      <c r="E128" s="45"/>
      <c r="G128" s="93"/>
      <c r="U128" s="45"/>
      <c r="V128" s="45"/>
      <c r="W128" s="107"/>
      <c r="X128" s="43"/>
    </row>
    <row r="129" spans="5:24" x14ac:dyDescent="0.2">
      <c r="G129" s="93"/>
      <c r="U129" s="45"/>
      <c r="V129" s="45"/>
      <c r="W129" s="107"/>
      <c r="X129" s="43"/>
    </row>
    <row r="130" spans="5:24" x14ac:dyDescent="0.2">
      <c r="E130" s="45"/>
      <c r="G130" s="93"/>
      <c r="U130" s="45"/>
      <c r="V130" s="45"/>
      <c r="W130" s="107"/>
      <c r="X130" s="43"/>
    </row>
    <row r="131" spans="5:24" x14ac:dyDescent="0.2">
      <c r="E131" s="45"/>
      <c r="G131" s="93"/>
      <c r="U131" s="45"/>
      <c r="V131" s="45"/>
      <c r="W131" s="107"/>
      <c r="X131" s="43"/>
    </row>
    <row r="132" spans="5:24" x14ac:dyDescent="0.2">
      <c r="E132" s="45"/>
      <c r="G132" s="93"/>
      <c r="U132" s="45"/>
      <c r="V132" s="45"/>
      <c r="W132" s="107"/>
      <c r="X132" s="43"/>
    </row>
    <row r="133" spans="5:24" x14ac:dyDescent="0.2">
      <c r="E133" s="45"/>
      <c r="G133" s="93"/>
      <c r="U133" s="45"/>
      <c r="V133" s="45"/>
      <c r="W133" s="107"/>
      <c r="X133" s="43"/>
    </row>
    <row r="134" spans="5:24" x14ac:dyDescent="0.2">
      <c r="G134" s="93"/>
      <c r="U134" s="45"/>
      <c r="V134" s="45"/>
      <c r="W134" s="107"/>
      <c r="X134" s="43"/>
    </row>
    <row r="135" spans="5:24" x14ac:dyDescent="0.2">
      <c r="E135" s="45"/>
      <c r="G135" s="93"/>
      <c r="U135" s="45"/>
      <c r="V135" s="45"/>
      <c r="W135" s="107"/>
      <c r="X135" s="43"/>
    </row>
    <row r="136" spans="5:24" x14ac:dyDescent="0.2">
      <c r="E136" s="45"/>
      <c r="G136" s="93"/>
      <c r="U136" s="45"/>
      <c r="V136" s="45"/>
      <c r="W136" s="107"/>
      <c r="X136" s="43"/>
    </row>
    <row r="137" spans="5:24" x14ac:dyDescent="0.2">
      <c r="E137" s="45"/>
      <c r="G137" s="93"/>
      <c r="U137" s="45"/>
      <c r="V137" s="45"/>
      <c r="W137" s="107"/>
      <c r="X137" s="43"/>
    </row>
    <row r="138" spans="5:24" x14ac:dyDescent="0.2">
      <c r="E138" s="45"/>
      <c r="G138" s="93"/>
      <c r="U138" s="45"/>
      <c r="V138" s="45"/>
      <c r="W138" s="107"/>
      <c r="X138" s="43"/>
    </row>
    <row r="139" spans="5:24" x14ac:dyDescent="0.2">
      <c r="E139" s="45"/>
      <c r="G139" s="93"/>
      <c r="U139" s="45"/>
      <c r="V139" s="45"/>
      <c r="W139" s="107"/>
      <c r="X139" s="43"/>
    </row>
    <row r="140" spans="5:24" x14ac:dyDescent="0.2">
      <c r="E140" s="45"/>
      <c r="G140" s="93"/>
      <c r="U140" s="45"/>
      <c r="V140" s="45"/>
      <c r="W140" s="107"/>
      <c r="X140" s="43"/>
    </row>
    <row r="141" spans="5:24" x14ac:dyDescent="0.2">
      <c r="G141" s="93"/>
      <c r="U141" s="45"/>
      <c r="V141" s="45"/>
      <c r="W141" s="107"/>
      <c r="X141" s="43"/>
    </row>
    <row r="142" spans="5:24" x14ac:dyDescent="0.2">
      <c r="E142" s="45"/>
      <c r="G142" s="93"/>
      <c r="U142" s="45"/>
      <c r="V142" s="45"/>
      <c r="W142" s="107"/>
      <c r="X142" s="43"/>
    </row>
    <row r="143" spans="5:24" x14ac:dyDescent="0.2">
      <c r="E143" s="45"/>
      <c r="G143" s="93"/>
      <c r="U143" s="45"/>
      <c r="V143" s="45"/>
      <c r="W143" s="107"/>
      <c r="X143" s="43"/>
    </row>
    <row r="144" spans="5:24" x14ac:dyDescent="0.2">
      <c r="E144" s="45"/>
      <c r="G144" s="93"/>
      <c r="U144" s="45"/>
      <c r="V144" s="45"/>
      <c r="W144" s="107"/>
      <c r="X144" s="43"/>
    </row>
    <row r="145" spans="5:24" x14ac:dyDescent="0.2">
      <c r="E145" s="45"/>
      <c r="G145" s="93"/>
      <c r="U145" s="45"/>
      <c r="V145" s="45"/>
      <c r="W145" s="107"/>
      <c r="X145" s="43"/>
    </row>
    <row r="146" spans="5:24" x14ac:dyDescent="0.2">
      <c r="E146" s="45"/>
      <c r="G146" s="93"/>
      <c r="U146" s="45"/>
      <c r="V146" s="45"/>
      <c r="W146" s="107"/>
      <c r="X146" s="43"/>
    </row>
    <row r="147" spans="5:24" x14ac:dyDescent="0.2">
      <c r="G147" s="93"/>
      <c r="U147" s="45"/>
      <c r="V147" s="45"/>
      <c r="W147" s="107"/>
      <c r="X147" s="43"/>
    </row>
    <row r="148" spans="5:24" x14ac:dyDescent="0.2">
      <c r="E148" s="45"/>
      <c r="G148" s="93"/>
      <c r="U148" s="45"/>
      <c r="V148" s="45"/>
      <c r="W148" s="107"/>
      <c r="X148" s="43"/>
    </row>
    <row r="149" spans="5:24" x14ac:dyDescent="0.2">
      <c r="E149" s="45"/>
      <c r="G149" s="93"/>
      <c r="U149" s="45"/>
      <c r="V149" s="45"/>
      <c r="W149" s="107"/>
      <c r="X149" s="43"/>
    </row>
    <row r="150" spans="5:24" x14ac:dyDescent="0.2">
      <c r="E150" s="45"/>
      <c r="G150" s="93"/>
      <c r="U150" s="45"/>
      <c r="V150" s="45"/>
      <c r="W150" s="107"/>
      <c r="X150" s="43"/>
    </row>
    <row r="151" spans="5:24" x14ac:dyDescent="0.2">
      <c r="E151" s="45"/>
      <c r="G151" s="93"/>
      <c r="U151" s="45"/>
      <c r="V151" s="45"/>
      <c r="W151" s="107"/>
      <c r="X151" s="43"/>
    </row>
    <row r="152" spans="5:24" x14ac:dyDescent="0.2">
      <c r="E152" s="45"/>
      <c r="G152" s="93"/>
      <c r="U152" s="45"/>
      <c r="V152" s="45"/>
      <c r="W152" s="107"/>
      <c r="X152" s="43"/>
    </row>
    <row r="153" spans="5:24" x14ac:dyDescent="0.2">
      <c r="E153" s="45"/>
      <c r="G153" s="93"/>
      <c r="U153" s="45"/>
      <c r="V153" s="45"/>
      <c r="W153" s="107"/>
      <c r="X153" s="43"/>
    </row>
    <row r="154" spans="5:24" x14ac:dyDescent="0.2">
      <c r="G154" s="93"/>
      <c r="U154" s="45"/>
      <c r="V154" s="45"/>
      <c r="W154" s="107"/>
      <c r="X154" s="43"/>
    </row>
    <row r="155" spans="5:24" x14ac:dyDescent="0.2">
      <c r="E155" s="45"/>
      <c r="G155" s="93"/>
      <c r="U155" s="45"/>
      <c r="V155" s="45"/>
      <c r="W155" s="107"/>
      <c r="X155" s="43"/>
    </row>
    <row r="156" spans="5:24" x14ac:dyDescent="0.2">
      <c r="E156" s="45"/>
      <c r="G156" s="93"/>
      <c r="U156" s="45"/>
      <c r="V156" s="45"/>
      <c r="W156" s="107"/>
      <c r="X156" s="43"/>
    </row>
    <row r="157" spans="5:24" x14ac:dyDescent="0.2">
      <c r="E157" s="45"/>
      <c r="G157" s="93"/>
      <c r="U157" s="45"/>
      <c r="V157" s="45"/>
      <c r="W157" s="107"/>
      <c r="X157" s="43"/>
    </row>
    <row r="158" spans="5:24" x14ac:dyDescent="0.2">
      <c r="E158" s="45"/>
      <c r="G158" s="93"/>
      <c r="U158" s="45"/>
      <c r="V158" s="45"/>
      <c r="W158" s="107"/>
      <c r="X158" s="43"/>
    </row>
    <row r="159" spans="5:24" x14ac:dyDescent="0.2">
      <c r="E159" s="45"/>
      <c r="G159" s="93"/>
      <c r="U159" s="45"/>
      <c r="V159" s="45"/>
      <c r="W159" s="107"/>
      <c r="X159" s="43"/>
    </row>
    <row r="160" spans="5:24" x14ac:dyDescent="0.2">
      <c r="E160" s="45"/>
      <c r="G160" s="93"/>
      <c r="U160" s="45"/>
      <c r="V160" s="45"/>
      <c r="W160" s="107"/>
      <c r="X160" s="43"/>
    </row>
    <row r="161" spans="5:24" x14ac:dyDescent="0.2">
      <c r="G161" s="93"/>
      <c r="U161" s="45"/>
      <c r="V161" s="45"/>
      <c r="W161" s="107"/>
      <c r="X161" s="43"/>
    </row>
    <row r="162" spans="5:24" x14ac:dyDescent="0.2">
      <c r="E162" s="45"/>
      <c r="G162" s="93"/>
      <c r="U162" s="45"/>
      <c r="V162" s="45"/>
      <c r="W162" s="107"/>
      <c r="X162" s="43"/>
    </row>
    <row r="163" spans="5:24" x14ac:dyDescent="0.2">
      <c r="E163" s="45"/>
      <c r="G163" s="93"/>
      <c r="U163" s="45"/>
      <c r="V163" s="45"/>
      <c r="W163" s="107"/>
      <c r="X163" s="43"/>
    </row>
    <row r="164" spans="5:24" x14ac:dyDescent="0.2">
      <c r="E164" s="45"/>
      <c r="G164" s="93"/>
      <c r="U164" s="45"/>
      <c r="V164" s="45"/>
      <c r="W164" s="107"/>
      <c r="X164" s="43"/>
    </row>
    <row r="165" spans="5:24" x14ac:dyDescent="0.2">
      <c r="E165" s="45"/>
      <c r="G165" s="93"/>
      <c r="U165" s="45"/>
      <c r="V165" s="45"/>
      <c r="W165" s="107"/>
      <c r="X165" s="43"/>
    </row>
    <row r="166" spans="5:24" x14ac:dyDescent="0.2">
      <c r="E166" s="45"/>
      <c r="G166" s="93"/>
      <c r="U166" s="45"/>
      <c r="V166" s="45"/>
      <c r="W166" s="107"/>
      <c r="X166" s="43"/>
    </row>
    <row r="167" spans="5:24" x14ac:dyDescent="0.2">
      <c r="G167" s="93"/>
      <c r="U167" s="45"/>
      <c r="V167" s="45"/>
      <c r="W167" s="107"/>
      <c r="X167" s="43"/>
    </row>
    <row r="168" spans="5:24" x14ac:dyDescent="0.2">
      <c r="E168" s="45"/>
      <c r="G168" s="93"/>
      <c r="U168" s="45"/>
      <c r="V168" s="45"/>
      <c r="W168" s="107"/>
      <c r="X168" s="43"/>
    </row>
    <row r="169" spans="5:24" x14ac:dyDescent="0.2">
      <c r="E169" s="45"/>
      <c r="G169" s="93"/>
      <c r="U169" s="45"/>
      <c r="V169" s="45"/>
      <c r="W169" s="107"/>
      <c r="X169" s="43"/>
    </row>
    <row r="170" spans="5:24" x14ac:dyDescent="0.2">
      <c r="E170" s="45"/>
      <c r="G170" s="93"/>
      <c r="U170" s="45"/>
      <c r="V170" s="45"/>
      <c r="W170" s="107"/>
      <c r="X170" s="43"/>
    </row>
    <row r="171" spans="5:24" x14ac:dyDescent="0.2">
      <c r="E171" s="45"/>
      <c r="G171" s="93"/>
      <c r="U171" s="45"/>
      <c r="V171" s="45"/>
      <c r="W171" s="107"/>
      <c r="X171" s="43"/>
    </row>
    <row r="172" spans="5:24" x14ac:dyDescent="0.2">
      <c r="G172" s="93"/>
      <c r="U172" s="45"/>
      <c r="V172" s="45"/>
      <c r="W172" s="107"/>
      <c r="X172" s="43"/>
    </row>
    <row r="173" spans="5:24" x14ac:dyDescent="0.2">
      <c r="G173" s="93"/>
      <c r="U173" s="45"/>
      <c r="V173" s="45"/>
      <c r="W173" s="107"/>
      <c r="X173" s="43"/>
    </row>
    <row r="174" spans="5:24" x14ac:dyDescent="0.2">
      <c r="G174" s="93"/>
      <c r="U174" s="45"/>
      <c r="V174" s="45"/>
      <c r="W174" s="107"/>
      <c r="X174" s="43"/>
    </row>
    <row r="175" spans="5:24" x14ac:dyDescent="0.2">
      <c r="G175" s="93"/>
      <c r="U175" s="45"/>
      <c r="V175" s="45"/>
      <c r="W175" s="107"/>
      <c r="X175" s="43"/>
    </row>
    <row r="176" spans="5:24" x14ac:dyDescent="0.2">
      <c r="G176" s="93"/>
      <c r="U176" s="45"/>
      <c r="V176" s="45"/>
      <c r="W176" s="107"/>
      <c r="X176" s="43"/>
    </row>
    <row r="177" spans="7:24" x14ac:dyDescent="0.2">
      <c r="G177" s="93"/>
      <c r="U177" s="45"/>
      <c r="V177" s="45"/>
      <c r="W177" s="107"/>
      <c r="X177" s="43"/>
    </row>
    <row r="178" spans="7:24" x14ac:dyDescent="0.2">
      <c r="G178" s="93"/>
      <c r="U178" s="45"/>
      <c r="V178" s="45"/>
      <c r="W178" s="107"/>
      <c r="X178" s="43"/>
    </row>
    <row r="179" spans="7:24" x14ac:dyDescent="0.2">
      <c r="G179" s="93"/>
      <c r="U179" s="45"/>
      <c r="V179" s="45"/>
      <c r="W179" s="107"/>
      <c r="X179" s="43"/>
    </row>
    <row r="180" spans="7:24" x14ac:dyDescent="0.2">
      <c r="G180" s="93"/>
      <c r="U180" s="45"/>
      <c r="V180" s="45"/>
      <c r="W180" s="107"/>
      <c r="X180" s="43"/>
    </row>
    <row r="181" spans="7:24" x14ac:dyDescent="0.2">
      <c r="G181" s="93"/>
      <c r="U181" s="45"/>
      <c r="V181" s="45"/>
      <c r="W181" s="107"/>
      <c r="X181" s="43"/>
    </row>
    <row r="182" spans="7:24" x14ac:dyDescent="0.2">
      <c r="G182" s="93"/>
      <c r="U182" s="45"/>
      <c r="V182" s="45"/>
      <c r="W182" s="107"/>
      <c r="X182" s="43"/>
    </row>
    <row r="183" spans="7:24" x14ac:dyDescent="0.2">
      <c r="G183" s="93"/>
      <c r="U183" s="45"/>
      <c r="V183" s="45"/>
      <c r="W183" s="107"/>
      <c r="X183" s="43"/>
    </row>
    <row r="184" spans="7:24" x14ac:dyDescent="0.2">
      <c r="G184" s="93"/>
      <c r="U184" s="45"/>
      <c r="V184" s="45"/>
      <c r="W184" s="107"/>
      <c r="X184" s="43"/>
    </row>
    <row r="185" spans="7:24" x14ac:dyDescent="0.2">
      <c r="G185" s="93"/>
      <c r="U185" s="45"/>
      <c r="V185" s="45"/>
      <c r="W185" s="107"/>
      <c r="X185" s="43"/>
    </row>
    <row r="186" spans="7:24" x14ac:dyDescent="0.2">
      <c r="G186" s="93"/>
      <c r="U186" s="45"/>
      <c r="V186" s="45"/>
      <c r="W186" s="107"/>
      <c r="X186" s="43"/>
    </row>
    <row r="187" spans="7:24" x14ac:dyDescent="0.2">
      <c r="G187" s="93"/>
      <c r="U187" s="45"/>
      <c r="V187" s="45"/>
      <c r="W187" s="107"/>
      <c r="X187" s="43"/>
    </row>
    <row r="188" spans="7:24" x14ac:dyDescent="0.2">
      <c r="G188" s="93"/>
      <c r="U188" s="45"/>
      <c r="V188" s="45"/>
      <c r="W188" s="107"/>
      <c r="X188" s="43"/>
    </row>
    <row r="189" spans="7:24" x14ac:dyDescent="0.2">
      <c r="G189" s="93"/>
      <c r="U189" s="45"/>
      <c r="V189" s="45"/>
      <c r="W189" s="107"/>
      <c r="X189" s="43"/>
    </row>
    <row r="190" spans="7:24" x14ac:dyDescent="0.2">
      <c r="G190" s="93"/>
      <c r="U190" s="45"/>
      <c r="V190" s="45"/>
      <c r="W190" s="107"/>
      <c r="X190" s="43"/>
    </row>
    <row r="191" spans="7:24" x14ac:dyDescent="0.2">
      <c r="G191" s="93"/>
      <c r="U191" s="45"/>
      <c r="V191" s="45"/>
      <c r="W191" s="107"/>
      <c r="X191" s="43"/>
    </row>
    <row r="192" spans="7:24" x14ac:dyDescent="0.2">
      <c r="G192" s="93"/>
      <c r="U192" s="45"/>
      <c r="V192" s="45"/>
      <c r="W192" s="107"/>
      <c r="X192" s="43"/>
    </row>
    <row r="193" spans="7:24" x14ac:dyDescent="0.2">
      <c r="G193" s="93"/>
      <c r="U193" s="45"/>
      <c r="V193" s="45"/>
      <c r="W193" s="107"/>
      <c r="X193" s="43"/>
    </row>
    <row r="194" spans="7:24" x14ac:dyDescent="0.2">
      <c r="G194" s="93"/>
      <c r="U194" s="45"/>
      <c r="V194" s="45"/>
      <c r="W194" s="107"/>
      <c r="X194" s="43"/>
    </row>
    <row r="195" spans="7:24" x14ac:dyDescent="0.2">
      <c r="G195" s="94"/>
      <c r="U195" s="45"/>
      <c r="V195" s="45"/>
      <c r="W195" s="107"/>
      <c r="X195" s="43"/>
    </row>
    <row r="196" spans="7:24" x14ac:dyDescent="0.2">
      <c r="G196" s="94"/>
      <c r="U196" s="45"/>
      <c r="V196" s="45"/>
      <c r="W196" s="107"/>
      <c r="X196" s="43"/>
    </row>
    <row r="197" spans="7:24" x14ac:dyDescent="0.2">
      <c r="G197" s="94"/>
      <c r="U197" s="45"/>
      <c r="V197" s="45"/>
      <c r="W197" s="107"/>
      <c r="X197" s="43"/>
    </row>
    <row r="198" spans="7:24" x14ac:dyDescent="0.2">
      <c r="G198" s="94"/>
      <c r="U198" s="45"/>
      <c r="V198" s="45"/>
      <c r="W198" s="107"/>
      <c r="X198" s="43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5622-0F08-4944-A2F6-4EE765574DCB}">
  <sheetPr codeName="Sheet60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5.33203125" style="13" customWidth="1"/>
  </cols>
  <sheetData>
    <row r="1" spans="1:19" x14ac:dyDescent="0.2">
      <c r="A1" s="8" t="s">
        <v>55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</row>
    <row r="3" spans="1:19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305</v>
      </c>
      <c r="R3" s="23" t="s">
        <v>64</v>
      </c>
      <c r="S3" s="24" t="s">
        <v>77</v>
      </c>
    </row>
    <row r="4" spans="1:19" x14ac:dyDescent="0.2">
      <c r="A4" s="1" t="s">
        <v>66</v>
      </c>
      <c r="B4" s="112">
        <v>17154</v>
      </c>
      <c r="C4" s="10">
        <f>B4/B7</f>
        <v>0.97888609906414059</v>
      </c>
      <c r="E4" s="1" t="s">
        <v>104</v>
      </c>
      <c r="F4" s="112">
        <v>12033</v>
      </c>
      <c r="G4" s="10">
        <f>F4/F6</f>
        <v>0.75607917059377949</v>
      </c>
      <c r="I4" s="152" t="s">
        <v>139</v>
      </c>
      <c r="J4" s="112">
        <v>4121</v>
      </c>
      <c r="K4" s="10">
        <f>J4/J6</f>
        <v>0.31252843925375401</v>
      </c>
      <c r="M4" s="38" t="s">
        <v>170</v>
      </c>
      <c r="N4" s="112">
        <v>2842</v>
      </c>
      <c r="O4" s="24">
        <f>N4/N8</f>
        <v>0.23772480133835217</v>
      </c>
      <c r="Q4" s="23" t="s">
        <v>306</v>
      </c>
      <c r="R4" s="112">
        <v>3650</v>
      </c>
      <c r="S4" s="24">
        <f>R4/R7</f>
        <v>0.30866807610993657</v>
      </c>
    </row>
    <row r="5" spans="1:19" x14ac:dyDescent="0.2">
      <c r="A5" s="1" t="s">
        <v>67</v>
      </c>
      <c r="B5" s="112">
        <v>147</v>
      </c>
      <c r="C5" s="10">
        <f>B5/B7</f>
        <v>8.3884957772198121E-3</v>
      </c>
      <c r="E5" s="1" t="s">
        <v>105</v>
      </c>
      <c r="F5" s="112">
        <v>3882</v>
      </c>
      <c r="G5" s="10">
        <f>F5/F6</f>
        <v>0.24392082940622054</v>
      </c>
      <c r="I5" s="152" t="s">
        <v>88</v>
      </c>
      <c r="J5" s="112">
        <v>9065</v>
      </c>
      <c r="K5" s="10">
        <f>J5/J6</f>
        <v>0.68747156074624605</v>
      </c>
      <c r="M5" s="38" t="s">
        <v>171</v>
      </c>
      <c r="N5" s="112">
        <v>1585</v>
      </c>
      <c r="O5" s="24">
        <f>N5/N8</f>
        <v>0.13258051024675868</v>
      </c>
      <c r="Q5" s="23" t="s">
        <v>307</v>
      </c>
      <c r="R5" s="112">
        <v>1229</v>
      </c>
      <c r="S5" s="24">
        <f>R5/R7</f>
        <v>0.1039323467230444</v>
      </c>
    </row>
    <row r="6" spans="1:19" x14ac:dyDescent="0.2">
      <c r="A6" s="2" t="s">
        <v>68</v>
      </c>
      <c r="B6" s="112">
        <v>223</v>
      </c>
      <c r="C6" s="11">
        <f>B6/B7</f>
        <v>1.2725405158639579E-2</v>
      </c>
      <c r="E6" s="1" t="s">
        <v>107</v>
      </c>
      <c r="F6" s="1">
        <f>F4+F5</f>
        <v>15915</v>
      </c>
      <c r="G6" s="10">
        <f>G4+G5</f>
        <v>1</v>
      </c>
      <c r="I6" s="152" t="s">
        <v>69</v>
      </c>
      <c r="J6" s="1">
        <f>J4+J5</f>
        <v>13186</v>
      </c>
      <c r="K6" s="10">
        <f>K4+K5</f>
        <v>1</v>
      </c>
      <c r="M6" s="38" t="s">
        <v>172</v>
      </c>
      <c r="N6" s="112">
        <v>4986</v>
      </c>
      <c r="O6" s="24">
        <f>N6/N8</f>
        <v>0.41706398996235883</v>
      </c>
      <c r="Q6" s="23" t="s">
        <v>308</v>
      </c>
      <c r="R6" s="112">
        <v>6946</v>
      </c>
      <c r="S6" s="24">
        <f>R6/R7</f>
        <v>0.58739957716701907</v>
      </c>
    </row>
    <row r="7" spans="1:19" x14ac:dyDescent="0.2">
      <c r="A7" s="1" t="s">
        <v>69</v>
      </c>
      <c r="B7" s="1">
        <f>B4+B5+B6</f>
        <v>17524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2542</v>
      </c>
      <c r="O7" s="24">
        <f>N7/N8</f>
        <v>0.21263069845253033</v>
      </c>
      <c r="Q7" s="23" t="s">
        <v>69</v>
      </c>
      <c r="R7" s="23">
        <f>R4+R5+R6</f>
        <v>11825</v>
      </c>
      <c r="S7" s="24">
        <f>S4+S5+S6</f>
        <v>1</v>
      </c>
    </row>
    <row r="8" spans="1:19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11955</v>
      </c>
      <c r="O8" s="24">
        <f>O4+O5+O6+O7</f>
        <v>1</v>
      </c>
      <c r="Q8" s="13"/>
      <c r="R8" s="13"/>
      <c r="S8" s="14"/>
    </row>
    <row r="9" spans="1:19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26</v>
      </c>
      <c r="G9" s="10">
        <f>F9/F11</f>
        <v>0.21666666666666667</v>
      </c>
      <c r="I9" s="152" t="s">
        <v>671</v>
      </c>
      <c r="J9" s="112">
        <v>3626</v>
      </c>
      <c r="K9" s="10">
        <f>J9/J12</f>
        <v>0.29026577009285942</v>
      </c>
      <c r="M9" s="13"/>
      <c r="N9" s="13"/>
      <c r="O9" s="14"/>
      <c r="Q9" s="23" t="s">
        <v>309</v>
      </c>
      <c r="R9" s="23" t="s">
        <v>64</v>
      </c>
      <c r="S9" s="24" t="s">
        <v>77</v>
      </c>
    </row>
    <row r="10" spans="1:19" x14ac:dyDescent="0.2">
      <c r="A10" s="23" t="s">
        <v>70</v>
      </c>
      <c r="B10" s="112">
        <v>156</v>
      </c>
      <c r="C10" s="24">
        <f>B10/B17</f>
        <v>8.9784172661870505E-3</v>
      </c>
      <c r="E10" s="1" t="s">
        <v>109</v>
      </c>
      <c r="F10" s="112">
        <v>94</v>
      </c>
      <c r="G10" s="10">
        <f>F10/F11</f>
        <v>0.78333333333333333</v>
      </c>
      <c r="I10" s="152" t="s">
        <v>141</v>
      </c>
      <c r="J10" s="112">
        <v>5084</v>
      </c>
      <c r="K10" s="10">
        <f>J10/J12</f>
        <v>0.40698046749919947</v>
      </c>
      <c r="M10" s="38" t="s">
        <v>174</v>
      </c>
      <c r="N10" s="23" t="s">
        <v>64</v>
      </c>
      <c r="O10" s="24" t="s">
        <v>77</v>
      </c>
      <c r="Q10" s="23" t="s">
        <v>310</v>
      </c>
      <c r="R10" s="112">
        <v>2916</v>
      </c>
      <c r="S10" s="24">
        <f>R10/R14</f>
        <v>0.2496789108656563</v>
      </c>
    </row>
    <row r="11" spans="1:19" x14ac:dyDescent="0.2">
      <c r="A11" s="23" t="s">
        <v>71</v>
      </c>
      <c r="B11" s="112">
        <v>3734</v>
      </c>
      <c r="C11" s="24">
        <f>B11/B17</f>
        <v>0.21490647482014388</v>
      </c>
      <c r="E11" s="1" t="s">
        <v>107</v>
      </c>
      <c r="F11" s="1">
        <f>F9+F10</f>
        <v>120</v>
      </c>
      <c r="G11" s="10">
        <f>G9+G10</f>
        <v>1</v>
      </c>
      <c r="I11" s="152" t="s">
        <v>142</v>
      </c>
      <c r="J11" s="112">
        <v>3782</v>
      </c>
      <c r="K11" s="10">
        <f>J11/J12</f>
        <v>0.30275376240794111</v>
      </c>
      <c r="M11" s="38" t="s">
        <v>176</v>
      </c>
      <c r="N11" s="112">
        <v>7573</v>
      </c>
      <c r="O11" s="24">
        <f>N11/N13</f>
        <v>0.60895786426503695</v>
      </c>
      <c r="Q11" s="23" t="s">
        <v>311</v>
      </c>
      <c r="R11" s="112">
        <v>2829</v>
      </c>
      <c r="S11" s="24">
        <f>R11/R14</f>
        <v>0.24222964294888261</v>
      </c>
    </row>
    <row r="12" spans="1:19" x14ac:dyDescent="0.2">
      <c r="A12" s="23" t="s">
        <v>72</v>
      </c>
      <c r="B12" s="112">
        <v>166</v>
      </c>
      <c r="C12" s="24">
        <f>B12/B17</f>
        <v>9.5539568345323744E-3</v>
      </c>
      <c r="E12" s="13"/>
      <c r="F12" s="13"/>
      <c r="G12" s="14"/>
      <c r="I12" s="152" t="s">
        <v>69</v>
      </c>
      <c r="J12" s="1">
        <f>J9+J10+J11</f>
        <v>12492</v>
      </c>
      <c r="K12" s="10">
        <f>K9+K10+K11</f>
        <v>1</v>
      </c>
      <c r="M12" s="38" t="s">
        <v>175</v>
      </c>
      <c r="N12" s="112">
        <v>4863</v>
      </c>
      <c r="O12" s="24">
        <f>N12/N13</f>
        <v>0.39104213573496299</v>
      </c>
      <c r="Q12" s="23" t="s">
        <v>670</v>
      </c>
      <c r="R12" s="112">
        <v>4241</v>
      </c>
      <c r="S12" s="24">
        <f>R12/R14</f>
        <v>0.36313040500042809</v>
      </c>
    </row>
    <row r="13" spans="1:19" x14ac:dyDescent="0.2">
      <c r="A13" s="23" t="s">
        <v>73</v>
      </c>
      <c r="B13" s="112">
        <v>1005</v>
      </c>
      <c r="C13" s="24">
        <f>B13/B17</f>
        <v>5.7841726618705035E-2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12436</v>
      </c>
      <c r="O13" s="24">
        <f>O11+O12</f>
        <v>1</v>
      </c>
      <c r="Q13" s="23" t="s">
        <v>312</v>
      </c>
      <c r="R13" s="112">
        <v>1693</v>
      </c>
      <c r="S13" s="24">
        <f>R13/R14</f>
        <v>0.14496104118503297</v>
      </c>
    </row>
    <row r="14" spans="1:19" x14ac:dyDescent="0.2">
      <c r="A14" s="23" t="s">
        <v>74</v>
      </c>
      <c r="B14" s="112">
        <v>124</v>
      </c>
      <c r="C14" s="24">
        <f>B14/B17</f>
        <v>7.1366906474820144E-3</v>
      </c>
      <c r="E14" s="6" t="s">
        <v>111</v>
      </c>
      <c r="F14" s="112">
        <v>7571</v>
      </c>
      <c r="G14" s="27">
        <f>F14/F16</f>
        <v>0.57705792682926826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23" t="s">
        <v>69</v>
      </c>
      <c r="R14" s="23">
        <f>R10+R11+R12+R13</f>
        <v>11679</v>
      </c>
      <c r="S14" s="24">
        <f>S10+S11+S12+S13</f>
        <v>0.99999999999999989</v>
      </c>
    </row>
    <row r="15" spans="1:19" x14ac:dyDescent="0.2">
      <c r="A15" s="23" t="s">
        <v>75</v>
      </c>
      <c r="B15" s="112">
        <v>4484</v>
      </c>
      <c r="C15" s="24">
        <f>B15/B17</f>
        <v>0.25807194244604315</v>
      </c>
      <c r="E15" s="6" t="s">
        <v>112</v>
      </c>
      <c r="F15" s="112">
        <v>5549</v>
      </c>
      <c r="G15" s="27">
        <f>F15/F16</f>
        <v>0.42294207317073168</v>
      </c>
      <c r="I15" s="152" t="s">
        <v>144</v>
      </c>
      <c r="J15" s="112">
        <v>3449</v>
      </c>
      <c r="K15" s="10">
        <f>J15/J19</f>
        <v>0.28143614851081189</v>
      </c>
      <c r="M15" s="38" t="s">
        <v>177</v>
      </c>
      <c r="N15" s="23" t="s">
        <v>64</v>
      </c>
      <c r="O15" s="24" t="s">
        <v>77</v>
      </c>
      <c r="Q15" s="13"/>
      <c r="R15" s="13"/>
      <c r="S15" s="14"/>
    </row>
    <row r="16" spans="1:19" x14ac:dyDescent="0.2">
      <c r="A16" s="23" t="s">
        <v>76</v>
      </c>
      <c r="B16" s="112">
        <v>7706</v>
      </c>
      <c r="C16" s="24">
        <f>B16/B17</f>
        <v>0.44351079136690646</v>
      </c>
      <c r="E16" s="6" t="s">
        <v>107</v>
      </c>
      <c r="F16" s="7">
        <f>F14+F15</f>
        <v>13120</v>
      </c>
      <c r="G16" s="27">
        <f>G14+G15</f>
        <v>1</v>
      </c>
      <c r="I16" s="152" t="s">
        <v>145</v>
      </c>
      <c r="J16" s="112">
        <v>2162</v>
      </c>
      <c r="K16" s="10">
        <f>J16/J19</f>
        <v>0.17641778865769073</v>
      </c>
      <c r="M16" s="38" t="s">
        <v>178</v>
      </c>
      <c r="N16" s="112">
        <v>4974</v>
      </c>
      <c r="O16" s="24">
        <f>N16/N18</f>
        <v>0.42252803261977573</v>
      </c>
      <c r="Q16" s="23" t="s">
        <v>313</v>
      </c>
      <c r="R16" s="23" t="s">
        <v>64</v>
      </c>
      <c r="S16" s="24" t="s">
        <v>77</v>
      </c>
    </row>
    <row r="17" spans="1:19" x14ac:dyDescent="0.2">
      <c r="A17" s="23" t="s">
        <v>69</v>
      </c>
      <c r="B17" s="23">
        <f>B10+B11+B12+B13+B14+B15+B16</f>
        <v>17375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2845</v>
      </c>
      <c r="K17" s="10">
        <f>J17/J19</f>
        <v>0.23215014279885762</v>
      </c>
      <c r="M17" s="38" t="s">
        <v>179</v>
      </c>
      <c r="N17" s="112">
        <v>6798</v>
      </c>
      <c r="O17" s="24">
        <f>N17/N18</f>
        <v>0.57747196738022422</v>
      </c>
      <c r="Q17" s="23" t="s">
        <v>314</v>
      </c>
      <c r="R17" s="112">
        <v>3615</v>
      </c>
      <c r="S17" s="24">
        <f>R17/R20</f>
        <v>0.3082366984993179</v>
      </c>
    </row>
    <row r="18" spans="1:19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3799</v>
      </c>
      <c r="K18" s="127">
        <f>J18/J19</f>
        <v>0.30999592003263976</v>
      </c>
      <c r="M18" s="38" t="s">
        <v>69</v>
      </c>
      <c r="N18" s="23">
        <f>N16+N17</f>
        <v>11772</v>
      </c>
      <c r="O18" s="24">
        <f>O16+O17</f>
        <v>1</v>
      </c>
      <c r="Q18" s="23" t="s">
        <v>315</v>
      </c>
      <c r="R18" s="112">
        <v>2953</v>
      </c>
      <c r="S18" s="24">
        <f>R18/R20</f>
        <v>0.25179058663028647</v>
      </c>
    </row>
    <row r="19" spans="1:19" x14ac:dyDescent="0.2">
      <c r="A19" s="43"/>
      <c r="B19" s="43"/>
      <c r="C19" s="44"/>
      <c r="E19" s="152" t="s">
        <v>114</v>
      </c>
      <c r="F19" s="112">
        <v>1328</v>
      </c>
      <c r="G19" s="10">
        <f>F19/F22</f>
        <v>0.10020372745793406</v>
      </c>
      <c r="I19" s="152" t="s">
        <v>69</v>
      </c>
      <c r="J19" s="1">
        <f>J15+J16+J17+J18</f>
        <v>12255</v>
      </c>
      <c r="K19" s="10">
        <f>K15+K16+K17+K18</f>
        <v>1</v>
      </c>
      <c r="M19" s="13"/>
      <c r="N19" s="13"/>
      <c r="O19" s="14"/>
      <c r="Q19" s="23" t="s">
        <v>316</v>
      </c>
      <c r="R19" s="112">
        <v>5160</v>
      </c>
      <c r="S19" s="24">
        <f>R19/R20</f>
        <v>0.43997271487039563</v>
      </c>
    </row>
    <row r="20" spans="1:19" x14ac:dyDescent="0.2">
      <c r="A20" s="43"/>
      <c r="B20" s="43"/>
      <c r="C20" s="44"/>
      <c r="E20" s="152" t="s">
        <v>674</v>
      </c>
      <c r="F20" s="112">
        <v>4541</v>
      </c>
      <c r="G20" s="10">
        <f>F20/F22</f>
        <v>0.34263940239945673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23" t="s">
        <v>69</v>
      </c>
      <c r="R20" s="23">
        <f>R17+R18+R19</f>
        <v>11728</v>
      </c>
      <c r="S20" s="24">
        <f>S17+S18+S19</f>
        <v>1</v>
      </c>
    </row>
    <row r="21" spans="1:19" x14ac:dyDescent="0.2">
      <c r="A21" s="43"/>
      <c r="B21" s="43"/>
      <c r="C21" s="44"/>
      <c r="E21" s="152" t="s">
        <v>115</v>
      </c>
      <c r="F21" s="112">
        <v>7384</v>
      </c>
      <c r="G21" s="10">
        <f>F21/F22</f>
        <v>0.55715687014260917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4493</v>
      </c>
      <c r="O21" s="24">
        <f>N21/N25</f>
        <v>0.37925213134126784</v>
      </c>
      <c r="Q21" s="13"/>
      <c r="R21" s="13"/>
      <c r="S21" s="14"/>
    </row>
    <row r="22" spans="1:19" x14ac:dyDescent="0.2">
      <c r="A22" s="43"/>
      <c r="B22" s="43"/>
      <c r="C22" s="44"/>
      <c r="E22" s="152" t="s">
        <v>107</v>
      </c>
      <c r="F22" s="1">
        <f>F19+F20+F21</f>
        <v>13253</v>
      </c>
      <c r="G22" s="10">
        <f>G19+G20+G21</f>
        <v>1</v>
      </c>
      <c r="I22" s="152" t="s">
        <v>148</v>
      </c>
      <c r="J22" s="112">
        <v>4372</v>
      </c>
      <c r="K22" s="10">
        <f>J22/J25</f>
        <v>0.35553387004960557</v>
      </c>
      <c r="M22" s="38" t="s">
        <v>182</v>
      </c>
      <c r="N22" s="112">
        <v>3155</v>
      </c>
      <c r="O22" s="24">
        <f>N22/N25</f>
        <v>0.26631214653498775</v>
      </c>
      <c r="Q22" s="13"/>
      <c r="R22" s="13"/>
      <c r="S22" s="14"/>
    </row>
    <row r="23" spans="1:19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1831</v>
      </c>
      <c r="K23" s="10">
        <f>J23/J25</f>
        <v>0.14889810522891761</v>
      </c>
      <c r="M23" s="38" t="s">
        <v>183</v>
      </c>
      <c r="N23" s="112">
        <v>2535</v>
      </c>
      <c r="O23" s="24">
        <f>N23/N25</f>
        <v>0.21397822233476829</v>
      </c>
      <c r="Q23" s="13"/>
      <c r="R23" s="13"/>
      <c r="S23" s="14"/>
    </row>
    <row r="24" spans="1:19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6094</v>
      </c>
      <c r="K24" s="10">
        <f>J24/J25</f>
        <v>0.49556802472147676</v>
      </c>
      <c r="M24" s="38" t="s">
        <v>184</v>
      </c>
      <c r="N24" s="112">
        <v>1664</v>
      </c>
      <c r="O24" s="24">
        <f>N24/N25</f>
        <v>0.14045749978897612</v>
      </c>
      <c r="Q24" s="13"/>
      <c r="R24" s="13"/>
      <c r="S24" s="14"/>
    </row>
    <row r="25" spans="1:19" x14ac:dyDescent="0.2">
      <c r="A25" s="43"/>
      <c r="B25" s="43"/>
      <c r="C25" s="44"/>
      <c r="E25" s="152" t="s">
        <v>117</v>
      </c>
      <c r="F25" s="112">
        <v>5762</v>
      </c>
      <c r="G25" s="10">
        <f>F25/F30</f>
        <v>0.44285604488509722</v>
      </c>
      <c r="I25" s="152" t="s">
        <v>69</v>
      </c>
      <c r="J25" s="1">
        <f>J22+J23+J24</f>
        <v>12297</v>
      </c>
      <c r="K25" s="10">
        <f>K22+K23+K24</f>
        <v>0.99999999999999989</v>
      </c>
      <c r="M25" s="38" t="s">
        <v>69</v>
      </c>
      <c r="N25" s="23">
        <f>N21+N22+N23+N24</f>
        <v>11847</v>
      </c>
      <c r="O25" s="24">
        <f>O21+O22+O23+O24</f>
        <v>1</v>
      </c>
      <c r="Q25" s="13"/>
      <c r="R25" s="13"/>
      <c r="S25" s="14"/>
    </row>
    <row r="26" spans="1:19" x14ac:dyDescent="0.2">
      <c r="A26" s="13"/>
      <c r="B26" s="13"/>
      <c r="C26" s="14"/>
      <c r="E26" s="152" t="s">
        <v>118</v>
      </c>
      <c r="F26" s="112">
        <v>1915</v>
      </c>
      <c r="G26" s="10">
        <f>F26/F30</f>
        <v>0.14718315271693183</v>
      </c>
      <c r="I26" s="13"/>
      <c r="J26" s="13"/>
      <c r="K26" s="14"/>
      <c r="M26" s="13"/>
      <c r="N26" s="13"/>
      <c r="O26" s="14"/>
      <c r="Q26" s="13"/>
      <c r="R26" s="13"/>
      <c r="S26" s="14"/>
    </row>
    <row r="27" spans="1:19" x14ac:dyDescent="0.2">
      <c r="A27" s="13"/>
      <c r="B27" s="13"/>
      <c r="C27" s="14"/>
      <c r="E27" s="152" t="s">
        <v>119</v>
      </c>
      <c r="F27" s="112">
        <v>1015</v>
      </c>
      <c r="G27" s="10">
        <f>F27/F30</f>
        <v>7.8010913842133572E-2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</row>
    <row r="28" spans="1:19" x14ac:dyDescent="0.2">
      <c r="A28" s="13"/>
      <c r="B28" s="13"/>
      <c r="C28" s="14"/>
      <c r="E28" s="152" t="s">
        <v>120</v>
      </c>
      <c r="F28" s="112">
        <v>676</v>
      </c>
      <c r="G28" s="10">
        <f>F28/F30</f>
        <v>5.1956037199292905E-2</v>
      </c>
      <c r="I28" s="152" t="s">
        <v>644</v>
      </c>
      <c r="J28" s="112">
        <v>3108</v>
      </c>
      <c r="K28" s="10">
        <f>J28/J33</f>
        <v>0.25406686830703834</v>
      </c>
      <c r="M28" s="38" t="s">
        <v>186</v>
      </c>
      <c r="N28" s="112">
        <v>6113</v>
      </c>
      <c r="O28" s="24">
        <f>N28/N31</f>
        <v>0.5003683391994761</v>
      </c>
      <c r="Q28" s="13"/>
      <c r="R28" s="13"/>
      <c r="S28" s="14"/>
    </row>
    <row r="29" spans="1:19" x14ac:dyDescent="0.2">
      <c r="A29" s="13"/>
      <c r="B29" s="13"/>
      <c r="C29" s="14"/>
      <c r="E29" s="152" t="s">
        <v>99</v>
      </c>
      <c r="F29" s="112">
        <v>3643</v>
      </c>
      <c r="G29" s="10">
        <f>F29/F30</f>
        <v>0.27999385135654448</v>
      </c>
      <c r="I29" s="152" t="s">
        <v>151</v>
      </c>
      <c r="J29" s="112">
        <v>5038</v>
      </c>
      <c r="K29" s="10">
        <f>J29/J33</f>
        <v>0.41183683479113875</v>
      </c>
      <c r="M29" s="38" t="s">
        <v>682</v>
      </c>
      <c r="N29" s="112">
        <v>3512</v>
      </c>
      <c r="O29" s="24">
        <f>N29/N31</f>
        <v>0.28746828190226731</v>
      </c>
      <c r="Q29" s="13"/>
      <c r="R29" s="13"/>
      <c r="S29" s="14"/>
    </row>
    <row r="30" spans="1:19" x14ac:dyDescent="0.2">
      <c r="A30" s="13"/>
      <c r="B30" s="13"/>
      <c r="C30" s="14"/>
      <c r="E30" s="152" t="s">
        <v>69</v>
      </c>
      <c r="F30" s="1">
        <f>F25+F26+F27+F28+F29</f>
        <v>13011</v>
      </c>
      <c r="G30" s="10">
        <f>G25+G26+G27+G28+G29</f>
        <v>1</v>
      </c>
      <c r="I30" s="152" t="s">
        <v>152</v>
      </c>
      <c r="J30" s="112">
        <v>1009</v>
      </c>
      <c r="K30" s="10">
        <f>J30/J33</f>
        <v>8.2481811493501186E-2</v>
      </c>
      <c r="M30" s="38" t="s">
        <v>187</v>
      </c>
      <c r="N30" s="112">
        <v>2592</v>
      </c>
      <c r="O30" s="24">
        <f>N30/N31</f>
        <v>0.21216337889825654</v>
      </c>
      <c r="Q30" s="13"/>
      <c r="R30" s="13"/>
      <c r="S30" s="14"/>
    </row>
    <row r="31" spans="1:19" x14ac:dyDescent="0.2">
      <c r="A31" s="13"/>
      <c r="B31" s="13"/>
      <c r="C31" s="14"/>
      <c r="E31" s="13"/>
      <c r="F31" s="13"/>
      <c r="G31" s="14"/>
      <c r="I31" s="152" t="s">
        <v>153</v>
      </c>
      <c r="J31" s="112">
        <v>1241</v>
      </c>
      <c r="K31" s="10">
        <f>J31/J33</f>
        <v>0.10144690591024279</v>
      </c>
      <c r="M31" s="38" t="s">
        <v>69</v>
      </c>
      <c r="N31" s="23">
        <f>N28+N29+N30</f>
        <v>12217</v>
      </c>
      <c r="O31" s="24">
        <f>O28+O29+O30</f>
        <v>0.99999999999999989</v>
      </c>
      <c r="Q31" s="13"/>
      <c r="R31" s="13"/>
      <c r="S31" s="14"/>
    </row>
    <row r="32" spans="1:19" x14ac:dyDescent="0.2">
      <c r="A32" s="13"/>
      <c r="B32" s="13"/>
      <c r="C32" s="1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1837</v>
      </c>
      <c r="K32" s="10">
        <f>J32/J33</f>
        <v>0.15016757949807896</v>
      </c>
      <c r="M32" s="13"/>
      <c r="N32" s="13"/>
      <c r="O32" s="14"/>
      <c r="Q32" s="13"/>
      <c r="R32" s="13"/>
      <c r="S32" s="14"/>
    </row>
    <row r="33" spans="1:19" x14ac:dyDescent="0.2">
      <c r="A33" s="13"/>
      <c r="B33" s="13"/>
      <c r="C33" s="14"/>
      <c r="E33" s="6" t="s">
        <v>112</v>
      </c>
      <c r="F33" s="112">
        <v>6443</v>
      </c>
      <c r="G33" s="27">
        <f>F33/F35</f>
        <v>0.48710969985635444</v>
      </c>
      <c r="I33" s="152" t="s">
        <v>69</v>
      </c>
      <c r="J33" s="1">
        <f>J28+J29+J30+J31+J32</f>
        <v>12233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</row>
    <row r="34" spans="1:19" x14ac:dyDescent="0.2">
      <c r="A34" s="43"/>
      <c r="B34" s="43"/>
      <c r="C34" s="44"/>
      <c r="E34" s="6" t="s">
        <v>122</v>
      </c>
      <c r="F34" s="112">
        <v>6784</v>
      </c>
      <c r="G34" s="27">
        <f>F34/F35</f>
        <v>0.51289030014364556</v>
      </c>
      <c r="I34" s="13"/>
      <c r="J34" s="13"/>
      <c r="K34" s="14"/>
      <c r="M34" s="38" t="s">
        <v>189</v>
      </c>
      <c r="N34" s="112">
        <v>4377</v>
      </c>
      <c r="O34" s="24">
        <f>N34/N38</f>
        <v>0.36821738033145451</v>
      </c>
      <c r="Q34" s="13"/>
      <c r="R34" s="13"/>
      <c r="S34" s="14"/>
    </row>
    <row r="35" spans="1:19" x14ac:dyDescent="0.2">
      <c r="A35" s="43"/>
      <c r="B35" s="43"/>
      <c r="C35" s="44"/>
      <c r="E35" s="6" t="s">
        <v>107</v>
      </c>
      <c r="F35" s="7">
        <f>F33+F34</f>
        <v>13227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4382</v>
      </c>
      <c r="O35" s="24">
        <f>N35/N38</f>
        <v>0.36863800790779844</v>
      </c>
      <c r="Q35" s="13"/>
      <c r="R35" s="13"/>
      <c r="S35" s="14"/>
    </row>
    <row r="36" spans="1:19" x14ac:dyDescent="0.2">
      <c r="A36" s="43"/>
      <c r="B36" s="43"/>
      <c r="C36" s="44"/>
      <c r="E36" s="13"/>
      <c r="F36" s="13"/>
      <c r="G36" s="14"/>
      <c r="I36" s="38" t="s">
        <v>156</v>
      </c>
      <c r="J36" s="112">
        <v>6921</v>
      </c>
      <c r="K36" s="24">
        <f>J36/J38</f>
        <v>0.56350757205666835</v>
      </c>
      <c r="M36" s="38" t="s">
        <v>191</v>
      </c>
      <c r="N36" s="112">
        <v>1705</v>
      </c>
      <c r="O36" s="24">
        <f>N36/N38</f>
        <v>0.14343400353327165</v>
      </c>
      <c r="Q36" s="13"/>
      <c r="R36" s="13"/>
      <c r="S36" s="14"/>
    </row>
    <row r="37" spans="1:19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5361</v>
      </c>
      <c r="K37" s="24">
        <f>J37/J38</f>
        <v>0.43649242794333171</v>
      </c>
      <c r="M37" s="38" t="s">
        <v>192</v>
      </c>
      <c r="N37" s="112">
        <v>1423</v>
      </c>
      <c r="O37" s="24">
        <f>N37/N38</f>
        <v>0.1197106082274754</v>
      </c>
      <c r="Q37" s="13"/>
      <c r="R37" s="13"/>
      <c r="S37" s="14"/>
    </row>
    <row r="38" spans="1:19" x14ac:dyDescent="0.2">
      <c r="A38" s="43"/>
      <c r="B38" s="43"/>
      <c r="C38" s="44"/>
      <c r="E38" s="6" t="s">
        <v>124</v>
      </c>
      <c r="F38" s="112">
        <v>29</v>
      </c>
      <c r="G38" s="27">
        <f>F38/F40</f>
        <v>0.32954545454545453</v>
      </c>
      <c r="I38" s="38" t="s">
        <v>69</v>
      </c>
      <c r="J38" s="23">
        <f>J36+J37</f>
        <v>12282</v>
      </c>
      <c r="K38" s="24">
        <f>K36+K37</f>
        <v>1</v>
      </c>
      <c r="M38" s="38" t="s">
        <v>107</v>
      </c>
      <c r="N38" s="23">
        <f>N34+N35+N36+N37</f>
        <v>11887</v>
      </c>
      <c r="O38" s="24">
        <f>O34+O35+O36+O37</f>
        <v>1</v>
      </c>
      <c r="Q38" s="13"/>
      <c r="R38" s="13"/>
      <c r="S38" s="14"/>
    </row>
    <row r="39" spans="1:19" x14ac:dyDescent="0.2">
      <c r="A39" s="43"/>
      <c r="B39" s="43"/>
      <c r="C39" s="44"/>
      <c r="E39" s="6" t="s">
        <v>125</v>
      </c>
      <c r="F39" s="112">
        <v>59</v>
      </c>
      <c r="G39" s="27">
        <f>F39/F40</f>
        <v>0.67045454545454541</v>
      </c>
      <c r="I39" s="13"/>
      <c r="J39" s="13"/>
      <c r="K39" s="14"/>
      <c r="M39" s="13"/>
      <c r="N39" s="13"/>
      <c r="O39" s="14"/>
      <c r="Q39" s="13"/>
      <c r="R39" s="13"/>
      <c r="S39" s="14"/>
    </row>
    <row r="40" spans="1:19" x14ac:dyDescent="0.2">
      <c r="A40" s="13"/>
      <c r="B40" s="13"/>
      <c r="C40" s="14"/>
      <c r="E40" s="6" t="s">
        <v>107</v>
      </c>
      <c r="F40" s="7">
        <f>F38+F39</f>
        <v>88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1826</v>
      </c>
      <c r="K41" s="24">
        <f>J41/J45</f>
        <v>0.15231898565231899</v>
      </c>
      <c r="M41" s="38" t="s">
        <v>194</v>
      </c>
      <c r="N41" s="112">
        <v>2642</v>
      </c>
      <c r="O41" s="24">
        <f>N41/N45</f>
        <v>0.22391728112551912</v>
      </c>
      <c r="Q41" s="13"/>
      <c r="R41" s="13"/>
      <c r="S41" s="14"/>
    </row>
    <row r="42" spans="1:19" x14ac:dyDescent="0.2">
      <c r="A42" s="1" t="s">
        <v>87</v>
      </c>
      <c r="B42" s="112">
        <v>9090</v>
      </c>
      <c r="C42" s="10">
        <f>B42/B44</f>
        <v>0.60258534968511768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3581</v>
      </c>
      <c r="K42" s="24">
        <f>J42/J45</f>
        <v>0.29871538204871539</v>
      </c>
      <c r="M42" s="38" t="s">
        <v>195</v>
      </c>
      <c r="N42" s="112">
        <v>4411</v>
      </c>
      <c r="O42" s="24">
        <f>N42/N45</f>
        <v>0.37384524112212897</v>
      </c>
      <c r="Q42" s="13"/>
      <c r="R42" s="13"/>
      <c r="S42" s="14"/>
    </row>
    <row r="43" spans="1:19" x14ac:dyDescent="0.2">
      <c r="A43" s="1" t="s">
        <v>88</v>
      </c>
      <c r="B43" s="112">
        <v>5995</v>
      </c>
      <c r="C43" s="10">
        <f>B43/B44</f>
        <v>0.39741465031488232</v>
      </c>
      <c r="E43" s="153" t="s">
        <v>127</v>
      </c>
      <c r="F43" s="125">
        <v>2845</v>
      </c>
      <c r="G43" s="127">
        <f>F43/F49</f>
        <v>0.23177189409368634</v>
      </c>
      <c r="I43" s="38" t="s">
        <v>159</v>
      </c>
      <c r="J43" s="112">
        <v>3805</v>
      </c>
      <c r="K43" s="24">
        <f>J43/J45</f>
        <v>0.31740073406740071</v>
      </c>
      <c r="M43" s="38" t="s">
        <v>196</v>
      </c>
      <c r="N43" s="112">
        <v>2603</v>
      </c>
      <c r="O43" s="24">
        <f>N43/N45</f>
        <v>0.22061191626409019</v>
      </c>
      <c r="Q43" s="13"/>
      <c r="R43" s="13"/>
      <c r="S43" s="14"/>
    </row>
    <row r="44" spans="1:19" x14ac:dyDescent="0.2">
      <c r="A44" s="1" t="s">
        <v>69</v>
      </c>
      <c r="B44" s="1">
        <f>B42+B43</f>
        <v>15085</v>
      </c>
      <c r="C44" s="10">
        <f>C42+C43</f>
        <v>1</v>
      </c>
      <c r="E44" s="152" t="s">
        <v>128</v>
      </c>
      <c r="F44" s="112">
        <v>1786</v>
      </c>
      <c r="G44" s="10">
        <f>F44/F49</f>
        <v>0.14549898167006109</v>
      </c>
      <c r="I44" s="38" t="s">
        <v>160</v>
      </c>
      <c r="J44" s="112">
        <v>2776</v>
      </c>
      <c r="K44" s="24">
        <f>J44/J45</f>
        <v>0.2315648982315649</v>
      </c>
      <c r="M44" s="38" t="s">
        <v>197</v>
      </c>
      <c r="N44" s="112">
        <v>2143</v>
      </c>
      <c r="O44" s="24">
        <f>N44/N45</f>
        <v>0.18162556148826173</v>
      </c>
      <c r="Q44" s="13"/>
      <c r="R44" s="13"/>
      <c r="S44" s="14"/>
    </row>
    <row r="45" spans="1:19" x14ac:dyDescent="0.2">
      <c r="A45" s="13"/>
      <c r="B45" s="13"/>
      <c r="C45" s="14"/>
      <c r="E45" s="152" t="s">
        <v>129</v>
      </c>
      <c r="F45" s="112">
        <v>2945</v>
      </c>
      <c r="G45" s="10">
        <f>F45/F49</f>
        <v>0.23991853360488799</v>
      </c>
      <c r="I45" s="38" t="s">
        <v>69</v>
      </c>
      <c r="J45" s="23">
        <f>J41+J42+J43+J44</f>
        <v>11988</v>
      </c>
      <c r="K45" s="24">
        <f>K41+K42+K43+K44</f>
        <v>1</v>
      </c>
      <c r="M45" s="38" t="s">
        <v>69</v>
      </c>
      <c r="N45" s="23">
        <f>N41+N42+N43+N44</f>
        <v>11799</v>
      </c>
      <c r="O45" s="24">
        <f>O41+O42+O43+O44</f>
        <v>1</v>
      </c>
      <c r="Q45" s="13"/>
      <c r="R45" s="13"/>
      <c r="S45" s="14"/>
    </row>
    <row r="46" spans="1:19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2701</v>
      </c>
      <c r="G46" s="10">
        <f>F46/F49</f>
        <v>0.22004073319755602</v>
      </c>
      <c r="I46" s="13"/>
      <c r="J46" s="13"/>
      <c r="K46" s="14"/>
      <c r="M46" s="13"/>
      <c r="N46" s="13"/>
      <c r="O46" s="14"/>
      <c r="Q46" s="13"/>
      <c r="R46" s="13"/>
      <c r="S46" s="14"/>
    </row>
    <row r="47" spans="1:19" x14ac:dyDescent="0.2">
      <c r="A47" s="1" t="s">
        <v>90</v>
      </c>
      <c r="B47" s="112">
        <v>5229</v>
      </c>
      <c r="C47" s="10">
        <f>B47/B49</f>
        <v>0.36009916672405484</v>
      </c>
      <c r="E47" s="152" t="s">
        <v>131</v>
      </c>
      <c r="F47" s="112">
        <v>1625</v>
      </c>
      <c r="G47" s="10">
        <f>F47/F49</f>
        <v>0.13238289205702647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</row>
    <row r="48" spans="1:19" x14ac:dyDescent="0.2">
      <c r="A48" s="1" t="s">
        <v>91</v>
      </c>
      <c r="B48" s="112">
        <v>9292</v>
      </c>
      <c r="C48" s="10">
        <f>B48/B49</f>
        <v>0.63990083327594516</v>
      </c>
      <c r="E48" s="152" t="s">
        <v>673</v>
      </c>
      <c r="F48" s="112">
        <v>373</v>
      </c>
      <c r="G48" s="10">
        <f>F48/F49</f>
        <v>3.0386965376782076E-2</v>
      </c>
      <c r="I48" s="38" t="s">
        <v>162</v>
      </c>
      <c r="J48" s="112">
        <v>5410</v>
      </c>
      <c r="K48" s="24">
        <f>J48/J51</f>
        <v>0.45374486287008303</v>
      </c>
      <c r="M48" s="38" t="s">
        <v>199</v>
      </c>
      <c r="N48" s="112">
        <v>4415</v>
      </c>
      <c r="O48" s="24">
        <f>N48/N51</f>
        <v>0.37523372429032809</v>
      </c>
      <c r="Q48" s="13"/>
      <c r="R48" s="13"/>
      <c r="S48" s="14"/>
    </row>
    <row r="49" spans="1:19" x14ac:dyDescent="0.2">
      <c r="A49" s="1" t="s">
        <v>69</v>
      </c>
      <c r="B49" s="1">
        <f>B47+B48</f>
        <v>14521</v>
      </c>
      <c r="C49" s="10">
        <f>C47+C48</f>
        <v>1</v>
      </c>
      <c r="E49" s="152" t="s">
        <v>69</v>
      </c>
      <c r="F49" s="1">
        <f>F43+F44+F45+F46+F47+F48</f>
        <v>12275</v>
      </c>
      <c r="G49" s="10">
        <f>G43+G44+G45+G46+G47+G48</f>
        <v>1</v>
      </c>
      <c r="I49" s="38" t="s">
        <v>163</v>
      </c>
      <c r="J49" s="112">
        <v>3906</v>
      </c>
      <c r="K49" s="24">
        <f>J49/J51</f>
        <v>0.32760211356202296</v>
      </c>
      <c r="M49" s="38" t="s">
        <v>200</v>
      </c>
      <c r="N49" s="112">
        <v>3836</v>
      </c>
      <c r="O49" s="24">
        <f>N49/N51</f>
        <v>0.32602413734489205</v>
      </c>
      <c r="Q49" s="13"/>
      <c r="R49" s="13"/>
      <c r="S49" s="14"/>
    </row>
    <row r="50" spans="1:19" x14ac:dyDescent="0.2">
      <c r="A50" s="13"/>
      <c r="B50" s="13"/>
      <c r="C50" s="14"/>
      <c r="E50" s="13"/>
      <c r="F50" s="13"/>
      <c r="G50" s="14"/>
      <c r="I50" s="38" t="s">
        <v>164</v>
      </c>
      <c r="J50" s="112">
        <v>2607</v>
      </c>
      <c r="K50" s="24">
        <f>J50/J51</f>
        <v>0.21865302356789398</v>
      </c>
      <c r="M50" s="38" t="s">
        <v>201</v>
      </c>
      <c r="N50" s="112">
        <v>3515</v>
      </c>
      <c r="O50" s="24">
        <f>N50/N51</f>
        <v>0.29874213836477986</v>
      </c>
      <c r="Q50" s="13"/>
      <c r="R50" s="13"/>
      <c r="S50" s="14"/>
    </row>
    <row r="51" spans="1:19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11923</v>
      </c>
      <c r="K51" s="24">
        <f>K48+K49+K50</f>
        <v>0.99999999999999989</v>
      </c>
      <c r="M51" s="38" t="s">
        <v>69</v>
      </c>
      <c r="N51" s="23">
        <f>N48+N49+N50</f>
        <v>11766</v>
      </c>
      <c r="O51" s="24">
        <f>O48+O49+O50</f>
        <v>1</v>
      </c>
      <c r="Q51" s="13"/>
      <c r="R51" s="13"/>
      <c r="S51" s="14"/>
    </row>
    <row r="52" spans="1:19" x14ac:dyDescent="0.2">
      <c r="A52" s="1" t="s">
        <v>92</v>
      </c>
      <c r="B52" s="112">
        <v>4547</v>
      </c>
      <c r="C52" s="10">
        <f>B52/B54</f>
        <v>0.32211674695381126</v>
      </c>
      <c r="E52" s="152" t="s">
        <v>133</v>
      </c>
      <c r="F52" s="112">
        <v>7693</v>
      </c>
      <c r="G52" s="10">
        <f>F52/F55</f>
        <v>0.60944308009189574</v>
      </c>
      <c r="I52" s="13"/>
      <c r="J52" s="13"/>
      <c r="K52" s="14"/>
      <c r="M52" s="13"/>
      <c r="N52" s="13"/>
      <c r="O52" s="14"/>
      <c r="Q52" s="13"/>
      <c r="R52" s="13"/>
      <c r="S52" s="14"/>
    </row>
    <row r="53" spans="1:19" x14ac:dyDescent="0.2">
      <c r="A53" s="1" t="s">
        <v>93</v>
      </c>
      <c r="B53" s="112">
        <v>9569</v>
      </c>
      <c r="C53" s="10">
        <f>B53/B54</f>
        <v>0.67788325304618868</v>
      </c>
      <c r="E53" s="152" t="s">
        <v>134</v>
      </c>
      <c r="F53" s="112">
        <v>3330</v>
      </c>
      <c r="G53" s="10">
        <f>F53/F55</f>
        <v>0.26380416699675197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</row>
    <row r="54" spans="1:19" x14ac:dyDescent="0.2">
      <c r="A54" s="1" t="s">
        <v>69</v>
      </c>
      <c r="B54" s="1">
        <f>B52+B53</f>
        <v>14116</v>
      </c>
      <c r="C54" s="10">
        <f>C52+C53</f>
        <v>1</v>
      </c>
      <c r="E54" s="152" t="s">
        <v>135</v>
      </c>
      <c r="F54" s="112">
        <v>1600</v>
      </c>
      <c r="G54" s="10">
        <f>F54/F55</f>
        <v>0.1267527529113523</v>
      </c>
      <c r="I54" s="38" t="s">
        <v>166</v>
      </c>
      <c r="J54" s="112">
        <v>5608</v>
      </c>
      <c r="K54" s="24">
        <f>J54/J57</f>
        <v>0.47173620457604309</v>
      </c>
      <c r="M54" s="38" t="s">
        <v>203</v>
      </c>
      <c r="N54" s="112">
        <v>7261</v>
      </c>
      <c r="O54" s="24">
        <f>N54/N56</f>
        <v>0.61853650225743251</v>
      </c>
      <c r="Q54" s="13"/>
      <c r="R54" s="13"/>
      <c r="S54" s="14"/>
    </row>
    <row r="55" spans="1:19" x14ac:dyDescent="0.2">
      <c r="A55" s="13"/>
      <c r="B55" s="13"/>
      <c r="C55" s="14"/>
      <c r="E55" s="152" t="s">
        <v>69</v>
      </c>
      <c r="F55" s="1">
        <f>F52+F53+F54</f>
        <v>12623</v>
      </c>
      <c r="G55" s="10">
        <f>G52+G53+G54</f>
        <v>1</v>
      </c>
      <c r="I55" s="38" t="s">
        <v>167</v>
      </c>
      <c r="J55" s="112">
        <v>3888</v>
      </c>
      <c r="K55" s="24">
        <f>J55/J57</f>
        <v>0.32705248990578734</v>
      </c>
      <c r="M55" s="38" t="s">
        <v>204</v>
      </c>
      <c r="N55" s="112">
        <v>4478</v>
      </c>
      <c r="O55" s="24">
        <f>N55/N56</f>
        <v>0.38146349774256749</v>
      </c>
      <c r="Q55" s="13"/>
      <c r="R55" s="13"/>
      <c r="S55" s="14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2392</v>
      </c>
      <c r="K56" s="24">
        <f>J56/J57</f>
        <v>0.20121130551816957</v>
      </c>
      <c r="M56" s="38" t="s">
        <v>69</v>
      </c>
      <c r="N56" s="23">
        <f>N54+N55</f>
        <v>11739</v>
      </c>
      <c r="O56" s="24">
        <f>O54+O55</f>
        <v>1</v>
      </c>
      <c r="Q56" s="13"/>
      <c r="R56" s="13"/>
      <c r="S56" s="14"/>
    </row>
    <row r="57" spans="1:19" x14ac:dyDescent="0.2">
      <c r="A57" s="1" t="s">
        <v>97</v>
      </c>
      <c r="B57" s="112">
        <v>2904</v>
      </c>
      <c r="C57" s="10">
        <f>B57/B60</f>
        <v>0.21025195482189402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11888</v>
      </c>
      <c r="K57" s="24">
        <f>K54+K55+K56</f>
        <v>1</v>
      </c>
      <c r="M57" s="13"/>
      <c r="N57" s="13"/>
      <c r="O57" s="13"/>
      <c r="Q57" s="13"/>
      <c r="R57" s="13"/>
      <c r="S57" s="14"/>
    </row>
    <row r="58" spans="1:19" x14ac:dyDescent="0.2">
      <c r="A58" s="1" t="s">
        <v>98</v>
      </c>
      <c r="B58" s="112">
        <v>6098</v>
      </c>
      <c r="C58" s="10">
        <f>B58/B60</f>
        <v>0.44150014480162175</v>
      </c>
      <c r="E58" s="152" t="s">
        <v>137</v>
      </c>
      <c r="F58" s="112">
        <v>7167</v>
      </c>
      <c r="G58" s="10">
        <f>F58/F60</f>
        <v>0.56388670338316282</v>
      </c>
      <c r="I58" s="13"/>
      <c r="J58" s="13"/>
      <c r="K58" s="14"/>
      <c r="M58" s="13"/>
      <c r="N58" s="13"/>
      <c r="O58" s="13"/>
      <c r="Q58" s="13"/>
      <c r="R58" s="13"/>
      <c r="S58" s="14"/>
    </row>
    <row r="59" spans="1:19" x14ac:dyDescent="0.2">
      <c r="A59" s="1" t="s">
        <v>99</v>
      </c>
      <c r="B59" s="112">
        <v>4810</v>
      </c>
      <c r="C59" s="10">
        <f>B59/B60</f>
        <v>0.34824790037648423</v>
      </c>
      <c r="E59" s="154" t="s">
        <v>72</v>
      </c>
      <c r="F59" s="112">
        <v>5543</v>
      </c>
      <c r="G59" s="31">
        <f>F59/F60</f>
        <v>0.43611329661683712</v>
      </c>
      <c r="I59" s="50"/>
      <c r="J59" s="13"/>
      <c r="K59" s="16"/>
      <c r="M59" s="13"/>
      <c r="N59" s="13"/>
      <c r="O59" s="13"/>
      <c r="Q59" s="13"/>
      <c r="R59" s="13"/>
      <c r="S59" s="14"/>
    </row>
    <row r="60" spans="1:19" x14ac:dyDescent="0.2">
      <c r="A60" s="1" t="s">
        <v>69</v>
      </c>
      <c r="B60" s="1">
        <f>B57+B58+B59</f>
        <v>13812</v>
      </c>
      <c r="C60" s="10">
        <f>C57+C58+C59</f>
        <v>1</v>
      </c>
      <c r="E60" s="38" t="s">
        <v>69</v>
      </c>
      <c r="F60" s="23">
        <f>F58+F59</f>
        <v>12710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</row>
    <row r="61" spans="1:19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</row>
    <row r="62" spans="1:19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</row>
    <row r="63" spans="1:19" x14ac:dyDescent="0.2">
      <c r="A63" s="1" t="s">
        <v>101</v>
      </c>
      <c r="B63" s="112">
        <v>11964</v>
      </c>
      <c r="C63" s="10">
        <f>B63/B65</f>
        <v>0.75264217413185708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</row>
    <row r="64" spans="1:19" x14ac:dyDescent="0.2">
      <c r="A64" s="1" t="s">
        <v>102</v>
      </c>
      <c r="B64" s="112">
        <v>3932</v>
      </c>
      <c r="C64" s="10">
        <f>B64/B65</f>
        <v>0.24735782586814292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</row>
    <row r="65" spans="1:19" x14ac:dyDescent="0.2">
      <c r="A65" s="1" t="s">
        <v>69</v>
      </c>
      <c r="B65" s="1">
        <f>B63+B64</f>
        <v>15896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</row>
    <row r="66" spans="1:19" s="13" customFormat="1" x14ac:dyDescent="0.2">
      <c r="C66" s="14"/>
      <c r="G66" s="14"/>
      <c r="I66" s="50"/>
      <c r="K66" s="16"/>
      <c r="S66" s="14"/>
    </row>
    <row r="67" spans="1:19" s="13" customFormat="1" x14ac:dyDescent="0.2">
      <c r="C67" s="14"/>
      <c r="E67" s="50"/>
      <c r="G67" s="16"/>
      <c r="I67" s="50"/>
      <c r="K67" s="16"/>
      <c r="S67" s="14"/>
    </row>
    <row r="68" spans="1:19" s="13" customFormat="1" x14ac:dyDescent="0.2">
      <c r="C68" s="14"/>
      <c r="E68" s="50"/>
      <c r="G68" s="16"/>
      <c r="I68" s="50"/>
      <c r="K68" s="16"/>
      <c r="S68" s="14"/>
    </row>
    <row r="69" spans="1:19" s="13" customFormat="1" x14ac:dyDescent="0.2">
      <c r="C69" s="14"/>
      <c r="E69" s="50"/>
      <c r="G69" s="16"/>
      <c r="I69" s="50"/>
      <c r="K69" s="16"/>
      <c r="S69" s="14"/>
    </row>
    <row r="70" spans="1:19" s="13" customFormat="1" x14ac:dyDescent="0.2">
      <c r="C70" s="14"/>
      <c r="E70" s="50"/>
      <c r="G70" s="16"/>
      <c r="K70" s="16"/>
      <c r="S70" s="14"/>
    </row>
    <row r="71" spans="1:19" s="13" customFormat="1" x14ac:dyDescent="0.2">
      <c r="C71" s="14"/>
      <c r="E71" s="50"/>
      <c r="G71" s="16"/>
      <c r="I71" s="50"/>
      <c r="K71" s="16"/>
      <c r="S71" s="14"/>
    </row>
    <row r="72" spans="1:19" s="13" customFormat="1" x14ac:dyDescent="0.2">
      <c r="C72" s="14"/>
      <c r="G72" s="16"/>
      <c r="I72" s="50"/>
      <c r="K72" s="16"/>
      <c r="S72" s="14"/>
    </row>
    <row r="73" spans="1:19" s="13" customFormat="1" x14ac:dyDescent="0.2">
      <c r="C73" s="14"/>
      <c r="E73" s="50"/>
      <c r="G73" s="16"/>
      <c r="I73" s="50"/>
      <c r="K73" s="16"/>
      <c r="S73" s="14"/>
    </row>
    <row r="74" spans="1:19" s="13" customFormat="1" x14ac:dyDescent="0.2">
      <c r="C74" s="14"/>
      <c r="E74" s="50"/>
      <c r="G74" s="16"/>
      <c r="I74" s="50"/>
      <c r="K74" s="16"/>
      <c r="S74" s="14"/>
    </row>
    <row r="75" spans="1:19" s="13" customFormat="1" x14ac:dyDescent="0.2">
      <c r="C75" s="14"/>
      <c r="E75" s="50"/>
      <c r="G75" s="16"/>
      <c r="I75" s="50"/>
      <c r="K75" s="16"/>
      <c r="S75" s="14"/>
    </row>
    <row r="76" spans="1:19" s="13" customFormat="1" x14ac:dyDescent="0.2">
      <c r="C76" s="14"/>
      <c r="E76" s="50"/>
      <c r="G76" s="16"/>
      <c r="I76" s="50"/>
      <c r="K76" s="16"/>
      <c r="S76" s="14"/>
    </row>
    <row r="77" spans="1:19" s="13" customFormat="1" x14ac:dyDescent="0.2">
      <c r="C77" s="14"/>
      <c r="E77" s="50"/>
      <c r="G77" s="16"/>
      <c r="K77" s="16"/>
      <c r="S77" s="14"/>
    </row>
    <row r="78" spans="1:19" s="13" customFormat="1" x14ac:dyDescent="0.2">
      <c r="C78" s="14"/>
      <c r="E78" s="50"/>
      <c r="G78" s="16"/>
      <c r="I78" s="50"/>
      <c r="K78" s="16"/>
      <c r="S78" s="14"/>
    </row>
    <row r="79" spans="1:19" s="13" customFormat="1" x14ac:dyDescent="0.2">
      <c r="C79" s="14"/>
      <c r="G79" s="16"/>
      <c r="I79" s="50"/>
      <c r="K79" s="16"/>
      <c r="S79" s="14"/>
    </row>
    <row r="80" spans="1:19" s="13" customFormat="1" x14ac:dyDescent="0.2">
      <c r="C80" s="14"/>
      <c r="E80" s="50"/>
      <c r="G80" s="16"/>
      <c r="I80" s="50"/>
      <c r="K80" s="16"/>
      <c r="S80" s="14"/>
    </row>
    <row r="81" spans="3:19" s="13" customFormat="1" x14ac:dyDescent="0.2">
      <c r="C81" s="14"/>
      <c r="E81" s="50"/>
      <c r="G81" s="16"/>
      <c r="I81" s="50"/>
      <c r="K81" s="16"/>
      <c r="S81" s="14"/>
    </row>
    <row r="82" spans="3:19" s="13" customFormat="1" x14ac:dyDescent="0.2">
      <c r="C82" s="14"/>
      <c r="E82" s="50"/>
      <c r="G82" s="16"/>
      <c r="I82" s="50"/>
      <c r="K82" s="16"/>
      <c r="S82" s="14"/>
    </row>
    <row r="83" spans="3:19" s="13" customFormat="1" x14ac:dyDescent="0.2">
      <c r="C83" s="14"/>
      <c r="E83" s="50"/>
      <c r="G83" s="16"/>
      <c r="K83" s="16"/>
      <c r="S83" s="14"/>
    </row>
    <row r="84" spans="3:19" s="13" customFormat="1" x14ac:dyDescent="0.2">
      <c r="C84" s="14"/>
      <c r="E84" s="50"/>
      <c r="G84" s="16"/>
      <c r="I84" s="50"/>
      <c r="K84" s="16"/>
      <c r="S84" s="14"/>
    </row>
    <row r="85" spans="3:19" s="13" customFormat="1" x14ac:dyDescent="0.2">
      <c r="C85" s="14"/>
      <c r="G85" s="16"/>
      <c r="I85" s="50"/>
      <c r="K85" s="16"/>
      <c r="S85" s="14"/>
    </row>
    <row r="86" spans="3:19" s="13" customFormat="1" x14ac:dyDescent="0.2">
      <c r="C86" s="14"/>
      <c r="E86" s="50"/>
      <c r="G86" s="16"/>
      <c r="I86" s="50"/>
      <c r="K86" s="16"/>
      <c r="S86" s="14"/>
    </row>
    <row r="87" spans="3:19" s="13" customFormat="1" x14ac:dyDescent="0.2">
      <c r="C87" s="14"/>
      <c r="E87" s="50"/>
      <c r="G87" s="16"/>
      <c r="I87" s="50"/>
      <c r="K87" s="16"/>
      <c r="S87" s="14"/>
    </row>
    <row r="88" spans="3:19" s="13" customFormat="1" x14ac:dyDescent="0.2">
      <c r="C88" s="14"/>
      <c r="E88" s="50"/>
      <c r="G88" s="16"/>
      <c r="I88" s="50"/>
      <c r="K88" s="16"/>
      <c r="S88" s="14"/>
    </row>
    <row r="89" spans="3:19" s="13" customFormat="1" x14ac:dyDescent="0.2">
      <c r="C89" s="14"/>
      <c r="E89" s="50"/>
      <c r="G89" s="16"/>
      <c r="I89" s="50"/>
      <c r="K89" s="16"/>
      <c r="S89" s="14"/>
    </row>
    <row r="90" spans="3:19" s="13" customFormat="1" x14ac:dyDescent="0.2">
      <c r="C90" s="14"/>
      <c r="E90" s="50"/>
      <c r="G90" s="16"/>
      <c r="K90" s="16"/>
      <c r="S90" s="14"/>
    </row>
    <row r="91" spans="3:19" s="13" customFormat="1" x14ac:dyDescent="0.2">
      <c r="C91" s="14"/>
      <c r="E91" s="50"/>
      <c r="G91" s="16"/>
      <c r="I91" s="50"/>
      <c r="K91" s="16"/>
      <c r="S91" s="14"/>
    </row>
    <row r="92" spans="3:19" s="13" customFormat="1" x14ac:dyDescent="0.2">
      <c r="C92" s="14"/>
      <c r="E92" s="50"/>
      <c r="G92" s="16"/>
      <c r="I92" s="50"/>
      <c r="K92" s="16"/>
      <c r="S92" s="14"/>
    </row>
    <row r="93" spans="3:19" s="13" customFormat="1" x14ac:dyDescent="0.2">
      <c r="C93" s="14"/>
      <c r="G93" s="16"/>
      <c r="I93" s="50"/>
      <c r="K93" s="16"/>
      <c r="S93" s="14"/>
    </row>
    <row r="94" spans="3:19" s="13" customFormat="1" x14ac:dyDescent="0.2">
      <c r="C94" s="14"/>
      <c r="E94" s="50"/>
      <c r="G94" s="16"/>
      <c r="I94" s="50"/>
      <c r="K94" s="16"/>
      <c r="S94" s="14"/>
    </row>
    <row r="95" spans="3:19" s="13" customFormat="1" x14ac:dyDescent="0.2">
      <c r="C95" s="14"/>
      <c r="E95" s="50"/>
      <c r="G95" s="16"/>
      <c r="I95" s="50"/>
      <c r="K95" s="16"/>
      <c r="S95" s="14"/>
    </row>
    <row r="96" spans="3:19" s="13" customFormat="1" x14ac:dyDescent="0.2">
      <c r="C96" s="14"/>
      <c r="E96" s="50"/>
      <c r="G96" s="16"/>
      <c r="I96" s="50"/>
      <c r="K96" s="16"/>
      <c r="S96" s="14"/>
    </row>
    <row r="97" spans="3:19" s="13" customFormat="1" x14ac:dyDescent="0.2">
      <c r="C97" s="14"/>
      <c r="E97" s="50"/>
      <c r="G97" s="16"/>
      <c r="K97" s="16"/>
      <c r="S97" s="14"/>
    </row>
    <row r="98" spans="3:19" s="13" customFormat="1" x14ac:dyDescent="0.2">
      <c r="C98" s="14"/>
      <c r="G98" s="16"/>
      <c r="I98" s="50"/>
      <c r="K98" s="16"/>
      <c r="S98" s="14"/>
    </row>
    <row r="99" spans="3:19" s="13" customFormat="1" x14ac:dyDescent="0.2">
      <c r="C99" s="14"/>
      <c r="E99" s="50"/>
      <c r="G99" s="16"/>
      <c r="I99" s="50"/>
      <c r="K99" s="16"/>
      <c r="S99" s="14"/>
    </row>
    <row r="100" spans="3:19" s="13" customFormat="1" x14ac:dyDescent="0.2">
      <c r="C100" s="14"/>
      <c r="E100" s="50"/>
      <c r="G100" s="16"/>
      <c r="I100" s="50"/>
      <c r="K100" s="16"/>
      <c r="M100"/>
      <c r="N100"/>
      <c r="O100"/>
      <c r="Q100"/>
      <c r="R100"/>
      <c r="S100" s="9"/>
    </row>
    <row r="101" spans="3:19" x14ac:dyDescent="0.2">
      <c r="E101" s="45"/>
      <c r="G101" s="28"/>
      <c r="I101" s="45"/>
      <c r="K101" s="28"/>
    </row>
    <row r="102" spans="3:19" x14ac:dyDescent="0.2">
      <c r="E102" s="45"/>
      <c r="G102" s="28"/>
      <c r="I102" s="45"/>
      <c r="K102" s="28"/>
    </row>
    <row r="103" spans="3:19" x14ac:dyDescent="0.2">
      <c r="E103" s="45"/>
      <c r="G103" s="28"/>
      <c r="K103" s="28"/>
    </row>
    <row r="104" spans="3:19" x14ac:dyDescent="0.2">
      <c r="E104" s="45"/>
      <c r="G104" s="28"/>
      <c r="I104" s="45"/>
      <c r="K104" s="28"/>
    </row>
    <row r="105" spans="3:19" x14ac:dyDescent="0.2">
      <c r="G105" s="28"/>
      <c r="I105" s="45"/>
      <c r="K105" s="28"/>
    </row>
    <row r="106" spans="3:19" x14ac:dyDescent="0.2">
      <c r="E106" s="45"/>
      <c r="G106" s="28"/>
      <c r="I106" s="45"/>
      <c r="K106" s="28"/>
    </row>
    <row r="107" spans="3:19" x14ac:dyDescent="0.2">
      <c r="E107" s="45"/>
      <c r="G107" s="28"/>
      <c r="I107" s="45"/>
      <c r="K107" s="28"/>
    </row>
    <row r="108" spans="3:19" x14ac:dyDescent="0.2">
      <c r="E108" s="45"/>
      <c r="G108" s="28"/>
      <c r="K108" s="28"/>
    </row>
    <row r="109" spans="3:19" x14ac:dyDescent="0.2">
      <c r="E109" s="45"/>
      <c r="G109" s="28"/>
    </row>
    <row r="110" spans="3:19" x14ac:dyDescent="0.2">
      <c r="E110" s="45"/>
      <c r="G110" s="28"/>
    </row>
    <row r="111" spans="3:19" x14ac:dyDescent="0.2">
      <c r="G111" s="28"/>
    </row>
    <row r="112" spans="3:19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8E65-DA57-4E43-8393-9AAF4EC7C4AE}">
  <sheetPr codeName="Sheet61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64.83203125" style="13" customWidth="1"/>
  </cols>
  <sheetData>
    <row r="1" spans="1:19" x14ac:dyDescent="0.2">
      <c r="A1" s="8" t="s">
        <v>56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3"/>
    </row>
    <row r="3" spans="1:19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344</v>
      </c>
      <c r="R3" s="23" t="s">
        <v>64</v>
      </c>
      <c r="S3" s="24" t="s">
        <v>77</v>
      </c>
    </row>
    <row r="4" spans="1:19" x14ac:dyDescent="0.2">
      <c r="A4" s="1" t="s">
        <v>66</v>
      </c>
      <c r="B4" s="112">
        <v>288</v>
      </c>
      <c r="C4" s="10">
        <f>B4/B7</f>
        <v>0.95364238410596025</v>
      </c>
      <c r="E4" s="3" t="s">
        <v>104</v>
      </c>
      <c r="F4" s="112">
        <v>211</v>
      </c>
      <c r="G4" s="10">
        <f>F4/F6</f>
        <v>0.80228136882129275</v>
      </c>
      <c r="I4" s="17" t="s">
        <v>139</v>
      </c>
      <c r="J4" s="112">
        <v>72</v>
      </c>
      <c r="K4" s="10">
        <f>J4/J6</f>
        <v>0.35820895522388058</v>
      </c>
      <c r="M4" s="22" t="s">
        <v>170</v>
      </c>
      <c r="N4" s="112">
        <v>34</v>
      </c>
      <c r="O4" s="24">
        <f>N4/N8</f>
        <v>0.18478260869565216</v>
      </c>
      <c r="Q4" s="46" t="s">
        <v>345</v>
      </c>
      <c r="R4" s="112">
        <v>170</v>
      </c>
      <c r="S4" s="49">
        <f>R4/R6</f>
        <v>0.80952380952380953</v>
      </c>
    </row>
    <row r="5" spans="1:19" x14ac:dyDescent="0.2">
      <c r="A5" s="1" t="s">
        <v>67</v>
      </c>
      <c r="B5" s="112">
        <v>4</v>
      </c>
      <c r="C5" s="10">
        <f>B5/B7</f>
        <v>1.3245033112582781E-2</v>
      </c>
      <c r="E5" s="3" t="s">
        <v>105</v>
      </c>
      <c r="F5" s="112">
        <v>52</v>
      </c>
      <c r="G5" s="10">
        <f>F5/F6</f>
        <v>0.19771863117870722</v>
      </c>
      <c r="I5" s="17" t="s">
        <v>88</v>
      </c>
      <c r="J5" s="112">
        <v>129</v>
      </c>
      <c r="K5" s="10">
        <f>J5/J6</f>
        <v>0.64179104477611937</v>
      </c>
      <c r="L5" s="15"/>
      <c r="M5" s="22" t="s">
        <v>171</v>
      </c>
      <c r="N5" s="112">
        <v>22</v>
      </c>
      <c r="O5" s="24">
        <f>N5/N8</f>
        <v>0.11956521739130435</v>
      </c>
      <c r="Q5" s="46" t="s">
        <v>346</v>
      </c>
      <c r="R5" s="112">
        <v>40</v>
      </c>
      <c r="S5" s="49">
        <f>R5/R6</f>
        <v>0.19047619047619047</v>
      </c>
    </row>
    <row r="6" spans="1:19" x14ac:dyDescent="0.2">
      <c r="A6" s="2" t="s">
        <v>68</v>
      </c>
      <c r="B6" s="112">
        <v>10</v>
      </c>
      <c r="C6" s="11">
        <f>B6/B7</f>
        <v>3.3112582781456956E-2</v>
      </c>
      <c r="E6" s="3" t="s">
        <v>107</v>
      </c>
      <c r="F6" s="1">
        <f>F4+F5</f>
        <v>263</v>
      </c>
      <c r="G6" s="10">
        <f>G4+G5</f>
        <v>1</v>
      </c>
      <c r="I6" s="17" t="s">
        <v>69</v>
      </c>
      <c r="J6" s="1">
        <f>J4+J5</f>
        <v>201</v>
      </c>
      <c r="K6" s="10">
        <f>K4+K5</f>
        <v>1</v>
      </c>
      <c r="L6" s="15"/>
      <c r="M6" s="22" t="s">
        <v>172</v>
      </c>
      <c r="N6" s="112">
        <v>76</v>
      </c>
      <c r="O6" s="24">
        <f>N6/N8</f>
        <v>0.41304347826086957</v>
      </c>
      <c r="Q6" s="46" t="s">
        <v>69</v>
      </c>
      <c r="R6" s="47">
        <f>R4+R5</f>
        <v>210</v>
      </c>
      <c r="S6" s="49">
        <f>S4+S5</f>
        <v>1</v>
      </c>
    </row>
    <row r="7" spans="1:19" x14ac:dyDescent="0.2">
      <c r="A7" s="3" t="s">
        <v>69</v>
      </c>
      <c r="B7" s="1">
        <f>B4+B5+B6</f>
        <v>302</v>
      </c>
      <c r="C7" s="10">
        <f>C4+C5+C6</f>
        <v>1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52</v>
      </c>
      <c r="O7" s="24">
        <f>N7/N8</f>
        <v>0.28260869565217389</v>
      </c>
      <c r="Q7" s="13"/>
      <c r="R7" s="13"/>
      <c r="S7" s="14"/>
    </row>
    <row r="8" spans="1:19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184</v>
      </c>
      <c r="O8" s="24">
        <f>O4+O5+O6+O7</f>
        <v>1</v>
      </c>
      <c r="Q8" s="13"/>
      <c r="R8" s="13"/>
      <c r="S8" s="13"/>
    </row>
    <row r="9" spans="1:19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82</v>
      </c>
      <c r="G9" s="10">
        <f>F9/F11</f>
        <v>0.47674418604651164</v>
      </c>
      <c r="I9" s="17" t="s">
        <v>671</v>
      </c>
      <c r="J9" s="112">
        <v>43</v>
      </c>
      <c r="K9" s="10">
        <f>J9/J12</f>
        <v>0.21608040201005024</v>
      </c>
      <c r="L9" s="15"/>
      <c r="M9" s="13"/>
      <c r="N9" s="13"/>
      <c r="O9" s="14"/>
      <c r="Q9" s="13"/>
      <c r="R9" s="13"/>
      <c r="S9" s="13"/>
    </row>
    <row r="10" spans="1:19" x14ac:dyDescent="0.2">
      <c r="A10" s="23" t="s">
        <v>70</v>
      </c>
      <c r="B10" s="112">
        <v>4</v>
      </c>
      <c r="C10" s="24">
        <f>B10/B17</f>
        <v>1.3377926421404682E-2</v>
      </c>
      <c r="E10" s="3" t="s">
        <v>109</v>
      </c>
      <c r="F10" s="112">
        <v>90</v>
      </c>
      <c r="G10" s="10">
        <f>F10/F11</f>
        <v>0.52325581395348841</v>
      </c>
      <c r="I10" s="17" t="s">
        <v>141</v>
      </c>
      <c r="J10" s="112">
        <v>90</v>
      </c>
      <c r="K10" s="10">
        <f>J10/J12</f>
        <v>0.45226130653266333</v>
      </c>
      <c r="L10" s="15"/>
      <c r="M10" s="22" t="s">
        <v>174</v>
      </c>
      <c r="N10" s="23" t="s">
        <v>64</v>
      </c>
      <c r="O10" s="24" t="s">
        <v>77</v>
      </c>
      <c r="Q10" s="13"/>
      <c r="R10" s="13"/>
      <c r="S10" s="13"/>
    </row>
    <row r="11" spans="1:19" x14ac:dyDescent="0.2">
      <c r="A11" s="23" t="s">
        <v>71</v>
      </c>
      <c r="B11" s="112">
        <v>19</v>
      </c>
      <c r="C11" s="24">
        <f>B11/B17</f>
        <v>6.354515050167224E-2</v>
      </c>
      <c r="E11" s="3" t="s">
        <v>107</v>
      </c>
      <c r="F11" s="1">
        <f>F9+F10</f>
        <v>172</v>
      </c>
      <c r="G11" s="10">
        <f>G9+G10</f>
        <v>1</v>
      </c>
      <c r="I11" s="17" t="s">
        <v>142</v>
      </c>
      <c r="J11" s="112">
        <v>66</v>
      </c>
      <c r="K11" s="10">
        <f>J11/J12</f>
        <v>0.33165829145728642</v>
      </c>
      <c r="L11" s="15"/>
      <c r="M11" s="22" t="s">
        <v>176</v>
      </c>
      <c r="N11" s="112">
        <v>74</v>
      </c>
      <c r="O11" s="24">
        <f>N11/N13</f>
        <v>0.40883977900552487</v>
      </c>
      <c r="Q11" s="13"/>
      <c r="R11" s="13"/>
      <c r="S11" s="13"/>
    </row>
    <row r="12" spans="1:19" x14ac:dyDescent="0.2">
      <c r="A12" s="23" t="s">
        <v>72</v>
      </c>
      <c r="B12" s="112">
        <v>1</v>
      </c>
      <c r="C12" s="24">
        <f>B12/B17</f>
        <v>3.3444816053511705E-3</v>
      </c>
      <c r="E12" s="13"/>
      <c r="F12" s="13"/>
      <c r="G12" s="14"/>
      <c r="I12" s="17" t="s">
        <v>69</v>
      </c>
      <c r="J12" s="1">
        <f>J9+J10+J11</f>
        <v>199</v>
      </c>
      <c r="K12" s="10">
        <f>K9+K10+K11</f>
        <v>1</v>
      </c>
      <c r="L12" s="15"/>
      <c r="M12" s="22" t="s">
        <v>175</v>
      </c>
      <c r="N12" s="112">
        <v>107</v>
      </c>
      <c r="O12" s="24">
        <f>N12/N13</f>
        <v>0.59116022099447518</v>
      </c>
      <c r="Q12" s="13"/>
      <c r="R12" s="13"/>
      <c r="S12" s="13"/>
    </row>
    <row r="13" spans="1:19" x14ac:dyDescent="0.2">
      <c r="A13" s="23" t="s">
        <v>73</v>
      </c>
      <c r="B13" s="112">
        <v>26</v>
      </c>
      <c r="C13" s="24">
        <f>B13/B17</f>
        <v>8.6956521739130432E-2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181</v>
      </c>
      <c r="O13" s="24">
        <f>O11+O12</f>
        <v>1</v>
      </c>
      <c r="Q13" s="13"/>
      <c r="R13" s="13"/>
      <c r="S13" s="13"/>
    </row>
    <row r="14" spans="1:19" x14ac:dyDescent="0.2">
      <c r="A14" s="23" t="s">
        <v>74</v>
      </c>
      <c r="B14" s="112">
        <v>1</v>
      </c>
      <c r="C14" s="24">
        <f>B14/B17</f>
        <v>3.3444816053511705E-3</v>
      </c>
      <c r="E14" s="6" t="s">
        <v>111</v>
      </c>
      <c r="F14" s="112">
        <v>118</v>
      </c>
      <c r="G14" s="27">
        <f>F14/F16</f>
        <v>0.56730769230769229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3"/>
    </row>
    <row r="15" spans="1:19" x14ac:dyDescent="0.2">
      <c r="A15" s="23" t="s">
        <v>75</v>
      </c>
      <c r="B15" s="112">
        <v>141</v>
      </c>
      <c r="C15" s="24">
        <f>B15/B17</f>
        <v>0.47157190635451507</v>
      </c>
      <c r="E15" s="6" t="s">
        <v>112</v>
      </c>
      <c r="F15" s="112">
        <v>90</v>
      </c>
      <c r="G15" s="27">
        <f>F15/F16</f>
        <v>0.43269230769230771</v>
      </c>
      <c r="I15" s="17" t="s">
        <v>144</v>
      </c>
      <c r="J15" s="112">
        <v>53</v>
      </c>
      <c r="K15" s="10">
        <f>J15/J19</f>
        <v>0.27748691099476441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3"/>
    </row>
    <row r="16" spans="1:19" x14ac:dyDescent="0.2">
      <c r="A16" s="23" t="s">
        <v>76</v>
      </c>
      <c r="B16" s="112">
        <v>107</v>
      </c>
      <c r="C16" s="24">
        <f>B16/B17</f>
        <v>0.35785953177257523</v>
      </c>
      <c r="E16" s="6" t="s">
        <v>107</v>
      </c>
      <c r="F16" s="7">
        <f>F14+F15</f>
        <v>208</v>
      </c>
      <c r="G16" s="27">
        <f>G14+G15</f>
        <v>1</v>
      </c>
      <c r="I16" s="17" t="s">
        <v>145</v>
      </c>
      <c r="J16" s="112">
        <v>51</v>
      </c>
      <c r="K16" s="10">
        <f>J16/J19</f>
        <v>0.26701570680628273</v>
      </c>
      <c r="L16" s="15"/>
      <c r="M16" s="22" t="s">
        <v>178</v>
      </c>
      <c r="N16" s="112">
        <v>81</v>
      </c>
      <c r="O16" s="24">
        <f>N16/N18</f>
        <v>0.44751381215469616</v>
      </c>
      <c r="Q16" s="13"/>
      <c r="R16" s="13"/>
      <c r="S16" s="13"/>
    </row>
    <row r="17" spans="1:19" x14ac:dyDescent="0.2">
      <c r="A17" s="23" t="s">
        <v>69</v>
      </c>
      <c r="B17" s="23">
        <f>B10+B11+B12+B13+B14+B15+B16</f>
        <v>299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49</v>
      </c>
      <c r="K17" s="10">
        <f>J17/J19</f>
        <v>0.25654450261780104</v>
      </c>
      <c r="L17" s="15"/>
      <c r="M17" s="22" t="s">
        <v>179</v>
      </c>
      <c r="N17" s="112">
        <v>100</v>
      </c>
      <c r="O17" s="24">
        <f>N17/N18</f>
        <v>0.5524861878453039</v>
      </c>
      <c r="Q17" s="13"/>
      <c r="R17" s="13"/>
      <c r="S17" s="13"/>
    </row>
    <row r="18" spans="1:19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24" t="s">
        <v>146</v>
      </c>
      <c r="J18" s="125">
        <v>38</v>
      </c>
      <c r="K18" s="127">
        <f>J18/J19</f>
        <v>0.19895287958115182</v>
      </c>
      <c r="L18" s="15"/>
      <c r="M18" s="22" t="s">
        <v>69</v>
      </c>
      <c r="N18" s="23">
        <f>N16+N17</f>
        <v>181</v>
      </c>
      <c r="O18" s="24">
        <f>O16+O17</f>
        <v>1</v>
      </c>
      <c r="Q18" s="13"/>
      <c r="R18" s="13"/>
      <c r="S18" s="13"/>
    </row>
    <row r="19" spans="1:19" x14ac:dyDescent="0.2">
      <c r="A19" s="43"/>
      <c r="B19" s="43"/>
      <c r="C19" s="44"/>
      <c r="E19" s="17" t="s">
        <v>114</v>
      </c>
      <c r="F19" s="112">
        <v>18</v>
      </c>
      <c r="G19" s="10">
        <f>F19/F22</f>
        <v>8.7804878048780483E-2</v>
      </c>
      <c r="I19" s="17" t="s">
        <v>69</v>
      </c>
      <c r="J19" s="1">
        <f>J15+J16+J17+J18</f>
        <v>191</v>
      </c>
      <c r="K19" s="10">
        <f>K15+K16+K17+K18</f>
        <v>1</v>
      </c>
      <c r="L19" s="15"/>
      <c r="M19" s="13"/>
      <c r="N19" s="13"/>
      <c r="O19" s="14"/>
      <c r="Q19" s="13"/>
      <c r="R19" s="13"/>
      <c r="S19" s="13"/>
    </row>
    <row r="20" spans="1:19" x14ac:dyDescent="0.2">
      <c r="A20" s="43"/>
      <c r="B20" s="43"/>
      <c r="C20" s="44"/>
      <c r="E20" s="17" t="s">
        <v>674</v>
      </c>
      <c r="F20" s="112">
        <v>99</v>
      </c>
      <c r="G20" s="10">
        <f>F20/F22</f>
        <v>0.48292682926829267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3"/>
    </row>
    <row r="21" spans="1:19" x14ac:dyDescent="0.2">
      <c r="A21" s="43"/>
      <c r="B21" s="43"/>
      <c r="C21" s="44"/>
      <c r="E21" s="17" t="s">
        <v>115</v>
      </c>
      <c r="F21" s="112">
        <v>88</v>
      </c>
      <c r="G21" s="10">
        <f>F21/F22</f>
        <v>0.42926829268292682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59</v>
      </c>
      <c r="O21" s="24">
        <f>N21/N25</f>
        <v>0.32417582417582419</v>
      </c>
      <c r="Q21" s="13"/>
      <c r="R21" s="13"/>
      <c r="S21" s="13"/>
    </row>
    <row r="22" spans="1:19" x14ac:dyDescent="0.2">
      <c r="A22" s="43"/>
      <c r="B22" s="43"/>
      <c r="C22" s="44"/>
      <c r="E22" s="17" t="s">
        <v>107</v>
      </c>
      <c r="F22" s="1">
        <f>F19+F20+F21</f>
        <v>205</v>
      </c>
      <c r="G22" s="10">
        <f>G19+G20+G21</f>
        <v>1</v>
      </c>
      <c r="I22" s="17" t="s">
        <v>148</v>
      </c>
      <c r="J22" s="112">
        <v>46</v>
      </c>
      <c r="K22" s="10">
        <f>J22/J25</f>
        <v>0.24210526315789474</v>
      </c>
      <c r="L22" s="15"/>
      <c r="M22" s="22" t="s">
        <v>182</v>
      </c>
      <c r="N22" s="112">
        <v>46</v>
      </c>
      <c r="O22" s="24">
        <f>N22/N25</f>
        <v>0.25274725274725274</v>
      </c>
      <c r="Q22" s="13"/>
      <c r="R22" s="13"/>
      <c r="S22" s="13"/>
    </row>
    <row r="23" spans="1:19" x14ac:dyDescent="0.2">
      <c r="A23" s="43"/>
      <c r="B23" s="43"/>
      <c r="C23" s="44"/>
      <c r="E23" s="13"/>
      <c r="F23" s="13"/>
      <c r="G23" s="14"/>
      <c r="I23" s="17" t="s">
        <v>149</v>
      </c>
      <c r="J23" s="112">
        <v>27</v>
      </c>
      <c r="K23" s="10">
        <f>J23/J25</f>
        <v>0.14210526315789473</v>
      </c>
      <c r="L23" s="15"/>
      <c r="M23" s="22" t="s">
        <v>183</v>
      </c>
      <c r="N23" s="112">
        <v>48</v>
      </c>
      <c r="O23" s="24">
        <f>N23/N25</f>
        <v>0.26373626373626374</v>
      </c>
      <c r="Q23" s="13"/>
      <c r="R23" s="13"/>
      <c r="S23" s="13"/>
    </row>
    <row r="24" spans="1:19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117</v>
      </c>
      <c r="K24" s="10">
        <f>J24/J25</f>
        <v>0.61578947368421055</v>
      </c>
      <c r="L24" s="15"/>
      <c r="M24" s="22" t="s">
        <v>184</v>
      </c>
      <c r="N24" s="112">
        <v>29</v>
      </c>
      <c r="O24" s="24">
        <f>N24/N25</f>
        <v>0.15934065934065933</v>
      </c>
      <c r="Q24" s="13"/>
      <c r="R24" s="13"/>
      <c r="S24" s="13"/>
    </row>
    <row r="25" spans="1:19" x14ac:dyDescent="0.2">
      <c r="A25" s="43"/>
      <c r="B25" s="43"/>
      <c r="C25" s="44"/>
      <c r="E25" s="17" t="s">
        <v>117</v>
      </c>
      <c r="F25" s="112">
        <v>87</v>
      </c>
      <c r="G25" s="10">
        <f>F25/F30</f>
        <v>0.43069306930693069</v>
      </c>
      <c r="I25" s="17" t="s">
        <v>69</v>
      </c>
      <c r="J25" s="1">
        <f>J22+J23+J24</f>
        <v>190</v>
      </c>
      <c r="K25" s="10">
        <f>K22+K23+K24</f>
        <v>1</v>
      </c>
      <c r="L25" s="15"/>
      <c r="M25" s="22" t="s">
        <v>69</v>
      </c>
      <c r="N25" s="23">
        <f>N21+N22+N23+N24</f>
        <v>182</v>
      </c>
      <c r="O25" s="24">
        <f>O21+O22+O23+O24</f>
        <v>0.99999999999999989</v>
      </c>
      <c r="Q25" s="13"/>
      <c r="R25" s="13"/>
      <c r="S25" s="13"/>
    </row>
    <row r="26" spans="1:19" x14ac:dyDescent="0.2">
      <c r="A26" s="13"/>
      <c r="B26" s="13"/>
      <c r="C26" s="14"/>
      <c r="E26" s="17" t="s">
        <v>118</v>
      </c>
      <c r="F26" s="112">
        <v>28</v>
      </c>
      <c r="G26" s="10">
        <f>F26/F30</f>
        <v>0.13861386138613863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</row>
    <row r="27" spans="1:19" x14ac:dyDescent="0.2">
      <c r="A27" s="13"/>
      <c r="B27" s="13"/>
      <c r="C27" s="14"/>
      <c r="E27" s="17" t="s">
        <v>119</v>
      </c>
      <c r="F27" s="112">
        <v>19</v>
      </c>
      <c r="G27" s="10">
        <f>F27/F30</f>
        <v>9.405940594059406E-2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</row>
    <row r="28" spans="1:19" x14ac:dyDescent="0.2">
      <c r="A28" s="13"/>
      <c r="B28" s="13"/>
      <c r="C28" s="14"/>
      <c r="E28" s="17" t="s">
        <v>120</v>
      </c>
      <c r="F28" s="112">
        <v>20</v>
      </c>
      <c r="G28" s="10">
        <f>F28/F30</f>
        <v>9.9009900990099015E-2</v>
      </c>
      <c r="I28" s="17" t="s">
        <v>644</v>
      </c>
      <c r="J28" s="112">
        <v>44</v>
      </c>
      <c r="K28" s="10">
        <f>J28/J33</f>
        <v>0.23036649214659685</v>
      </c>
      <c r="L28" s="15"/>
      <c r="M28" s="22" t="s">
        <v>186</v>
      </c>
      <c r="N28" s="112">
        <v>48</v>
      </c>
      <c r="O28" s="24">
        <f>N28/N31</f>
        <v>0.26519337016574585</v>
      </c>
      <c r="Q28" s="13"/>
      <c r="R28" s="13"/>
      <c r="S28" s="13"/>
    </row>
    <row r="29" spans="1:19" x14ac:dyDescent="0.2">
      <c r="A29" s="13"/>
      <c r="B29" s="13"/>
      <c r="C29" s="14"/>
      <c r="E29" s="17" t="s">
        <v>99</v>
      </c>
      <c r="F29" s="112">
        <v>48</v>
      </c>
      <c r="G29" s="10">
        <f>F29/F30</f>
        <v>0.23762376237623761</v>
      </c>
      <c r="I29" s="17" t="s">
        <v>151</v>
      </c>
      <c r="J29" s="112">
        <v>86</v>
      </c>
      <c r="K29" s="10">
        <f>J29/J33</f>
        <v>0.45026178010471202</v>
      </c>
      <c r="L29" s="15"/>
      <c r="M29" s="22" t="s">
        <v>682</v>
      </c>
      <c r="N29" s="112">
        <v>85</v>
      </c>
      <c r="O29" s="24">
        <f>N29/N31</f>
        <v>0.46961325966850831</v>
      </c>
      <c r="Q29" s="13"/>
      <c r="R29" s="13"/>
      <c r="S29" s="13"/>
    </row>
    <row r="30" spans="1:19" x14ac:dyDescent="0.2">
      <c r="A30" s="13"/>
      <c r="B30" s="13"/>
      <c r="C30" s="14"/>
      <c r="E30" s="17" t="s">
        <v>69</v>
      </c>
      <c r="F30" s="1">
        <f>F25+F26+F27+F28+F29</f>
        <v>202</v>
      </c>
      <c r="G30" s="10">
        <f>G25+G26+G27+G28+G29</f>
        <v>1</v>
      </c>
      <c r="I30" s="17" t="s">
        <v>152</v>
      </c>
      <c r="J30" s="112">
        <v>9</v>
      </c>
      <c r="K30" s="10">
        <f>J30/J33</f>
        <v>4.712041884816754E-2</v>
      </c>
      <c r="L30" s="15"/>
      <c r="M30" s="22" t="s">
        <v>187</v>
      </c>
      <c r="N30" s="112">
        <v>48</v>
      </c>
      <c r="O30" s="24">
        <f>N30/N31</f>
        <v>0.26519337016574585</v>
      </c>
      <c r="Q30" s="13"/>
      <c r="R30" s="13"/>
      <c r="S30" s="13"/>
    </row>
    <row r="31" spans="1:19" x14ac:dyDescent="0.2">
      <c r="A31" s="13"/>
      <c r="B31" s="13"/>
      <c r="C31" s="14"/>
      <c r="E31" s="13"/>
      <c r="F31" s="13"/>
      <c r="G31" s="14"/>
      <c r="I31" s="17" t="s">
        <v>153</v>
      </c>
      <c r="J31" s="112">
        <v>15</v>
      </c>
      <c r="K31" s="10">
        <f>J31/J33</f>
        <v>7.8534031413612565E-2</v>
      </c>
      <c r="L31" s="15"/>
      <c r="M31" s="22" t="s">
        <v>69</v>
      </c>
      <c r="N31" s="23">
        <f>N28+N29+N30</f>
        <v>181</v>
      </c>
      <c r="O31" s="24">
        <f>O28+O29+O30</f>
        <v>1</v>
      </c>
      <c r="Q31" s="13"/>
      <c r="R31" s="13"/>
      <c r="S31" s="13"/>
    </row>
    <row r="32" spans="1:19" x14ac:dyDescent="0.2">
      <c r="A32" s="13"/>
      <c r="B32" s="13"/>
      <c r="C32" s="1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37</v>
      </c>
      <c r="K32" s="10">
        <f>J32/J33</f>
        <v>0.193717277486911</v>
      </c>
      <c r="L32" s="15"/>
      <c r="M32" s="13"/>
      <c r="N32" s="13"/>
      <c r="O32" s="14"/>
      <c r="Q32" s="13"/>
      <c r="R32" s="13"/>
      <c r="S32" s="13"/>
    </row>
    <row r="33" spans="1:19" x14ac:dyDescent="0.2">
      <c r="A33" s="13"/>
      <c r="B33" s="13"/>
      <c r="C33" s="14"/>
      <c r="E33" s="6" t="s">
        <v>112</v>
      </c>
      <c r="F33" s="112">
        <v>123</v>
      </c>
      <c r="G33" s="27">
        <f>F33/F35</f>
        <v>0.59708737864077666</v>
      </c>
      <c r="I33" s="17" t="s">
        <v>69</v>
      </c>
      <c r="J33" s="1">
        <f>J28+J29+J30+J31+J32</f>
        <v>191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</row>
    <row r="34" spans="1:19" x14ac:dyDescent="0.2">
      <c r="A34" s="13"/>
      <c r="B34" s="13"/>
      <c r="C34" s="14"/>
      <c r="E34" s="6" t="s">
        <v>122</v>
      </c>
      <c r="F34" s="112">
        <v>83</v>
      </c>
      <c r="G34" s="27">
        <f>F34/F35</f>
        <v>0.40291262135922329</v>
      </c>
      <c r="I34" s="13"/>
      <c r="J34" s="13"/>
      <c r="K34" s="14"/>
      <c r="L34" s="15"/>
      <c r="M34" s="22" t="s">
        <v>189</v>
      </c>
      <c r="N34" s="112">
        <v>65</v>
      </c>
      <c r="O34" s="24">
        <f>N34/N38</f>
        <v>0.36312849162011174</v>
      </c>
      <c r="Q34" s="13"/>
      <c r="R34" s="13"/>
      <c r="S34" s="13"/>
    </row>
    <row r="35" spans="1:19" x14ac:dyDescent="0.2">
      <c r="A35" s="13"/>
      <c r="B35" s="13"/>
      <c r="C35" s="14"/>
      <c r="E35" s="6" t="s">
        <v>107</v>
      </c>
      <c r="F35" s="7">
        <f>F33+F34</f>
        <v>206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56</v>
      </c>
      <c r="O35" s="24">
        <f>N35/N38</f>
        <v>0.31284916201117319</v>
      </c>
      <c r="Q35" s="13"/>
      <c r="R35" s="13"/>
      <c r="S35" s="13"/>
    </row>
    <row r="36" spans="1:19" x14ac:dyDescent="0.2">
      <c r="A36" s="43"/>
      <c r="B36" s="43"/>
      <c r="C36" s="44"/>
      <c r="E36" s="13"/>
      <c r="F36" s="13"/>
      <c r="G36" s="14"/>
      <c r="I36" s="22" t="s">
        <v>156</v>
      </c>
      <c r="J36" s="112">
        <v>78</v>
      </c>
      <c r="K36" s="24">
        <f>J36/J38</f>
        <v>0.41711229946524064</v>
      </c>
      <c r="L36" s="15"/>
      <c r="M36" s="22" t="s">
        <v>191</v>
      </c>
      <c r="N36" s="112">
        <v>32</v>
      </c>
      <c r="O36" s="24">
        <f>N36/N38</f>
        <v>0.1787709497206704</v>
      </c>
      <c r="Q36" s="13"/>
      <c r="R36" s="13"/>
      <c r="S36" s="13"/>
    </row>
    <row r="37" spans="1:19" x14ac:dyDescent="0.2">
      <c r="A37" s="13"/>
      <c r="B37" s="13"/>
      <c r="C37" s="1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109</v>
      </c>
      <c r="K37" s="24">
        <f>J37/J38</f>
        <v>0.58288770053475936</v>
      </c>
      <c r="L37" s="15"/>
      <c r="M37" s="22" t="s">
        <v>192</v>
      </c>
      <c r="N37" s="112">
        <v>26</v>
      </c>
      <c r="O37" s="24">
        <f>N37/N38</f>
        <v>0.14525139664804471</v>
      </c>
      <c r="Q37" s="13"/>
      <c r="R37" s="13"/>
      <c r="S37" s="13"/>
    </row>
    <row r="38" spans="1:19" x14ac:dyDescent="0.2">
      <c r="A38" s="13"/>
      <c r="B38" s="13"/>
      <c r="C38" s="14"/>
      <c r="E38" s="6" t="s">
        <v>124</v>
      </c>
      <c r="F38" s="112">
        <v>61</v>
      </c>
      <c r="G38" s="27">
        <f>F38/F40</f>
        <v>0.39102564102564102</v>
      </c>
      <c r="I38" s="22" t="s">
        <v>69</v>
      </c>
      <c r="J38" s="23">
        <f>J36+J37</f>
        <v>187</v>
      </c>
      <c r="K38" s="24">
        <f>K36+K37</f>
        <v>1</v>
      </c>
      <c r="L38" s="15"/>
      <c r="M38" s="22" t="s">
        <v>107</v>
      </c>
      <c r="N38" s="23">
        <f>N34+N35+N36+N37</f>
        <v>179</v>
      </c>
      <c r="O38" s="24">
        <f>O34+O35+O36+O37</f>
        <v>1</v>
      </c>
      <c r="Q38" s="13"/>
      <c r="R38" s="13"/>
      <c r="S38" s="13"/>
    </row>
    <row r="39" spans="1:19" x14ac:dyDescent="0.2">
      <c r="A39" s="13"/>
      <c r="B39" s="13"/>
      <c r="C39" s="14"/>
      <c r="E39" s="6" t="s">
        <v>125</v>
      </c>
      <c r="F39" s="112">
        <v>95</v>
      </c>
      <c r="G39" s="27">
        <f>F39/F40</f>
        <v>0.60897435897435892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</row>
    <row r="40" spans="1:19" x14ac:dyDescent="0.2">
      <c r="A40" s="13"/>
      <c r="B40" s="13"/>
      <c r="C40" s="14"/>
      <c r="E40" s="6" t="s">
        <v>107</v>
      </c>
      <c r="F40" s="7">
        <f>F38+F39</f>
        <v>156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33</v>
      </c>
      <c r="K41" s="24">
        <f>J41/J45</f>
        <v>0.1736842105263158</v>
      </c>
      <c r="L41" s="15"/>
      <c r="M41" s="22" t="s">
        <v>194</v>
      </c>
      <c r="N41" s="112">
        <v>35</v>
      </c>
      <c r="O41" s="24">
        <f>N41/N45</f>
        <v>0.19230769230769232</v>
      </c>
      <c r="Q41" s="13"/>
      <c r="R41" s="13"/>
      <c r="S41" s="13"/>
    </row>
    <row r="42" spans="1:19" x14ac:dyDescent="0.2">
      <c r="A42" s="1" t="s">
        <v>87</v>
      </c>
      <c r="B42" s="112">
        <v>160</v>
      </c>
      <c r="C42" s="10">
        <f>B42/B44</f>
        <v>0.68965517241379315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71</v>
      </c>
      <c r="K42" s="24">
        <f>J42/J45</f>
        <v>0.37368421052631579</v>
      </c>
      <c r="L42" s="15"/>
      <c r="M42" s="22" t="s">
        <v>195</v>
      </c>
      <c r="N42" s="112">
        <v>69</v>
      </c>
      <c r="O42" s="24">
        <f>N42/N45</f>
        <v>0.37912087912087911</v>
      </c>
      <c r="Q42" s="13"/>
      <c r="R42" s="13"/>
      <c r="S42" s="13"/>
    </row>
    <row r="43" spans="1:19" x14ac:dyDescent="0.2">
      <c r="A43" s="1" t="s">
        <v>88</v>
      </c>
      <c r="B43" s="112">
        <v>72</v>
      </c>
      <c r="C43" s="10">
        <f>B43/B44</f>
        <v>0.31034482758620691</v>
      </c>
      <c r="E43" s="124" t="s">
        <v>127</v>
      </c>
      <c r="F43" s="125">
        <v>39</v>
      </c>
      <c r="G43" s="127">
        <f>F43/F49</f>
        <v>0.20418848167539266</v>
      </c>
      <c r="I43" s="22" t="s">
        <v>159</v>
      </c>
      <c r="J43" s="112">
        <v>36</v>
      </c>
      <c r="K43" s="24">
        <f>J43/J45</f>
        <v>0.18947368421052632</v>
      </c>
      <c r="L43" s="15"/>
      <c r="M43" s="22" t="s">
        <v>196</v>
      </c>
      <c r="N43" s="112">
        <v>46</v>
      </c>
      <c r="O43" s="24">
        <f>N43/N45</f>
        <v>0.25274725274725274</v>
      </c>
      <c r="Q43" s="13"/>
      <c r="R43" s="13"/>
      <c r="S43" s="13"/>
    </row>
    <row r="44" spans="1:19" x14ac:dyDescent="0.2">
      <c r="A44" s="1" t="s">
        <v>69</v>
      </c>
      <c r="B44" s="1">
        <f>B42+B43</f>
        <v>232</v>
      </c>
      <c r="C44" s="10">
        <f>C42+C43</f>
        <v>1</v>
      </c>
      <c r="E44" s="17" t="s">
        <v>128</v>
      </c>
      <c r="F44" s="112">
        <v>20</v>
      </c>
      <c r="G44" s="10">
        <f>F44/F49</f>
        <v>0.10471204188481675</v>
      </c>
      <c r="I44" s="22" t="s">
        <v>160</v>
      </c>
      <c r="J44" s="112">
        <v>50</v>
      </c>
      <c r="K44" s="24">
        <f>J44/J45</f>
        <v>0.26315789473684209</v>
      </c>
      <c r="L44" s="15"/>
      <c r="M44" s="22" t="s">
        <v>197</v>
      </c>
      <c r="N44" s="112">
        <v>32</v>
      </c>
      <c r="O44" s="24">
        <f>N44/N45</f>
        <v>0.17582417582417584</v>
      </c>
      <c r="Q44" s="13"/>
      <c r="R44" s="13"/>
      <c r="S44" s="13"/>
    </row>
    <row r="45" spans="1:19" x14ac:dyDescent="0.2">
      <c r="A45" s="13"/>
      <c r="B45" s="13"/>
      <c r="C45" s="14"/>
      <c r="E45" s="17" t="s">
        <v>129</v>
      </c>
      <c r="F45" s="112">
        <v>55</v>
      </c>
      <c r="G45" s="10">
        <f>F45/F49</f>
        <v>0.2879581151832461</v>
      </c>
      <c r="I45" s="22" t="s">
        <v>69</v>
      </c>
      <c r="J45" s="23">
        <f>J41+J42+J43+J44</f>
        <v>190</v>
      </c>
      <c r="K45" s="24">
        <f>K41+K42+K43+K44</f>
        <v>1</v>
      </c>
      <c r="L45" s="15"/>
      <c r="M45" s="22" t="s">
        <v>69</v>
      </c>
      <c r="N45" s="23">
        <f>N41+N42+N43+N44</f>
        <v>182</v>
      </c>
      <c r="O45" s="24">
        <f>O41+O42+O43+O44</f>
        <v>1</v>
      </c>
      <c r="Q45" s="13"/>
      <c r="R45" s="13"/>
      <c r="S45" s="13"/>
    </row>
    <row r="46" spans="1:19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47</v>
      </c>
      <c r="G46" s="10">
        <f>F46/F49</f>
        <v>0.24607329842931938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</row>
    <row r="47" spans="1:19" x14ac:dyDescent="0.2">
      <c r="A47" s="1" t="s">
        <v>90</v>
      </c>
      <c r="B47" s="112">
        <v>79</v>
      </c>
      <c r="C47" s="10">
        <f>B47/B49</f>
        <v>0.35267857142857145</v>
      </c>
      <c r="E47" s="17" t="s">
        <v>131</v>
      </c>
      <c r="F47" s="112">
        <v>27</v>
      </c>
      <c r="G47" s="10">
        <f>F47/F49</f>
        <v>0.14136125654450263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</row>
    <row r="48" spans="1:19" x14ac:dyDescent="0.2">
      <c r="A48" s="1" t="s">
        <v>91</v>
      </c>
      <c r="B48" s="112">
        <v>145</v>
      </c>
      <c r="C48" s="10">
        <f>B48/B49</f>
        <v>0.6473214285714286</v>
      </c>
      <c r="E48" s="17" t="s">
        <v>673</v>
      </c>
      <c r="F48" s="112">
        <v>3</v>
      </c>
      <c r="G48" s="10">
        <f>F48/F49</f>
        <v>1.5706806282722512E-2</v>
      </c>
      <c r="I48" s="22" t="s">
        <v>162</v>
      </c>
      <c r="J48" s="112">
        <v>101</v>
      </c>
      <c r="K48" s="24">
        <f>J48/J51</f>
        <v>0.53157894736842104</v>
      </c>
      <c r="M48" s="22" t="s">
        <v>199</v>
      </c>
      <c r="N48" s="112">
        <v>52</v>
      </c>
      <c r="O48" s="24">
        <f>N48/N51</f>
        <v>0.287292817679558</v>
      </c>
      <c r="Q48" s="13"/>
      <c r="R48" s="13"/>
      <c r="S48" s="13"/>
    </row>
    <row r="49" spans="1:19" x14ac:dyDescent="0.2">
      <c r="A49" s="1" t="s">
        <v>69</v>
      </c>
      <c r="B49" s="1">
        <f>B47+B48</f>
        <v>224</v>
      </c>
      <c r="C49" s="10">
        <f>C47+C48</f>
        <v>1</v>
      </c>
      <c r="E49" s="17" t="s">
        <v>69</v>
      </c>
      <c r="F49" s="1">
        <f>F43+F44+F45+F46+F47+F48</f>
        <v>191</v>
      </c>
      <c r="G49" s="10">
        <f>G43+G44+G45+G46+G47+G48</f>
        <v>1</v>
      </c>
      <c r="I49" s="22" t="s">
        <v>163</v>
      </c>
      <c r="J49" s="112">
        <v>51</v>
      </c>
      <c r="K49" s="24">
        <f>J49/J51</f>
        <v>0.26842105263157895</v>
      </c>
      <c r="M49" s="22" t="s">
        <v>200</v>
      </c>
      <c r="N49" s="112">
        <v>63</v>
      </c>
      <c r="O49" s="24">
        <f>N49/N51</f>
        <v>0.34806629834254144</v>
      </c>
      <c r="Q49" s="13"/>
      <c r="R49" s="13"/>
      <c r="S49" s="13"/>
    </row>
    <row r="50" spans="1:19" x14ac:dyDescent="0.2">
      <c r="A50" s="13"/>
      <c r="B50" s="13"/>
      <c r="C50" s="14"/>
      <c r="E50" s="13"/>
      <c r="F50" s="13"/>
      <c r="G50" s="14"/>
      <c r="I50" s="22" t="s">
        <v>164</v>
      </c>
      <c r="J50" s="112">
        <v>38</v>
      </c>
      <c r="K50" s="24">
        <f>J50/J51</f>
        <v>0.2</v>
      </c>
      <c r="M50" s="22" t="s">
        <v>201</v>
      </c>
      <c r="N50" s="112">
        <v>66</v>
      </c>
      <c r="O50" s="24">
        <f>N50/N51</f>
        <v>0.36464088397790057</v>
      </c>
      <c r="Q50" s="13"/>
      <c r="R50" s="13"/>
      <c r="S50" s="13"/>
    </row>
    <row r="51" spans="1:19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190</v>
      </c>
      <c r="K51" s="24">
        <f>K48+K49+K50</f>
        <v>1</v>
      </c>
      <c r="M51" s="22" t="s">
        <v>69</v>
      </c>
      <c r="N51" s="23">
        <f>N48+N49+N50</f>
        <v>181</v>
      </c>
      <c r="O51" s="24">
        <f>O48+O49+O50</f>
        <v>1</v>
      </c>
      <c r="Q51" s="13"/>
      <c r="R51" s="13"/>
      <c r="S51" s="13"/>
    </row>
    <row r="52" spans="1:19" x14ac:dyDescent="0.2">
      <c r="A52" s="1" t="s">
        <v>92</v>
      </c>
      <c r="B52" s="112">
        <v>107</v>
      </c>
      <c r="C52" s="10">
        <f>B52/B54</f>
        <v>0.48858447488584472</v>
      </c>
      <c r="E52" s="17" t="s">
        <v>133</v>
      </c>
      <c r="F52" s="112">
        <v>114</v>
      </c>
      <c r="G52" s="10">
        <f>F52/F55</f>
        <v>0.59375</v>
      </c>
      <c r="I52" s="13"/>
      <c r="J52" s="13"/>
      <c r="K52" s="14"/>
      <c r="M52" s="13"/>
      <c r="N52" s="13"/>
      <c r="O52" s="14"/>
      <c r="Q52" s="13"/>
      <c r="R52" s="13"/>
      <c r="S52" s="13"/>
    </row>
    <row r="53" spans="1:19" x14ac:dyDescent="0.2">
      <c r="A53" s="1" t="s">
        <v>93</v>
      </c>
      <c r="B53" s="112">
        <v>112</v>
      </c>
      <c r="C53" s="10">
        <f>B53/B54</f>
        <v>0.51141552511415522</v>
      </c>
      <c r="E53" s="17" t="s">
        <v>134</v>
      </c>
      <c r="F53" s="112">
        <v>62</v>
      </c>
      <c r="G53" s="10">
        <f>F53/F55</f>
        <v>0.32291666666666669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</row>
    <row r="54" spans="1:19" x14ac:dyDescent="0.2">
      <c r="A54" s="1" t="s">
        <v>69</v>
      </c>
      <c r="B54" s="1">
        <f>B52+B53</f>
        <v>219</v>
      </c>
      <c r="C54" s="10">
        <f>C52+C53</f>
        <v>1</v>
      </c>
      <c r="E54" s="17" t="s">
        <v>135</v>
      </c>
      <c r="F54" s="112">
        <v>16</v>
      </c>
      <c r="G54" s="10">
        <f>F54/F55</f>
        <v>8.3333333333333329E-2</v>
      </c>
      <c r="I54" s="22" t="s">
        <v>166</v>
      </c>
      <c r="J54" s="112">
        <v>96</v>
      </c>
      <c r="K54" s="24">
        <f>J54/J57</f>
        <v>0.50526315789473686</v>
      </c>
      <c r="M54" s="22" t="s">
        <v>203</v>
      </c>
      <c r="N54" s="112">
        <v>115</v>
      </c>
      <c r="O54" s="24">
        <f>N54/N56</f>
        <v>0.63535911602209949</v>
      </c>
      <c r="Q54" s="13"/>
      <c r="R54" s="13"/>
      <c r="S54" s="13"/>
    </row>
    <row r="55" spans="1:19" x14ac:dyDescent="0.2">
      <c r="A55" s="13"/>
      <c r="B55" s="13"/>
      <c r="C55" s="14"/>
      <c r="E55" s="17" t="s">
        <v>69</v>
      </c>
      <c r="F55" s="1">
        <f>F52+F53+F54</f>
        <v>192</v>
      </c>
      <c r="G55" s="10">
        <f>G52+G53+G54</f>
        <v>1</v>
      </c>
      <c r="I55" s="22" t="s">
        <v>167</v>
      </c>
      <c r="J55" s="112">
        <v>64</v>
      </c>
      <c r="K55" s="24">
        <f>J55/J57</f>
        <v>0.33684210526315789</v>
      </c>
      <c r="M55" s="22" t="s">
        <v>204</v>
      </c>
      <c r="N55" s="112">
        <v>66</v>
      </c>
      <c r="O55" s="24">
        <f>N55/N56</f>
        <v>0.36464088397790057</v>
      </c>
      <c r="Q55" s="13"/>
      <c r="R55" s="13"/>
      <c r="S55" s="13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30</v>
      </c>
      <c r="K56" s="24">
        <f>J56/J57</f>
        <v>0.15789473684210525</v>
      </c>
      <c r="M56" s="22" t="s">
        <v>69</v>
      </c>
      <c r="N56" s="23">
        <f>N54+N55</f>
        <v>181</v>
      </c>
      <c r="O56" s="24">
        <f>O54+O55</f>
        <v>1</v>
      </c>
      <c r="Q56" s="13"/>
      <c r="R56" s="13"/>
      <c r="S56" s="13"/>
    </row>
    <row r="57" spans="1:19" x14ac:dyDescent="0.2">
      <c r="A57" s="1" t="s">
        <v>97</v>
      </c>
      <c r="B57" s="112">
        <v>47</v>
      </c>
      <c r="C57" s="10">
        <f>B57/B60</f>
        <v>0.21171171171171171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190</v>
      </c>
      <c r="K57" s="24">
        <f>K54+K55+K56</f>
        <v>1</v>
      </c>
      <c r="M57" s="13"/>
      <c r="N57" s="13"/>
      <c r="O57" s="13"/>
      <c r="Q57" s="13"/>
      <c r="R57" s="13"/>
      <c r="S57" s="13"/>
    </row>
    <row r="58" spans="1:19" x14ac:dyDescent="0.2">
      <c r="A58" s="1" t="s">
        <v>98</v>
      </c>
      <c r="B58" s="112">
        <v>94</v>
      </c>
      <c r="C58" s="10">
        <f>B58/B60</f>
        <v>0.42342342342342343</v>
      </c>
      <c r="E58" s="17" t="s">
        <v>137</v>
      </c>
      <c r="F58" s="112">
        <v>122</v>
      </c>
      <c r="G58" s="10">
        <f>F58/F60</f>
        <v>0.61616161616161613</v>
      </c>
      <c r="I58" s="13"/>
      <c r="J58" s="13"/>
      <c r="K58" s="14"/>
      <c r="M58" s="13"/>
      <c r="N58" s="13"/>
      <c r="O58" s="13"/>
      <c r="Q58" s="13"/>
      <c r="R58" s="13"/>
      <c r="S58" s="13"/>
    </row>
    <row r="59" spans="1:19" x14ac:dyDescent="0.2">
      <c r="A59" s="1" t="s">
        <v>99</v>
      </c>
      <c r="B59" s="112">
        <v>81</v>
      </c>
      <c r="C59" s="10">
        <f>B59/B60</f>
        <v>0.36486486486486486</v>
      </c>
      <c r="E59" s="29" t="s">
        <v>72</v>
      </c>
      <c r="F59" s="112">
        <v>76</v>
      </c>
      <c r="G59" s="31">
        <f>F59/F60</f>
        <v>0.38383838383838381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</row>
    <row r="60" spans="1:19" x14ac:dyDescent="0.2">
      <c r="A60" s="1" t="s">
        <v>69</v>
      </c>
      <c r="B60" s="1">
        <f>B57+B58+B59</f>
        <v>222</v>
      </c>
      <c r="C60" s="10">
        <f>C57+C58+C59</f>
        <v>1</v>
      </c>
      <c r="E60" s="22" t="s">
        <v>69</v>
      </c>
      <c r="F60" s="23">
        <f>F58+F59</f>
        <v>198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</row>
    <row r="61" spans="1:19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</row>
    <row r="62" spans="1:19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</row>
    <row r="63" spans="1:19" x14ac:dyDescent="0.2">
      <c r="A63" s="1" t="s">
        <v>101</v>
      </c>
      <c r="B63" s="112">
        <v>154</v>
      </c>
      <c r="C63" s="10">
        <f>B63/B65</f>
        <v>0.65254237288135597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</row>
    <row r="64" spans="1:19" x14ac:dyDescent="0.2">
      <c r="A64" s="1" t="s">
        <v>102</v>
      </c>
      <c r="B64" s="112">
        <v>82</v>
      </c>
      <c r="C64" s="10">
        <f>B64/B65</f>
        <v>0.34745762711864409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</row>
    <row r="65" spans="1:19" x14ac:dyDescent="0.2">
      <c r="A65" s="3" t="s">
        <v>69</v>
      </c>
      <c r="B65" s="1">
        <f>B63+B64</f>
        <v>236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</row>
    <row r="66" spans="1:19" s="13" customFormat="1" x14ac:dyDescent="0.2">
      <c r="C66" s="14"/>
      <c r="G66" s="14"/>
      <c r="I66" s="30"/>
      <c r="J66" s="15"/>
      <c r="K66" s="16"/>
    </row>
    <row r="67" spans="1:19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19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19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19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19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19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19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19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19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19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19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19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19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19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7BA4-1C67-424D-85B4-F99FA451F454}">
  <sheetPr codeName="Sheet62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3" width="15.83203125" customWidth="1"/>
    <col min="24" max="24" width="106.33203125" style="13" customWidth="1"/>
  </cols>
  <sheetData>
    <row r="1" spans="1:23" x14ac:dyDescent="0.2">
      <c r="A1" s="8" t="s">
        <v>57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3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3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305</v>
      </c>
      <c r="R3" s="23" t="s">
        <v>64</v>
      </c>
      <c r="S3" s="24" t="s">
        <v>77</v>
      </c>
      <c r="U3" s="38" t="s">
        <v>220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11363</v>
      </c>
      <c r="C4" s="10">
        <f>B4/B7</f>
        <v>0.9760350455248239</v>
      </c>
      <c r="E4" s="1" t="s">
        <v>104</v>
      </c>
      <c r="F4" s="112">
        <v>7626</v>
      </c>
      <c r="G4" s="10">
        <f>F4/F6</f>
        <v>0.71511627906976749</v>
      </c>
      <c r="I4" s="152" t="s">
        <v>139</v>
      </c>
      <c r="J4" s="112">
        <v>2887</v>
      </c>
      <c r="K4" s="10">
        <f>J4/J6</f>
        <v>0.32784465137406316</v>
      </c>
      <c r="M4" s="38" t="s">
        <v>170</v>
      </c>
      <c r="N4" s="112">
        <v>2018</v>
      </c>
      <c r="O4" s="24">
        <f>N4/N8</f>
        <v>0.25269221136989733</v>
      </c>
      <c r="Q4" s="23" t="s">
        <v>306</v>
      </c>
      <c r="R4" s="112">
        <v>2574</v>
      </c>
      <c r="S4" s="24">
        <f>R4/R7</f>
        <v>0.32553433666371567</v>
      </c>
      <c r="U4" s="23" t="s">
        <v>599</v>
      </c>
      <c r="V4" s="112">
        <v>339</v>
      </c>
      <c r="W4" s="24">
        <f>V4/V7</f>
        <v>0.1361992768179992</v>
      </c>
    </row>
    <row r="5" spans="1:23" x14ac:dyDescent="0.2">
      <c r="A5" s="1" t="s">
        <v>67</v>
      </c>
      <c r="B5" s="112">
        <v>107</v>
      </c>
      <c r="C5" s="10">
        <f>B5/B7</f>
        <v>9.1908606768596468E-3</v>
      </c>
      <c r="E5" s="1" t="s">
        <v>105</v>
      </c>
      <c r="F5" s="112">
        <v>3038</v>
      </c>
      <c r="G5" s="10">
        <f>F5/F6</f>
        <v>0.28488372093023256</v>
      </c>
      <c r="I5" s="152" t="s">
        <v>88</v>
      </c>
      <c r="J5" s="112">
        <v>5919</v>
      </c>
      <c r="K5" s="10">
        <f>J5/J6</f>
        <v>0.67215534862593684</v>
      </c>
      <c r="M5" s="38" t="s">
        <v>171</v>
      </c>
      <c r="N5" s="112">
        <v>1054</v>
      </c>
      <c r="O5" s="24">
        <f>N5/N8</f>
        <v>0.1319809666917105</v>
      </c>
      <c r="Q5" s="23" t="s">
        <v>307</v>
      </c>
      <c r="R5" s="112">
        <v>725</v>
      </c>
      <c r="S5" s="24">
        <f>R5/R7</f>
        <v>9.1690906791450616E-2</v>
      </c>
      <c r="U5" s="23" t="s">
        <v>600</v>
      </c>
      <c r="V5" s="112">
        <v>1183</v>
      </c>
      <c r="W5" s="24">
        <f>V5/V7</f>
        <v>0.47529128163921253</v>
      </c>
    </row>
    <row r="6" spans="1:23" x14ac:dyDescent="0.2">
      <c r="A6" s="2" t="s">
        <v>68</v>
      </c>
      <c r="B6" s="112">
        <v>172</v>
      </c>
      <c r="C6" s="11">
        <f>B6/B7</f>
        <v>1.4774093798316441E-2</v>
      </c>
      <c r="E6" s="1" t="s">
        <v>107</v>
      </c>
      <c r="F6" s="1">
        <f>F4+F5</f>
        <v>10664</v>
      </c>
      <c r="G6" s="10">
        <f>G4+G5</f>
        <v>1</v>
      </c>
      <c r="I6" s="152" t="s">
        <v>69</v>
      </c>
      <c r="J6" s="1">
        <f>J4+J5</f>
        <v>8806</v>
      </c>
      <c r="K6" s="10">
        <f>K4+K5</f>
        <v>1</v>
      </c>
      <c r="M6" s="38" t="s">
        <v>172</v>
      </c>
      <c r="N6" s="112">
        <v>3075</v>
      </c>
      <c r="O6" s="24">
        <f>N6/N8</f>
        <v>0.38504883546205859</v>
      </c>
      <c r="Q6" s="23" t="s">
        <v>308</v>
      </c>
      <c r="R6" s="112">
        <v>4608</v>
      </c>
      <c r="S6" s="24">
        <f>R6/R7</f>
        <v>0.58277475654483368</v>
      </c>
      <c r="U6" s="23" t="s">
        <v>601</v>
      </c>
      <c r="V6" s="112">
        <v>967</v>
      </c>
      <c r="W6" s="24">
        <f>V6/V7</f>
        <v>0.38850944154278827</v>
      </c>
    </row>
    <row r="7" spans="1:23" x14ac:dyDescent="0.2">
      <c r="A7" s="1" t="s">
        <v>69</v>
      </c>
      <c r="B7" s="1">
        <f>B4+B5+B6</f>
        <v>11642</v>
      </c>
      <c r="C7" s="10">
        <f>C4+C5+C6</f>
        <v>0.99999999999999989</v>
      </c>
      <c r="E7" s="13"/>
      <c r="F7" s="13"/>
      <c r="G7" s="16"/>
      <c r="I7" s="13"/>
      <c r="J7" s="13"/>
      <c r="K7" s="14"/>
      <c r="M7" s="38" t="s">
        <v>173</v>
      </c>
      <c r="N7" s="112">
        <v>1839</v>
      </c>
      <c r="O7" s="24">
        <f>N7/N8</f>
        <v>0.23027798647633357</v>
      </c>
      <c r="Q7" s="23" t="s">
        <v>69</v>
      </c>
      <c r="R7" s="23">
        <f>R4+R5+R6</f>
        <v>7907</v>
      </c>
      <c r="S7" s="24">
        <f>S4+S5+S6</f>
        <v>1</v>
      </c>
      <c r="U7" s="23" t="s">
        <v>69</v>
      </c>
      <c r="V7" s="23">
        <f>V4+V5+V6</f>
        <v>2489</v>
      </c>
      <c r="W7" s="24">
        <f>W4+W5+W6</f>
        <v>1</v>
      </c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7986</v>
      </c>
      <c r="O8" s="24">
        <f>O4+O5+O6+O7</f>
        <v>1</v>
      </c>
      <c r="Q8" s="13"/>
      <c r="R8" s="13"/>
      <c r="S8" s="14"/>
      <c r="U8" s="13"/>
      <c r="V8" s="13"/>
      <c r="W8" s="13"/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26</v>
      </c>
      <c r="G9" s="10">
        <f>F9/F11</f>
        <v>0.2857142857142857</v>
      </c>
      <c r="I9" s="152" t="s">
        <v>671</v>
      </c>
      <c r="J9" s="112">
        <v>2087</v>
      </c>
      <c r="K9" s="10">
        <f>J9/J12</f>
        <v>0.24803898264796767</v>
      </c>
      <c r="M9" s="13"/>
      <c r="N9" s="13"/>
      <c r="O9" s="14"/>
      <c r="Q9" s="23" t="s">
        <v>309</v>
      </c>
      <c r="R9" s="23" t="s">
        <v>64</v>
      </c>
      <c r="S9" s="24" t="s">
        <v>77</v>
      </c>
      <c r="U9" s="38" t="s">
        <v>382</v>
      </c>
      <c r="V9" s="23" t="s">
        <v>64</v>
      </c>
      <c r="W9" s="24" t="s">
        <v>77</v>
      </c>
    </row>
    <row r="10" spans="1:23" x14ac:dyDescent="0.2">
      <c r="A10" s="23" t="s">
        <v>70</v>
      </c>
      <c r="B10" s="112">
        <v>87</v>
      </c>
      <c r="C10" s="24">
        <f>B10/B17</f>
        <v>7.5266026472878278E-3</v>
      </c>
      <c r="E10" s="1" t="s">
        <v>109</v>
      </c>
      <c r="F10" s="112">
        <v>65</v>
      </c>
      <c r="G10" s="10">
        <f>F10/F11</f>
        <v>0.7142857142857143</v>
      </c>
      <c r="I10" s="152" t="s">
        <v>141</v>
      </c>
      <c r="J10" s="112">
        <v>3814</v>
      </c>
      <c r="K10" s="10">
        <f>J10/J12</f>
        <v>0.45329213216068459</v>
      </c>
      <c r="M10" s="38" t="s">
        <v>174</v>
      </c>
      <c r="N10" s="23" t="s">
        <v>64</v>
      </c>
      <c r="O10" s="24" t="s">
        <v>77</v>
      </c>
      <c r="Q10" s="23" t="s">
        <v>310</v>
      </c>
      <c r="R10" s="112">
        <v>2072</v>
      </c>
      <c r="S10" s="24">
        <f>R10/R14</f>
        <v>0.26368032578264189</v>
      </c>
      <c r="U10" s="23" t="s">
        <v>602</v>
      </c>
      <c r="V10" s="112">
        <v>261</v>
      </c>
      <c r="W10" s="24">
        <f>V10/V13</f>
        <v>0.13089267803410232</v>
      </c>
    </row>
    <row r="11" spans="1:23" x14ac:dyDescent="0.2">
      <c r="A11" s="23" t="s">
        <v>71</v>
      </c>
      <c r="B11" s="112">
        <v>2048</v>
      </c>
      <c r="C11" s="24">
        <f>B11/B17</f>
        <v>0.17717795657063759</v>
      </c>
      <c r="E11" s="1" t="s">
        <v>107</v>
      </c>
      <c r="F11" s="1">
        <f>F9+F10</f>
        <v>91</v>
      </c>
      <c r="G11" s="10">
        <f>G9+G10</f>
        <v>1</v>
      </c>
      <c r="I11" s="152" t="s">
        <v>142</v>
      </c>
      <c r="J11" s="112">
        <v>2513</v>
      </c>
      <c r="K11" s="10">
        <f>J11/J12</f>
        <v>0.29866888519134777</v>
      </c>
      <c r="M11" s="38" t="s">
        <v>176</v>
      </c>
      <c r="N11" s="112">
        <v>4205</v>
      </c>
      <c r="O11" s="24">
        <f>N11/N13</f>
        <v>0.52061408938962483</v>
      </c>
      <c r="Q11" s="23" t="s">
        <v>311</v>
      </c>
      <c r="R11" s="112">
        <v>1781</v>
      </c>
      <c r="S11" s="24">
        <f>R11/R14</f>
        <v>0.22664800203614152</v>
      </c>
      <c r="U11" s="23" t="s">
        <v>603</v>
      </c>
      <c r="V11" s="112">
        <v>847</v>
      </c>
      <c r="W11" s="24">
        <f>V11/V13</f>
        <v>0.42477432296890671</v>
      </c>
    </row>
    <row r="12" spans="1:23" x14ac:dyDescent="0.2">
      <c r="A12" s="23" t="s">
        <v>72</v>
      </c>
      <c r="B12" s="112">
        <v>97</v>
      </c>
      <c r="C12" s="24">
        <f>B12/B17</f>
        <v>8.3917293883553935E-3</v>
      </c>
      <c r="E12" s="13"/>
      <c r="F12" s="13"/>
      <c r="G12" s="14"/>
      <c r="I12" s="152" t="s">
        <v>69</v>
      </c>
      <c r="J12" s="1">
        <f>J9+J10+J11</f>
        <v>8414</v>
      </c>
      <c r="K12" s="10">
        <f>K9+K10+K11</f>
        <v>1</v>
      </c>
      <c r="M12" s="38" t="s">
        <v>175</v>
      </c>
      <c r="N12" s="112">
        <v>3872</v>
      </c>
      <c r="O12" s="24">
        <f>N12/N13</f>
        <v>0.47938591061037517</v>
      </c>
      <c r="Q12" s="23" t="s">
        <v>670</v>
      </c>
      <c r="R12" s="112">
        <v>2777</v>
      </c>
      <c r="S12" s="24">
        <f>R12/R14</f>
        <v>0.35339781114787477</v>
      </c>
      <c r="U12" s="23" t="s">
        <v>604</v>
      </c>
      <c r="V12" s="112">
        <v>886</v>
      </c>
      <c r="W12" s="24">
        <f>V12/V13</f>
        <v>0.44433299899699097</v>
      </c>
    </row>
    <row r="13" spans="1:23" x14ac:dyDescent="0.2">
      <c r="A13" s="23" t="s">
        <v>73</v>
      </c>
      <c r="B13" s="112">
        <v>804</v>
      </c>
      <c r="C13" s="24">
        <f>B13/B17</f>
        <v>6.9556189981832342E-2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8077</v>
      </c>
      <c r="O13" s="24">
        <f>O11+O12</f>
        <v>1</v>
      </c>
      <c r="Q13" s="23" t="s">
        <v>312</v>
      </c>
      <c r="R13" s="112">
        <v>1228</v>
      </c>
      <c r="S13" s="24">
        <f>R13/R14</f>
        <v>0.15627386103334182</v>
      </c>
      <c r="U13" s="23" t="s">
        <v>69</v>
      </c>
      <c r="V13" s="23">
        <f>V10+V11+V12</f>
        <v>1994</v>
      </c>
      <c r="W13" s="24">
        <f>W10+W11+W12</f>
        <v>1</v>
      </c>
    </row>
    <row r="14" spans="1:23" x14ac:dyDescent="0.2">
      <c r="A14" s="23" t="s">
        <v>74</v>
      </c>
      <c r="B14" s="112">
        <v>88</v>
      </c>
      <c r="C14" s="24">
        <f>B14/B17</f>
        <v>7.6131153213945847E-3</v>
      </c>
      <c r="E14" s="6" t="s">
        <v>111</v>
      </c>
      <c r="F14" s="112">
        <v>4448</v>
      </c>
      <c r="G14" s="27">
        <f>F14/F16</f>
        <v>0.50005621135469369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23" t="s">
        <v>69</v>
      </c>
      <c r="R14" s="23">
        <f>R10+R11+R12+R13</f>
        <v>7858</v>
      </c>
      <c r="S14" s="24">
        <f>S10+S11+S12+S13</f>
        <v>1</v>
      </c>
      <c r="U14" s="13"/>
      <c r="V14" s="13"/>
      <c r="W14" s="13"/>
    </row>
    <row r="15" spans="1:23" x14ac:dyDescent="0.2">
      <c r="A15" s="23" t="s">
        <v>75</v>
      </c>
      <c r="B15" s="112">
        <v>3036</v>
      </c>
      <c r="C15" s="24">
        <f>B15/B17</f>
        <v>0.26265247858811314</v>
      </c>
      <c r="E15" s="6" t="s">
        <v>112</v>
      </c>
      <c r="F15" s="112">
        <v>4447</v>
      </c>
      <c r="G15" s="27">
        <f>F15/F16</f>
        <v>0.49994378864530636</v>
      </c>
      <c r="I15" s="152" t="s">
        <v>144</v>
      </c>
      <c r="J15" s="112">
        <v>1661</v>
      </c>
      <c r="K15" s="10">
        <f>J15/J19</f>
        <v>0.19738562091503267</v>
      </c>
      <c r="M15" s="38" t="s">
        <v>177</v>
      </c>
      <c r="N15" s="23" t="s">
        <v>64</v>
      </c>
      <c r="O15" s="24" t="s">
        <v>77</v>
      </c>
      <c r="Q15" s="13"/>
      <c r="R15" s="13"/>
      <c r="S15" s="14"/>
      <c r="U15" s="38" t="s">
        <v>289</v>
      </c>
      <c r="V15" s="23" t="s">
        <v>64</v>
      </c>
      <c r="W15" s="24" t="s">
        <v>77</v>
      </c>
    </row>
    <row r="16" spans="1:23" x14ac:dyDescent="0.2">
      <c r="A16" s="23" t="s">
        <v>76</v>
      </c>
      <c r="B16" s="112">
        <v>5399</v>
      </c>
      <c r="C16" s="24">
        <f>B16/B17</f>
        <v>0.46708192750237909</v>
      </c>
      <c r="E16" s="6" t="s">
        <v>107</v>
      </c>
      <c r="F16" s="7">
        <f>F14+F15</f>
        <v>8895</v>
      </c>
      <c r="G16" s="27">
        <f>G14+G15</f>
        <v>1</v>
      </c>
      <c r="I16" s="152" t="s">
        <v>145</v>
      </c>
      <c r="J16" s="112">
        <v>1291</v>
      </c>
      <c r="K16" s="10">
        <f>J16/J19</f>
        <v>0.15341651812240048</v>
      </c>
      <c r="M16" s="38" t="s">
        <v>178</v>
      </c>
      <c r="N16" s="112">
        <v>3023</v>
      </c>
      <c r="O16" s="24">
        <f>N16/N18</f>
        <v>0.38343480466768137</v>
      </c>
      <c r="Q16" s="23" t="s">
        <v>313</v>
      </c>
      <c r="R16" s="23" t="s">
        <v>64</v>
      </c>
      <c r="S16" s="24" t="s">
        <v>77</v>
      </c>
      <c r="U16" s="38" t="s">
        <v>605</v>
      </c>
      <c r="V16" s="112">
        <v>3922</v>
      </c>
      <c r="W16" s="24">
        <f>V16/V18</f>
        <v>0.35130777499104265</v>
      </c>
    </row>
    <row r="17" spans="1:23" x14ac:dyDescent="0.2">
      <c r="A17" s="23" t="s">
        <v>69</v>
      </c>
      <c r="B17" s="23">
        <f>B10+B11+B12+B13+B14+B15+B16</f>
        <v>11559</v>
      </c>
      <c r="C17" s="24">
        <f>C10+C11+C12+C13+C14+C15+C16</f>
        <v>0.99999999999999989</v>
      </c>
      <c r="E17" s="13"/>
      <c r="F17" s="13"/>
      <c r="G17" s="14"/>
      <c r="I17" s="152" t="s">
        <v>672</v>
      </c>
      <c r="J17" s="112">
        <v>1868</v>
      </c>
      <c r="K17" s="10">
        <f>J17/J19</f>
        <v>0.22198455139631609</v>
      </c>
      <c r="M17" s="38" t="s">
        <v>179</v>
      </c>
      <c r="N17" s="112">
        <v>4861</v>
      </c>
      <c r="O17" s="24">
        <f>N17/N18</f>
        <v>0.61656519533231857</v>
      </c>
      <c r="Q17" s="23" t="s">
        <v>314</v>
      </c>
      <c r="R17" s="112">
        <v>2363</v>
      </c>
      <c r="S17" s="24">
        <f>R17/R20</f>
        <v>0.30040681413679127</v>
      </c>
      <c r="U17" s="38" t="s">
        <v>606</v>
      </c>
      <c r="V17" s="112">
        <v>7242</v>
      </c>
      <c r="W17" s="24">
        <f>V17/V18</f>
        <v>0.6486922250089574</v>
      </c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3595</v>
      </c>
      <c r="K18" s="127">
        <f>J18/J19</f>
        <v>0.42721330956625075</v>
      </c>
      <c r="M18" s="38" t="s">
        <v>69</v>
      </c>
      <c r="N18" s="23">
        <f>N16+N17</f>
        <v>7884</v>
      </c>
      <c r="O18" s="24">
        <f>O16+O17</f>
        <v>1</v>
      </c>
      <c r="Q18" s="23" t="s">
        <v>315</v>
      </c>
      <c r="R18" s="112">
        <v>2229</v>
      </c>
      <c r="S18" s="24">
        <f>R18/R20</f>
        <v>0.28337147215865749</v>
      </c>
      <c r="U18" s="38" t="s">
        <v>69</v>
      </c>
      <c r="V18" s="23">
        <f>V16+V17</f>
        <v>11164</v>
      </c>
      <c r="W18" s="24">
        <f>W16+W17</f>
        <v>1</v>
      </c>
    </row>
    <row r="19" spans="1:23" x14ac:dyDescent="0.2">
      <c r="A19" s="43"/>
      <c r="B19" s="43"/>
      <c r="C19" s="44"/>
      <c r="E19" s="152" t="s">
        <v>114</v>
      </c>
      <c r="F19" s="112">
        <v>806</v>
      </c>
      <c r="G19" s="10">
        <f>F19/F22</f>
        <v>9.0429709413216652E-2</v>
      </c>
      <c r="I19" s="152" t="s">
        <v>69</v>
      </c>
      <c r="J19" s="1">
        <f>J15+J16+J17+J18</f>
        <v>8415</v>
      </c>
      <c r="K19" s="10">
        <f>K15+K16+K17+K18</f>
        <v>1</v>
      </c>
      <c r="M19" s="13"/>
      <c r="N19" s="13"/>
      <c r="O19" s="14"/>
      <c r="Q19" s="23" t="s">
        <v>316</v>
      </c>
      <c r="R19" s="112">
        <v>3274</v>
      </c>
      <c r="S19" s="24">
        <f>R19/R20</f>
        <v>0.41622171370455124</v>
      </c>
      <c r="U19" s="13"/>
      <c r="V19" s="13"/>
      <c r="W19" s="13"/>
    </row>
    <row r="20" spans="1:23" x14ac:dyDescent="0.2">
      <c r="A20" s="43"/>
      <c r="B20" s="43"/>
      <c r="C20" s="44"/>
      <c r="E20" s="152" t="s">
        <v>674</v>
      </c>
      <c r="F20" s="112">
        <v>3416</v>
      </c>
      <c r="G20" s="10">
        <f>F20/F22</f>
        <v>0.38326040614832269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23" t="s">
        <v>69</v>
      </c>
      <c r="R20" s="23">
        <f>R17+R18+R19</f>
        <v>7866</v>
      </c>
      <c r="S20" s="24">
        <f>S17+S18+S19</f>
        <v>1</v>
      </c>
      <c r="U20" s="38" t="s">
        <v>511</v>
      </c>
      <c r="V20" s="23" t="s">
        <v>64</v>
      </c>
      <c r="W20" s="24" t="s">
        <v>77</v>
      </c>
    </row>
    <row r="21" spans="1:23" x14ac:dyDescent="0.2">
      <c r="A21" s="43"/>
      <c r="B21" s="43"/>
      <c r="C21" s="44"/>
      <c r="E21" s="152" t="s">
        <v>115</v>
      </c>
      <c r="F21" s="112">
        <v>4691</v>
      </c>
      <c r="G21" s="10">
        <f>F21/F22</f>
        <v>0.52630988443846072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3264</v>
      </c>
      <c r="O21" s="24">
        <f>N21/N25</f>
        <v>0.41269439878619296</v>
      </c>
      <c r="Q21" s="13"/>
      <c r="R21" s="13"/>
      <c r="S21" s="14"/>
      <c r="U21" s="38" t="s">
        <v>607</v>
      </c>
      <c r="V21" s="112">
        <v>527</v>
      </c>
      <c r="W21" s="24">
        <f>V21/V23</f>
        <v>0.33082234777150032</v>
      </c>
    </row>
    <row r="22" spans="1:23" x14ac:dyDescent="0.2">
      <c r="A22" s="43"/>
      <c r="B22" s="43"/>
      <c r="C22" s="44"/>
      <c r="E22" s="152" t="s">
        <v>107</v>
      </c>
      <c r="F22" s="1">
        <f>F19+F20+F21</f>
        <v>8913</v>
      </c>
      <c r="G22" s="10">
        <f>G19+G20+G21</f>
        <v>1</v>
      </c>
      <c r="I22" s="152" t="s">
        <v>148</v>
      </c>
      <c r="J22" s="112">
        <v>2905</v>
      </c>
      <c r="K22" s="10">
        <f>J22/J25</f>
        <v>0.3508030431107354</v>
      </c>
      <c r="M22" s="38" t="s">
        <v>182</v>
      </c>
      <c r="N22" s="112">
        <v>1965</v>
      </c>
      <c r="O22" s="24">
        <f>N22/N25</f>
        <v>0.24845113162220256</v>
      </c>
      <c r="Q22" s="13"/>
      <c r="R22" s="13"/>
      <c r="S22" s="14"/>
      <c r="U22" s="38" t="s">
        <v>608</v>
      </c>
      <c r="V22" s="112">
        <v>1066</v>
      </c>
      <c r="W22" s="24">
        <f>V22/V23</f>
        <v>0.66917765222849968</v>
      </c>
    </row>
    <row r="23" spans="1:23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1066</v>
      </c>
      <c r="K23" s="10">
        <f>J23/J25</f>
        <v>0.12872841444270017</v>
      </c>
      <c r="M23" s="38" t="s">
        <v>183</v>
      </c>
      <c r="N23" s="112">
        <v>1441</v>
      </c>
      <c r="O23" s="24">
        <f>N23/N25</f>
        <v>0.18219749652294853</v>
      </c>
      <c r="Q23" s="13"/>
      <c r="R23" s="13"/>
      <c r="S23" s="14"/>
      <c r="U23" s="38" t="s">
        <v>69</v>
      </c>
      <c r="V23" s="23">
        <f>V21+V22</f>
        <v>1593</v>
      </c>
      <c r="W23" s="24">
        <f>W21+W22</f>
        <v>1</v>
      </c>
    </row>
    <row r="24" spans="1:23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4310</v>
      </c>
      <c r="K24" s="10">
        <f>J24/J25</f>
        <v>0.52046854244656438</v>
      </c>
      <c r="M24" s="38" t="s">
        <v>184</v>
      </c>
      <c r="N24" s="112">
        <v>1239</v>
      </c>
      <c r="O24" s="24">
        <f>N24/N25</f>
        <v>0.15665697306865597</v>
      </c>
      <c r="Q24" s="13"/>
      <c r="R24" s="13"/>
      <c r="S24" s="14"/>
      <c r="U24" s="13"/>
      <c r="V24" s="13"/>
      <c r="W24" s="13"/>
    </row>
    <row r="25" spans="1:23" x14ac:dyDescent="0.2">
      <c r="A25" s="43"/>
      <c r="B25" s="43"/>
      <c r="C25" s="44"/>
      <c r="E25" s="152" t="s">
        <v>117</v>
      </c>
      <c r="F25" s="112">
        <v>3776</v>
      </c>
      <c r="G25" s="10">
        <f>F25/F30</f>
        <v>0.43377369327972432</v>
      </c>
      <c r="I25" s="152" t="s">
        <v>69</v>
      </c>
      <c r="J25" s="1">
        <f>J22+J23+J24</f>
        <v>8281</v>
      </c>
      <c r="K25" s="10">
        <f>K22+K23+K24</f>
        <v>1</v>
      </c>
      <c r="M25" s="38" t="s">
        <v>69</v>
      </c>
      <c r="N25" s="23">
        <f>N21+N22+N23+N24</f>
        <v>7909</v>
      </c>
      <c r="O25" s="24">
        <f>O21+O22+O23+O24</f>
        <v>1</v>
      </c>
      <c r="Q25" s="13"/>
      <c r="R25" s="13"/>
      <c r="S25" s="14"/>
      <c r="U25" s="13"/>
      <c r="V25" s="13"/>
      <c r="W25" s="13"/>
    </row>
    <row r="26" spans="1:23" x14ac:dyDescent="0.2">
      <c r="A26" s="13"/>
      <c r="B26" s="13"/>
      <c r="C26" s="14"/>
      <c r="E26" s="152" t="s">
        <v>118</v>
      </c>
      <c r="F26" s="112">
        <v>1343</v>
      </c>
      <c r="G26" s="10">
        <f>F26/F30</f>
        <v>0.15427914991384262</v>
      </c>
      <c r="I26" s="13"/>
      <c r="J26" s="13"/>
      <c r="K26" s="14"/>
      <c r="M26" s="13"/>
      <c r="N26" s="13"/>
      <c r="O26" s="14"/>
      <c r="Q26" s="13"/>
      <c r="R26" s="13"/>
      <c r="S26" s="14"/>
      <c r="U26" s="13"/>
      <c r="V26" s="13"/>
      <c r="W26" s="13"/>
    </row>
    <row r="27" spans="1:23" x14ac:dyDescent="0.2">
      <c r="A27" s="13"/>
      <c r="B27" s="13"/>
      <c r="C27" s="14"/>
      <c r="E27" s="152" t="s">
        <v>119</v>
      </c>
      <c r="F27" s="112">
        <v>632</v>
      </c>
      <c r="G27" s="10">
        <f>F27/F30</f>
        <v>7.2601952900631817E-2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3"/>
    </row>
    <row r="28" spans="1:23" x14ac:dyDescent="0.2">
      <c r="A28" s="13"/>
      <c r="B28" s="13"/>
      <c r="C28" s="14"/>
      <c r="E28" s="152" t="s">
        <v>120</v>
      </c>
      <c r="F28" s="112">
        <v>440</v>
      </c>
      <c r="G28" s="10">
        <f>F28/F30</f>
        <v>5.0545663411832281E-2</v>
      </c>
      <c r="I28" s="152" t="s">
        <v>644</v>
      </c>
      <c r="J28" s="112">
        <v>1995</v>
      </c>
      <c r="K28" s="10">
        <f>J28/J33</f>
        <v>0.24466519499632083</v>
      </c>
      <c r="M28" s="38" t="s">
        <v>186</v>
      </c>
      <c r="N28" s="112">
        <v>2425</v>
      </c>
      <c r="O28" s="24">
        <f>N28/N31</f>
        <v>0.30715642811906269</v>
      </c>
      <c r="Q28" s="13"/>
      <c r="R28" s="13"/>
      <c r="S28" s="14"/>
      <c r="U28" s="13"/>
      <c r="V28" s="13"/>
      <c r="W28" s="13"/>
    </row>
    <row r="29" spans="1:23" x14ac:dyDescent="0.2">
      <c r="A29" s="13"/>
      <c r="B29" s="13"/>
      <c r="C29" s="14"/>
      <c r="E29" s="152" t="s">
        <v>99</v>
      </c>
      <c r="F29" s="112">
        <v>2514</v>
      </c>
      <c r="G29" s="10">
        <f>F29/F30</f>
        <v>0.288799540493969</v>
      </c>
      <c r="I29" s="152" t="s">
        <v>151</v>
      </c>
      <c r="J29" s="112">
        <v>2146</v>
      </c>
      <c r="K29" s="10">
        <f>J29/J33</f>
        <v>0.26318371351483932</v>
      </c>
      <c r="M29" s="38" t="s">
        <v>682</v>
      </c>
      <c r="N29" s="112">
        <v>3040</v>
      </c>
      <c r="O29" s="24">
        <f>N29/N31</f>
        <v>0.38505383153894868</v>
      </c>
      <c r="Q29" s="13"/>
      <c r="R29" s="13"/>
      <c r="S29" s="14"/>
      <c r="U29" s="13"/>
      <c r="V29" s="13"/>
      <c r="W29" s="13"/>
    </row>
    <row r="30" spans="1:23" x14ac:dyDescent="0.2">
      <c r="A30" s="13"/>
      <c r="B30" s="13"/>
      <c r="C30" s="14"/>
      <c r="E30" s="152" t="s">
        <v>69</v>
      </c>
      <c r="F30" s="1">
        <f>F25+F26+F27+F28+F29</f>
        <v>8705</v>
      </c>
      <c r="G30" s="10">
        <f>G25+G26+G27+G28+G29</f>
        <v>1.0000000000000002</v>
      </c>
      <c r="I30" s="152" t="s">
        <v>152</v>
      </c>
      <c r="J30" s="112">
        <v>2161</v>
      </c>
      <c r="K30" s="10">
        <f>J30/J33</f>
        <v>0.26502330144714253</v>
      </c>
      <c r="M30" s="38" t="s">
        <v>187</v>
      </c>
      <c r="N30" s="112">
        <v>2430</v>
      </c>
      <c r="O30" s="24">
        <f>N30/N31</f>
        <v>0.30778974034198858</v>
      </c>
      <c r="Q30" s="13"/>
      <c r="R30" s="13"/>
      <c r="S30" s="14"/>
      <c r="U30" s="13"/>
      <c r="V30" s="13"/>
      <c r="W30" s="13"/>
    </row>
    <row r="31" spans="1:23" x14ac:dyDescent="0.2">
      <c r="A31" s="13"/>
      <c r="B31" s="13"/>
      <c r="C31" s="14"/>
      <c r="E31" s="13"/>
      <c r="F31" s="13"/>
      <c r="G31" s="14"/>
      <c r="I31" s="152" t="s">
        <v>153</v>
      </c>
      <c r="J31" s="112">
        <v>737</v>
      </c>
      <c r="K31" s="10">
        <f>J31/J33</f>
        <v>9.0385087073828793E-2</v>
      </c>
      <c r="M31" s="38" t="s">
        <v>69</v>
      </c>
      <c r="N31" s="23">
        <f>N28+N29+N30</f>
        <v>7895</v>
      </c>
      <c r="O31" s="24">
        <f>O28+O29+O30</f>
        <v>0.99999999999999989</v>
      </c>
      <c r="Q31" s="13"/>
      <c r="R31" s="13"/>
      <c r="S31" s="14"/>
      <c r="U31" s="13"/>
      <c r="V31" s="13"/>
      <c r="W31" s="13"/>
    </row>
    <row r="32" spans="1:23" x14ac:dyDescent="0.2">
      <c r="A32" s="13"/>
      <c r="B32" s="13"/>
      <c r="C32" s="1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1115</v>
      </c>
      <c r="K32" s="10">
        <f>J32/J33</f>
        <v>0.13674270296786853</v>
      </c>
      <c r="M32" s="13"/>
      <c r="N32" s="13"/>
      <c r="O32" s="14"/>
      <c r="Q32" s="13"/>
      <c r="R32" s="13"/>
      <c r="S32" s="14"/>
      <c r="U32" s="13"/>
      <c r="V32" s="13"/>
      <c r="W32" s="13"/>
    </row>
    <row r="33" spans="1:23" x14ac:dyDescent="0.2">
      <c r="A33" s="13"/>
      <c r="B33" s="13"/>
      <c r="C33" s="14"/>
      <c r="E33" s="6" t="s">
        <v>112</v>
      </c>
      <c r="F33" s="112">
        <v>4776</v>
      </c>
      <c r="G33" s="27">
        <f>F33/F35</f>
        <v>0.53966101694915258</v>
      </c>
      <c r="I33" s="152" t="s">
        <v>69</v>
      </c>
      <c r="J33" s="1">
        <f>J28+J29+J30+J31+J32</f>
        <v>8154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3"/>
    </row>
    <row r="34" spans="1:23" x14ac:dyDescent="0.2">
      <c r="A34" s="13"/>
      <c r="B34" s="13"/>
      <c r="C34" s="14"/>
      <c r="E34" s="6" t="s">
        <v>122</v>
      </c>
      <c r="F34" s="112">
        <v>4074</v>
      </c>
      <c r="G34" s="27">
        <f>F34/F35</f>
        <v>0.46033898305084747</v>
      </c>
      <c r="I34" s="13"/>
      <c r="J34" s="13"/>
      <c r="K34" s="14"/>
      <c r="M34" s="38" t="s">
        <v>189</v>
      </c>
      <c r="N34" s="112">
        <v>2855</v>
      </c>
      <c r="O34" s="24">
        <f>N34/N38</f>
        <v>0.36267784552845528</v>
      </c>
      <c r="Q34" s="13"/>
      <c r="R34" s="13"/>
      <c r="S34" s="14"/>
      <c r="U34" s="13"/>
      <c r="V34" s="13"/>
      <c r="W34" s="13"/>
    </row>
    <row r="35" spans="1:23" x14ac:dyDescent="0.2">
      <c r="A35" s="13"/>
      <c r="B35" s="13"/>
      <c r="C35" s="14"/>
      <c r="E35" s="6" t="s">
        <v>107</v>
      </c>
      <c r="F35" s="7">
        <f>F33+F34</f>
        <v>8850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2921</v>
      </c>
      <c r="O35" s="24">
        <f>N35/N38</f>
        <v>0.37106199186991867</v>
      </c>
      <c r="Q35" s="13"/>
      <c r="R35" s="13"/>
      <c r="S35" s="14"/>
      <c r="U35" s="13"/>
      <c r="V35" s="13"/>
      <c r="W35" s="13"/>
    </row>
    <row r="36" spans="1:23" x14ac:dyDescent="0.2">
      <c r="A36" s="43"/>
      <c r="B36" s="43"/>
      <c r="C36" s="44"/>
      <c r="E36" s="13"/>
      <c r="F36" s="13"/>
      <c r="G36" s="14"/>
      <c r="I36" s="38" t="s">
        <v>156</v>
      </c>
      <c r="J36" s="112">
        <v>4295</v>
      </c>
      <c r="K36" s="24">
        <f>J36/J38</f>
        <v>0.53248202330771133</v>
      </c>
      <c r="M36" s="38" t="s">
        <v>191</v>
      </c>
      <c r="N36" s="112">
        <v>1114</v>
      </c>
      <c r="O36" s="24">
        <f>N36/N38</f>
        <v>0.14151422764227642</v>
      </c>
      <c r="Q36" s="13"/>
      <c r="R36" s="13"/>
      <c r="S36" s="14"/>
      <c r="U36" s="13"/>
      <c r="V36" s="13"/>
      <c r="W36" s="13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3771</v>
      </c>
      <c r="K37" s="24">
        <f>J37/J38</f>
        <v>0.46751797669228862</v>
      </c>
      <c r="M37" s="38" t="s">
        <v>192</v>
      </c>
      <c r="N37" s="112">
        <v>982</v>
      </c>
      <c r="O37" s="24">
        <f>N37/N38</f>
        <v>0.12474593495934959</v>
      </c>
      <c r="Q37" s="13"/>
      <c r="R37" s="13"/>
      <c r="S37" s="14"/>
      <c r="U37" s="13"/>
      <c r="V37" s="13"/>
      <c r="W37" s="13"/>
    </row>
    <row r="38" spans="1:23" x14ac:dyDescent="0.2">
      <c r="A38" s="43"/>
      <c r="B38" s="43"/>
      <c r="C38" s="44"/>
      <c r="E38" s="6" t="s">
        <v>124</v>
      </c>
      <c r="F38" s="112">
        <v>25</v>
      </c>
      <c r="G38" s="27">
        <f>F38/F40</f>
        <v>0.40322580645161288</v>
      </c>
      <c r="I38" s="38" t="s">
        <v>69</v>
      </c>
      <c r="J38" s="23">
        <f>J36+J37</f>
        <v>8066</v>
      </c>
      <c r="K38" s="24">
        <f>K36+K37</f>
        <v>1</v>
      </c>
      <c r="M38" s="38" t="s">
        <v>107</v>
      </c>
      <c r="N38" s="23">
        <f>N34+N35+N36+N37</f>
        <v>7872</v>
      </c>
      <c r="O38" s="24">
        <f>O34+O35+O36+O37</f>
        <v>0.99999999999999989</v>
      </c>
      <c r="Q38" s="13"/>
      <c r="R38" s="13"/>
      <c r="S38" s="14"/>
      <c r="U38" s="13"/>
      <c r="V38" s="13"/>
      <c r="W38" s="13"/>
    </row>
    <row r="39" spans="1:23" x14ac:dyDescent="0.2">
      <c r="A39" s="43"/>
      <c r="B39" s="43"/>
      <c r="C39" s="44"/>
      <c r="E39" s="6" t="s">
        <v>125</v>
      </c>
      <c r="F39" s="112">
        <v>37</v>
      </c>
      <c r="G39" s="27">
        <f>F39/F40</f>
        <v>0.59677419354838712</v>
      </c>
      <c r="I39" s="13"/>
      <c r="J39" s="13"/>
      <c r="K39" s="14"/>
      <c r="M39" s="13"/>
      <c r="N39" s="13"/>
      <c r="O39" s="14"/>
      <c r="Q39" s="13"/>
      <c r="R39" s="13"/>
      <c r="S39" s="14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62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3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987</v>
      </c>
      <c r="K41" s="24">
        <f>J41/J45</f>
        <v>0.1226696495152871</v>
      </c>
      <c r="M41" s="38" t="s">
        <v>194</v>
      </c>
      <c r="N41" s="112">
        <v>1425</v>
      </c>
      <c r="O41" s="24">
        <f>N41/N45</f>
        <v>0.17953886859014742</v>
      </c>
      <c r="Q41" s="13"/>
      <c r="R41" s="13"/>
      <c r="S41" s="14"/>
      <c r="U41" s="13"/>
      <c r="V41" s="13"/>
      <c r="W41" s="13"/>
    </row>
    <row r="42" spans="1:23" x14ac:dyDescent="0.2">
      <c r="A42" s="1" t="s">
        <v>87</v>
      </c>
      <c r="B42" s="112">
        <v>6370</v>
      </c>
      <c r="C42" s="10">
        <f>B42/B44</f>
        <v>0.63408321720087601</v>
      </c>
      <c r="E42" s="152" t="s">
        <v>126</v>
      </c>
      <c r="F42" s="1" t="s">
        <v>64</v>
      </c>
      <c r="G42" s="10" t="s">
        <v>77</v>
      </c>
      <c r="I42" s="38" t="s">
        <v>158</v>
      </c>
      <c r="J42" s="156">
        <v>2247</v>
      </c>
      <c r="K42" s="24">
        <f>J42/J45</f>
        <v>0.27926920208799405</v>
      </c>
      <c r="M42" s="38" t="s">
        <v>195</v>
      </c>
      <c r="N42" s="112">
        <v>3435</v>
      </c>
      <c r="O42" s="24">
        <f>N42/N45</f>
        <v>0.4327831674436185</v>
      </c>
      <c r="Q42" s="13"/>
      <c r="R42" s="13"/>
      <c r="S42" s="14"/>
      <c r="U42" s="13"/>
      <c r="V42" s="13"/>
      <c r="W42" s="13"/>
    </row>
    <row r="43" spans="1:23" x14ac:dyDescent="0.2">
      <c r="A43" s="1" t="s">
        <v>88</v>
      </c>
      <c r="B43" s="112">
        <v>3676</v>
      </c>
      <c r="C43" s="10">
        <f>B43/B44</f>
        <v>0.36591678279912404</v>
      </c>
      <c r="E43" s="153" t="s">
        <v>127</v>
      </c>
      <c r="F43" s="125">
        <v>1677</v>
      </c>
      <c r="G43" s="127">
        <f>F43/F49</f>
        <v>0.1981800992673127</v>
      </c>
      <c r="I43" s="38" t="s">
        <v>159</v>
      </c>
      <c r="J43" s="112">
        <v>2548</v>
      </c>
      <c r="K43" s="24">
        <f>J43/J45</f>
        <v>0.31667909520258514</v>
      </c>
      <c r="M43" s="38" t="s">
        <v>196</v>
      </c>
      <c r="N43" s="112">
        <v>1680</v>
      </c>
      <c r="O43" s="24">
        <f>N43/N45</f>
        <v>0.21166687665364747</v>
      </c>
      <c r="Q43" s="13"/>
      <c r="R43" s="13"/>
      <c r="S43" s="14"/>
      <c r="U43" s="13"/>
      <c r="V43" s="13"/>
      <c r="W43" s="13"/>
    </row>
    <row r="44" spans="1:23" x14ac:dyDescent="0.2">
      <c r="A44" s="1" t="s">
        <v>69</v>
      </c>
      <c r="B44" s="1">
        <f>B42+B43</f>
        <v>10046</v>
      </c>
      <c r="C44" s="10">
        <f>C42+C43</f>
        <v>1</v>
      </c>
      <c r="E44" s="152" t="s">
        <v>128</v>
      </c>
      <c r="F44" s="112">
        <v>961</v>
      </c>
      <c r="G44" s="10">
        <f>F44/F49</f>
        <v>0.11356653273457812</v>
      </c>
      <c r="I44" s="38" t="s">
        <v>160</v>
      </c>
      <c r="J44" s="112">
        <v>2264</v>
      </c>
      <c r="K44" s="24">
        <f>J44/J45</f>
        <v>0.28138205319413373</v>
      </c>
      <c r="M44" s="38" t="s">
        <v>197</v>
      </c>
      <c r="N44" s="112">
        <v>1397</v>
      </c>
      <c r="O44" s="24">
        <f>N44/N45</f>
        <v>0.17601108731258661</v>
      </c>
      <c r="Q44" s="13"/>
      <c r="R44" s="13"/>
      <c r="S44" s="14"/>
      <c r="U44" s="13"/>
      <c r="V44" s="13"/>
      <c r="W44" s="13"/>
    </row>
    <row r="45" spans="1:23" x14ac:dyDescent="0.2">
      <c r="A45" s="13"/>
      <c r="B45" s="13"/>
      <c r="C45" s="14"/>
      <c r="E45" s="152" t="s">
        <v>129</v>
      </c>
      <c r="F45" s="112">
        <v>2072</v>
      </c>
      <c r="G45" s="10">
        <f>F45/F49</f>
        <v>0.24485937130701962</v>
      </c>
      <c r="I45" s="38" t="s">
        <v>69</v>
      </c>
      <c r="J45" s="23">
        <f>J41+J42+J43+J44</f>
        <v>8046</v>
      </c>
      <c r="K45" s="24">
        <f>K41+K42+K43+K44</f>
        <v>1</v>
      </c>
      <c r="M45" s="38" t="s">
        <v>69</v>
      </c>
      <c r="N45" s="23">
        <f>N41+N42+N43+N44</f>
        <v>7937</v>
      </c>
      <c r="O45" s="24">
        <f>O41+O42+O43+O44</f>
        <v>1</v>
      </c>
      <c r="Q45" s="13"/>
      <c r="R45" s="13"/>
      <c r="S45" s="14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1861</v>
      </c>
      <c r="G46" s="10">
        <f>F46/F49</f>
        <v>0.21992436776175844</v>
      </c>
      <c r="I46" s="13"/>
      <c r="J46" s="13"/>
      <c r="K46" s="14"/>
      <c r="M46" s="13"/>
      <c r="N46" s="13"/>
      <c r="O46" s="14"/>
      <c r="Q46" s="13"/>
      <c r="R46" s="13"/>
      <c r="S46" s="14"/>
      <c r="U46" s="13"/>
      <c r="V46" s="13"/>
      <c r="W46" s="13"/>
    </row>
    <row r="47" spans="1:23" x14ac:dyDescent="0.2">
      <c r="A47" s="1" t="s">
        <v>90</v>
      </c>
      <c r="B47" s="112">
        <v>2458</v>
      </c>
      <c r="C47" s="10">
        <f>B47/B49</f>
        <v>0.2581932773109244</v>
      </c>
      <c r="E47" s="152" t="s">
        <v>131</v>
      </c>
      <c r="F47" s="112">
        <v>1216</v>
      </c>
      <c r="G47" s="10">
        <f>F47/F49</f>
        <v>0.14370125265894587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3"/>
    </row>
    <row r="48" spans="1:23" x14ac:dyDescent="0.2">
      <c r="A48" s="1" t="s">
        <v>91</v>
      </c>
      <c r="B48" s="112">
        <v>7062</v>
      </c>
      <c r="C48" s="10">
        <f>B48/B49</f>
        <v>0.74180672268907566</v>
      </c>
      <c r="E48" s="152" t="s">
        <v>673</v>
      </c>
      <c r="F48" s="112">
        <v>675</v>
      </c>
      <c r="G48" s="10">
        <f>F48/F49</f>
        <v>7.9768376270385258E-2</v>
      </c>
      <c r="I48" s="38" t="s">
        <v>162</v>
      </c>
      <c r="J48" s="112">
        <v>3496</v>
      </c>
      <c r="K48" s="24">
        <f>J48/J51</f>
        <v>0.43782091421415154</v>
      </c>
      <c r="M48" s="38" t="s">
        <v>199</v>
      </c>
      <c r="N48" s="112">
        <v>2524</v>
      </c>
      <c r="O48" s="24">
        <f>N48/N51</f>
        <v>0.32156962670403871</v>
      </c>
      <c r="Q48" s="13"/>
      <c r="R48" s="13"/>
      <c r="S48" s="14"/>
      <c r="U48" s="13"/>
      <c r="V48" s="13"/>
      <c r="W48" s="13"/>
    </row>
    <row r="49" spans="1:23" x14ac:dyDescent="0.2">
      <c r="A49" s="1" t="s">
        <v>69</v>
      </c>
      <c r="B49" s="1">
        <f>B47+B48</f>
        <v>9520</v>
      </c>
      <c r="C49" s="10">
        <f>C47+C48</f>
        <v>1</v>
      </c>
      <c r="E49" s="152" t="s">
        <v>69</v>
      </c>
      <c r="F49" s="1">
        <f>F43+F44+F45+F46+F47+F48</f>
        <v>8462</v>
      </c>
      <c r="G49" s="10">
        <f>G43+G44+G45+G46+G47+G48</f>
        <v>0.99999999999999989</v>
      </c>
      <c r="I49" s="38" t="s">
        <v>163</v>
      </c>
      <c r="J49" s="112">
        <v>2806</v>
      </c>
      <c r="K49" s="24">
        <f>J49/J51</f>
        <v>0.35140889167188477</v>
      </c>
      <c r="M49" s="38" t="s">
        <v>200</v>
      </c>
      <c r="N49" s="112">
        <v>2863</v>
      </c>
      <c r="O49" s="24">
        <f>N49/N51</f>
        <v>0.36475984201809147</v>
      </c>
      <c r="Q49" s="13"/>
      <c r="R49" s="13"/>
      <c r="S49" s="14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1683</v>
      </c>
      <c r="K50" s="24">
        <f>J50/J51</f>
        <v>0.21077019411396369</v>
      </c>
      <c r="M50" s="38" t="s">
        <v>201</v>
      </c>
      <c r="N50" s="112">
        <v>2462</v>
      </c>
      <c r="O50" s="24">
        <f>N50/N51</f>
        <v>0.31367053127786981</v>
      </c>
      <c r="Q50" s="13"/>
      <c r="R50" s="13"/>
      <c r="S50" s="14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7985</v>
      </c>
      <c r="K51" s="24">
        <f>K48+K49+K50</f>
        <v>1</v>
      </c>
      <c r="M51" s="38" t="s">
        <v>69</v>
      </c>
      <c r="N51" s="23">
        <f>N48+N49+N50</f>
        <v>7849</v>
      </c>
      <c r="O51" s="24">
        <f>O48+O49+O50</f>
        <v>1</v>
      </c>
      <c r="Q51" s="13"/>
      <c r="R51" s="13"/>
      <c r="S51" s="14"/>
      <c r="U51" s="13"/>
      <c r="V51" s="13"/>
      <c r="W51" s="13"/>
    </row>
    <row r="52" spans="1:23" x14ac:dyDescent="0.2">
      <c r="A52" s="1" t="s">
        <v>92</v>
      </c>
      <c r="B52" s="112">
        <v>2856</v>
      </c>
      <c r="C52" s="10">
        <f>B52/B54</f>
        <v>0.3016795183268195</v>
      </c>
      <c r="E52" s="152" t="s">
        <v>133</v>
      </c>
      <c r="F52" s="112">
        <v>4476</v>
      </c>
      <c r="G52" s="10">
        <f>F52/F55</f>
        <v>0.53052032713049657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3"/>
    </row>
    <row r="53" spans="1:23" x14ac:dyDescent="0.2">
      <c r="A53" s="1" t="s">
        <v>93</v>
      </c>
      <c r="B53" s="112">
        <v>6611</v>
      </c>
      <c r="C53" s="10">
        <f>B53/B54</f>
        <v>0.6983204816731805</v>
      </c>
      <c r="E53" s="152" t="s">
        <v>134</v>
      </c>
      <c r="F53" s="112">
        <v>2642</v>
      </c>
      <c r="G53" s="10">
        <f>F53/F55</f>
        <v>0.31314448263600808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3"/>
    </row>
    <row r="54" spans="1:23" x14ac:dyDescent="0.2">
      <c r="A54" s="1" t="s">
        <v>69</v>
      </c>
      <c r="B54" s="1">
        <f>B52+B53</f>
        <v>9467</v>
      </c>
      <c r="C54" s="10">
        <f>C52+C53</f>
        <v>1</v>
      </c>
      <c r="E54" s="152" t="s">
        <v>135</v>
      </c>
      <c r="F54" s="112">
        <v>1319</v>
      </c>
      <c r="G54" s="10">
        <f>F54/F55</f>
        <v>0.15633519023349532</v>
      </c>
      <c r="I54" s="38" t="s">
        <v>166</v>
      </c>
      <c r="J54" s="112">
        <v>4341</v>
      </c>
      <c r="K54" s="24">
        <f>J54/J57</f>
        <v>0.54466750313676282</v>
      </c>
      <c r="M54" s="38" t="s">
        <v>203</v>
      </c>
      <c r="N54" s="112">
        <v>4650</v>
      </c>
      <c r="O54" s="24">
        <f>N54/N56</f>
        <v>0.59070121951219512</v>
      </c>
      <c r="Q54" s="13"/>
      <c r="R54" s="13"/>
      <c r="S54" s="14"/>
      <c r="U54" s="13"/>
      <c r="V54" s="13"/>
      <c r="W54" s="13"/>
    </row>
    <row r="55" spans="1:23" x14ac:dyDescent="0.2">
      <c r="A55" s="13"/>
      <c r="B55" s="13"/>
      <c r="C55" s="14"/>
      <c r="E55" s="152" t="s">
        <v>69</v>
      </c>
      <c r="F55" s="1">
        <f>F52+F53+F54</f>
        <v>8437</v>
      </c>
      <c r="G55" s="10">
        <f>G52+G53+G54</f>
        <v>1</v>
      </c>
      <c r="I55" s="38" t="s">
        <v>167</v>
      </c>
      <c r="J55" s="112">
        <v>2039</v>
      </c>
      <c r="K55" s="24">
        <f>J55/J57</f>
        <v>0.25583437892095356</v>
      </c>
      <c r="M55" s="38" t="s">
        <v>204</v>
      </c>
      <c r="N55" s="112">
        <v>3222</v>
      </c>
      <c r="O55" s="24">
        <f>N55/N56</f>
        <v>0.40929878048780488</v>
      </c>
      <c r="Q55" s="13"/>
      <c r="R55" s="13"/>
      <c r="S55" s="14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1590</v>
      </c>
      <c r="K56" s="24">
        <f>J56/J57</f>
        <v>0.19949811794228356</v>
      </c>
      <c r="M56" s="38" t="s">
        <v>69</v>
      </c>
      <c r="N56" s="23">
        <f>N54+N55</f>
        <v>7872</v>
      </c>
      <c r="O56" s="24">
        <f>O54+O55</f>
        <v>1</v>
      </c>
      <c r="Q56" s="13"/>
      <c r="R56" s="13"/>
      <c r="S56" s="14"/>
      <c r="U56" s="13"/>
      <c r="V56" s="13"/>
      <c r="W56" s="13"/>
    </row>
    <row r="57" spans="1:23" x14ac:dyDescent="0.2">
      <c r="A57" s="1" t="s">
        <v>97</v>
      </c>
      <c r="B57" s="112">
        <v>1525</v>
      </c>
      <c r="C57" s="10">
        <f>B57/B60</f>
        <v>0.16612200435729849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7970</v>
      </c>
      <c r="K57" s="24">
        <f>K54+K55+K56</f>
        <v>0.99999999999999989</v>
      </c>
      <c r="M57" s="13"/>
      <c r="N57" s="13"/>
      <c r="O57" s="13"/>
      <c r="Q57" s="13"/>
      <c r="R57" s="13"/>
      <c r="S57" s="14"/>
      <c r="U57" s="13"/>
      <c r="V57" s="13"/>
      <c r="W57" s="13"/>
    </row>
    <row r="58" spans="1:23" x14ac:dyDescent="0.2">
      <c r="A58" s="1" t="s">
        <v>98</v>
      </c>
      <c r="B58" s="112">
        <v>4198</v>
      </c>
      <c r="C58" s="10">
        <f>B58/B60</f>
        <v>0.45729847494553377</v>
      </c>
      <c r="E58" s="152" t="s">
        <v>137</v>
      </c>
      <c r="F58" s="112">
        <v>4964</v>
      </c>
      <c r="G58" s="10">
        <f>F58/F60</f>
        <v>0.5847567440216751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3"/>
    </row>
    <row r="59" spans="1:23" x14ac:dyDescent="0.2">
      <c r="A59" s="1" t="s">
        <v>99</v>
      </c>
      <c r="B59" s="112">
        <v>3457</v>
      </c>
      <c r="C59" s="10">
        <f>B59/B60</f>
        <v>0.37657952069716777</v>
      </c>
      <c r="E59" s="154" t="s">
        <v>72</v>
      </c>
      <c r="F59" s="112">
        <v>3525</v>
      </c>
      <c r="G59" s="31">
        <f>F59/F60</f>
        <v>0.4152432559783249</v>
      </c>
      <c r="I59" s="50"/>
      <c r="J59" s="13"/>
      <c r="K59" s="16"/>
      <c r="M59" s="13"/>
      <c r="N59" s="13"/>
      <c r="O59" s="13"/>
      <c r="Q59" s="13"/>
      <c r="R59" s="13"/>
      <c r="S59" s="14"/>
      <c r="U59" s="13"/>
      <c r="V59" s="13"/>
      <c r="W59" s="13"/>
    </row>
    <row r="60" spans="1:23" x14ac:dyDescent="0.2">
      <c r="A60" s="1" t="s">
        <v>69</v>
      </c>
      <c r="B60" s="1">
        <f>B57+B58+B59</f>
        <v>9180</v>
      </c>
      <c r="C60" s="10">
        <f>C57+C58+C59</f>
        <v>1</v>
      </c>
      <c r="E60" s="38" t="s">
        <v>69</v>
      </c>
      <c r="F60" s="23">
        <f>F58+F59</f>
        <v>8489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  <c r="U60" s="13"/>
      <c r="V60" s="13"/>
      <c r="W60" s="13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  <c r="U62" s="13"/>
      <c r="V62" s="13"/>
      <c r="W62" s="13"/>
    </row>
    <row r="63" spans="1:23" x14ac:dyDescent="0.2">
      <c r="A63" s="1" t="s">
        <v>101</v>
      </c>
      <c r="B63" s="112">
        <v>8398</v>
      </c>
      <c r="C63" s="10">
        <f>B63/B65</f>
        <v>0.78891498356035694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  <c r="U63" s="13"/>
      <c r="V63" s="13"/>
      <c r="W63" s="13"/>
    </row>
    <row r="64" spans="1:23" x14ac:dyDescent="0.2">
      <c r="A64" s="1" t="s">
        <v>102</v>
      </c>
      <c r="B64" s="112">
        <v>2247</v>
      </c>
      <c r="C64" s="10">
        <f>B64/B65</f>
        <v>0.21108501643964303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  <c r="U64" s="13"/>
      <c r="V64" s="13"/>
      <c r="W64" s="13"/>
    </row>
    <row r="65" spans="1:23" x14ac:dyDescent="0.2">
      <c r="A65" s="1" t="s">
        <v>69</v>
      </c>
      <c r="B65" s="1">
        <f>B63+B64</f>
        <v>10645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3"/>
    </row>
    <row r="66" spans="1:23" s="13" customFormat="1" x14ac:dyDescent="0.2">
      <c r="C66" s="14"/>
      <c r="G66" s="14"/>
      <c r="I66" s="50"/>
      <c r="K66" s="16"/>
      <c r="S66" s="14"/>
    </row>
    <row r="67" spans="1:23" s="13" customFormat="1" x14ac:dyDescent="0.2">
      <c r="C67" s="14"/>
      <c r="E67" s="50"/>
      <c r="G67" s="16"/>
      <c r="I67" s="50"/>
      <c r="K67" s="16"/>
      <c r="S67" s="14"/>
    </row>
    <row r="68" spans="1:23" s="13" customFormat="1" x14ac:dyDescent="0.2">
      <c r="C68" s="14"/>
      <c r="E68" s="50"/>
      <c r="G68" s="16"/>
      <c r="I68" s="50"/>
      <c r="K68" s="16"/>
      <c r="S68" s="14"/>
    </row>
    <row r="69" spans="1:23" s="13" customFormat="1" x14ac:dyDescent="0.2">
      <c r="C69" s="14"/>
      <c r="E69" s="50"/>
      <c r="G69" s="16"/>
      <c r="I69" s="50"/>
      <c r="K69" s="16"/>
      <c r="S69" s="14"/>
    </row>
    <row r="70" spans="1:23" s="13" customFormat="1" x14ac:dyDescent="0.2">
      <c r="C70" s="14"/>
      <c r="E70" s="50"/>
      <c r="G70" s="16"/>
      <c r="K70" s="16"/>
      <c r="S70" s="14"/>
    </row>
    <row r="71" spans="1:23" s="13" customFormat="1" x14ac:dyDescent="0.2">
      <c r="C71" s="14"/>
      <c r="E71" s="50"/>
      <c r="G71" s="16"/>
      <c r="I71" s="50"/>
      <c r="K71" s="16"/>
      <c r="S71" s="14"/>
    </row>
    <row r="72" spans="1:23" s="13" customFormat="1" x14ac:dyDescent="0.2">
      <c r="C72" s="14"/>
      <c r="G72" s="16"/>
      <c r="I72" s="50"/>
      <c r="K72" s="16"/>
      <c r="S72" s="14"/>
    </row>
    <row r="73" spans="1:23" s="13" customFormat="1" x14ac:dyDescent="0.2">
      <c r="C73" s="14"/>
      <c r="E73" s="50"/>
      <c r="G73" s="16"/>
      <c r="I73" s="50"/>
      <c r="K73" s="16"/>
      <c r="S73" s="14"/>
    </row>
    <row r="74" spans="1:23" s="13" customFormat="1" x14ac:dyDescent="0.2">
      <c r="C74" s="14"/>
      <c r="E74" s="50"/>
      <c r="G74" s="16"/>
      <c r="I74" s="50"/>
      <c r="K74" s="16"/>
      <c r="S74" s="14"/>
    </row>
    <row r="75" spans="1:23" s="13" customFormat="1" x14ac:dyDescent="0.2">
      <c r="C75" s="14"/>
      <c r="E75" s="50"/>
      <c r="G75" s="16"/>
      <c r="I75" s="50"/>
      <c r="K75" s="16"/>
      <c r="S75" s="14"/>
    </row>
    <row r="76" spans="1:23" s="13" customFormat="1" x14ac:dyDescent="0.2">
      <c r="C76" s="14"/>
      <c r="E76" s="50"/>
      <c r="G76" s="16"/>
      <c r="I76" s="50"/>
      <c r="K76" s="16"/>
      <c r="S76" s="14"/>
    </row>
    <row r="77" spans="1:23" s="13" customFormat="1" x14ac:dyDescent="0.2">
      <c r="C77" s="14"/>
      <c r="E77" s="50"/>
      <c r="G77" s="16"/>
      <c r="K77" s="16"/>
      <c r="S77" s="14"/>
    </row>
    <row r="78" spans="1:23" s="13" customFormat="1" x14ac:dyDescent="0.2">
      <c r="C78" s="14"/>
      <c r="E78" s="50"/>
      <c r="G78" s="16"/>
      <c r="I78" s="50"/>
      <c r="K78" s="16"/>
      <c r="S78" s="14"/>
    </row>
    <row r="79" spans="1:23" s="13" customFormat="1" x14ac:dyDescent="0.2">
      <c r="C79" s="14"/>
      <c r="G79" s="16"/>
      <c r="I79" s="50"/>
      <c r="K79" s="16"/>
      <c r="S79" s="14"/>
    </row>
    <row r="80" spans="1:23" s="13" customFormat="1" x14ac:dyDescent="0.2">
      <c r="C80" s="14"/>
      <c r="E80" s="50"/>
      <c r="G80" s="16"/>
      <c r="I80" s="50"/>
      <c r="K80" s="16"/>
      <c r="S80" s="14"/>
    </row>
    <row r="81" spans="3:19" s="13" customFormat="1" x14ac:dyDescent="0.2">
      <c r="C81" s="14"/>
      <c r="E81" s="50"/>
      <c r="G81" s="16"/>
      <c r="I81" s="50"/>
      <c r="K81" s="16"/>
      <c r="S81" s="14"/>
    </row>
    <row r="82" spans="3:19" s="13" customFormat="1" x14ac:dyDescent="0.2">
      <c r="C82" s="14"/>
      <c r="E82" s="50"/>
      <c r="G82" s="16"/>
      <c r="I82" s="50"/>
      <c r="K82" s="16"/>
      <c r="S82" s="14"/>
    </row>
    <row r="83" spans="3:19" s="13" customFormat="1" x14ac:dyDescent="0.2">
      <c r="C83" s="14"/>
      <c r="E83" s="50"/>
      <c r="G83" s="16"/>
      <c r="K83" s="16"/>
      <c r="S83" s="14"/>
    </row>
    <row r="84" spans="3:19" s="13" customFormat="1" x14ac:dyDescent="0.2">
      <c r="C84" s="14"/>
      <c r="E84" s="50"/>
      <c r="G84" s="16"/>
      <c r="I84" s="50"/>
      <c r="K84" s="16"/>
      <c r="S84" s="14"/>
    </row>
    <row r="85" spans="3:19" s="13" customFormat="1" x14ac:dyDescent="0.2">
      <c r="C85" s="14"/>
      <c r="G85" s="16"/>
      <c r="I85" s="50"/>
      <c r="K85" s="16"/>
      <c r="S85" s="14"/>
    </row>
    <row r="86" spans="3:19" s="13" customFormat="1" x14ac:dyDescent="0.2">
      <c r="C86" s="14"/>
      <c r="E86" s="50"/>
      <c r="G86" s="16"/>
      <c r="I86" s="50"/>
      <c r="K86" s="16"/>
      <c r="S86" s="14"/>
    </row>
    <row r="87" spans="3:19" s="13" customFormat="1" x14ac:dyDescent="0.2">
      <c r="C87" s="14"/>
      <c r="E87" s="50"/>
      <c r="G87" s="16"/>
      <c r="I87" s="50"/>
      <c r="K87" s="16"/>
      <c r="S87" s="14"/>
    </row>
    <row r="88" spans="3:19" s="13" customFormat="1" x14ac:dyDescent="0.2">
      <c r="C88" s="14"/>
      <c r="E88" s="50"/>
      <c r="G88" s="16"/>
      <c r="I88" s="50"/>
      <c r="K88" s="16"/>
      <c r="S88" s="14"/>
    </row>
    <row r="89" spans="3:19" s="13" customFormat="1" x14ac:dyDescent="0.2">
      <c r="C89" s="14"/>
      <c r="E89" s="50"/>
      <c r="G89" s="16"/>
      <c r="I89" s="50"/>
      <c r="K89" s="16"/>
      <c r="S89" s="14"/>
    </row>
    <row r="90" spans="3:19" s="13" customFormat="1" x14ac:dyDescent="0.2">
      <c r="C90" s="14"/>
      <c r="E90" s="50"/>
      <c r="G90" s="16"/>
      <c r="K90" s="16"/>
      <c r="S90" s="14"/>
    </row>
    <row r="91" spans="3:19" s="13" customFormat="1" x14ac:dyDescent="0.2">
      <c r="C91" s="14"/>
      <c r="E91" s="50"/>
      <c r="G91" s="16"/>
      <c r="I91" s="50"/>
      <c r="K91" s="16"/>
      <c r="S91" s="14"/>
    </row>
    <row r="92" spans="3:19" s="13" customFormat="1" x14ac:dyDescent="0.2">
      <c r="C92" s="14"/>
      <c r="E92" s="50"/>
      <c r="G92" s="16"/>
      <c r="I92" s="50"/>
      <c r="K92" s="16"/>
      <c r="S92" s="14"/>
    </row>
    <row r="93" spans="3:19" s="13" customFormat="1" x14ac:dyDescent="0.2">
      <c r="C93" s="14"/>
      <c r="G93" s="16"/>
      <c r="I93" s="50"/>
      <c r="K93" s="16"/>
      <c r="S93" s="14"/>
    </row>
    <row r="94" spans="3:19" s="13" customFormat="1" x14ac:dyDescent="0.2">
      <c r="C94" s="14"/>
      <c r="E94" s="50"/>
      <c r="G94" s="16"/>
      <c r="I94" s="50"/>
      <c r="K94" s="16"/>
      <c r="S94" s="14"/>
    </row>
    <row r="95" spans="3:19" s="13" customFormat="1" x14ac:dyDescent="0.2">
      <c r="C95" s="14"/>
      <c r="E95" s="50"/>
      <c r="G95" s="16"/>
      <c r="I95" s="50"/>
      <c r="K95" s="16"/>
      <c r="S95" s="14"/>
    </row>
    <row r="96" spans="3:19" s="13" customFormat="1" x14ac:dyDescent="0.2">
      <c r="C96" s="14"/>
      <c r="E96" s="50"/>
      <c r="G96" s="16"/>
      <c r="I96" s="50"/>
      <c r="K96" s="16"/>
      <c r="S96" s="14"/>
    </row>
    <row r="97" spans="3:19" s="13" customFormat="1" x14ac:dyDescent="0.2">
      <c r="C97" s="14"/>
      <c r="E97" s="50"/>
      <c r="G97" s="16"/>
      <c r="K97" s="16"/>
      <c r="S97" s="14"/>
    </row>
    <row r="98" spans="3:19" s="13" customFormat="1" x14ac:dyDescent="0.2">
      <c r="C98" s="14"/>
      <c r="G98" s="16"/>
      <c r="I98" s="50"/>
      <c r="K98" s="16"/>
      <c r="S98" s="14"/>
    </row>
    <row r="99" spans="3:19" s="13" customFormat="1" x14ac:dyDescent="0.2">
      <c r="C99" s="14"/>
      <c r="E99" s="50"/>
      <c r="G99" s="16"/>
      <c r="I99" s="50"/>
      <c r="K99" s="16"/>
      <c r="S99" s="14"/>
    </row>
    <row r="100" spans="3:19" s="13" customFormat="1" x14ac:dyDescent="0.2">
      <c r="C100" s="14"/>
      <c r="E100" s="50"/>
      <c r="G100" s="16"/>
      <c r="I100" s="50"/>
      <c r="K100" s="16"/>
      <c r="M100"/>
      <c r="N100"/>
      <c r="O100"/>
      <c r="Q100"/>
      <c r="R100"/>
      <c r="S100" s="9"/>
    </row>
    <row r="101" spans="3:19" x14ac:dyDescent="0.2">
      <c r="E101" s="45"/>
      <c r="G101" s="28"/>
      <c r="I101" s="45"/>
      <c r="K101" s="28"/>
    </row>
    <row r="102" spans="3:19" x14ac:dyDescent="0.2">
      <c r="E102" s="45"/>
      <c r="G102" s="28"/>
      <c r="I102" s="45"/>
      <c r="K102" s="28"/>
    </row>
    <row r="103" spans="3:19" x14ac:dyDescent="0.2">
      <c r="E103" s="45"/>
      <c r="G103" s="28"/>
      <c r="K103" s="28"/>
    </row>
    <row r="104" spans="3:19" x14ac:dyDescent="0.2">
      <c r="E104" s="45"/>
      <c r="G104" s="28"/>
      <c r="I104" s="45"/>
      <c r="K104" s="28"/>
    </row>
    <row r="105" spans="3:19" x14ac:dyDescent="0.2">
      <c r="G105" s="28"/>
      <c r="I105" s="45"/>
      <c r="K105" s="28"/>
    </row>
    <row r="106" spans="3:19" x14ac:dyDescent="0.2">
      <c r="E106" s="45"/>
      <c r="G106" s="28"/>
      <c r="I106" s="45"/>
      <c r="K106" s="28"/>
    </row>
    <row r="107" spans="3:19" x14ac:dyDescent="0.2">
      <c r="E107" s="45"/>
      <c r="G107" s="28"/>
      <c r="I107" s="45"/>
      <c r="K107" s="28"/>
    </row>
    <row r="108" spans="3:19" x14ac:dyDescent="0.2">
      <c r="E108" s="45"/>
      <c r="G108" s="28"/>
      <c r="K108" s="28"/>
    </row>
    <row r="109" spans="3:19" x14ac:dyDescent="0.2">
      <c r="E109" s="45"/>
      <c r="G109" s="28"/>
    </row>
    <row r="110" spans="3:19" x14ac:dyDescent="0.2">
      <c r="E110" s="45"/>
      <c r="G110" s="28"/>
    </row>
    <row r="111" spans="3:19" x14ac:dyDescent="0.2">
      <c r="G111" s="28"/>
    </row>
    <row r="112" spans="3:19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494C-2CCD-864C-BF26-9D8A708D2C23}">
  <sheetPr codeName="Sheet68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0.83203125" style="13"/>
    <col min="21" max="21" width="25.83203125" customWidth="1"/>
    <col min="22" max="23" width="15.83203125" customWidth="1"/>
    <col min="24" max="24" width="106.33203125" style="13" customWidth="1"/>
  </cols>
  <sheetData>
    <row r="1" spans="1:23" x14ac:dyDescent="0.2">
      <c r="A1" s="8" t="s">
        <v>58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  <c r="U1" s="13"/>
      <c r="V1" s="13"/>
      <c r="W1" s="13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  <c r="U2" s="13"/>
      <c r="V2" s="13"/>
      <c r="W2" s="13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305</v>
      </c>
      <c r="R3" s="23" t="s">
        <v>64</v>
      </c>
      <c r="S3" s="24" t="s">
        <v>77</v>
      </c>
      <c r="U3" s="38" t="s">
        <v>489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7690</v>
      </c>
      <c r="C4" s="10">
        <f>B4/B7</f>
        <v>0.97243297926150729</v>
      </c>
      <c r="E4" s="1" t="s">
        <v>104</v>
      </c>
      <c r="F4" s="112">
        <v>5462</v>
      </c>
      <c r="G4" s="10">
        <f>F4/F6</f>
        <v>0.77961747073936627</v>
      </c>
      <c r="I4" s="152" t="s">
        <v>139</v>
      </c>
      <c r="J4" s="112">
        <v>1787</v>
      </c>
      <c r="K4" s="10">
        <f>J4/J6</f>
        <v>0.33470687394643189</v>
      </c>
      <c r="M4" s="38" t="s">
        <v>170</v>
      </c>
      <c r="N4" s="112">
        <v>1207</v>
      </c>
      <c r="O4" s="24">
        <f>N4/N8</f>
        <v>0.25945829750644883</v>
      </c>
      <c r="Q4" s="23" t="s">
        <v>306</v>
      </c>
      <c r="R4" s="112">
        <v>973</v>
      </c>
      <c r="S4" s="24">
        <f>R4/R7</f>
        <v>0.17892607576314823</v>
      </c>
      <c r="U4" s="38" t="s">
        <v>609</v>
      </c>
      <c r="V4" s="112">
        <v>2189</v>
      </c>
      <c r="W4" s="24">
        <f>V4/V6</f>
        <v>0.46823529411764708</v>
      </c>
    </row>
    <row r="5" spans="1:23" x14ac:dyDescent="0.2">
      <c r="A5" s="1" t="s">
        <v>67</v>
      </c>
      <c r="B5" s="112">
        <v>84</v>
      </c>
      <c r="C5" s="10">
        <f>B5/B7</f>
        <v>1.0622154779969651E-2</v>
      </c>
      <c r="E5" s="1" t="s">
        <v>105</v>
      </c>
      <c r="F5" s="112">
        <v>1544</v>
      </c>
      <c r="G5" s="10">
        <f>F5/F6</f>
        <v>0.22038252926063373</v>
      </c>
      <c r="I5" s="152" t="s">
        <v>88</v>
      </c>
      <c r="J5" s="112">
        <v>3552</v>
      </c>
      <c r="K5" s="10">
        <f>J5/J6</f>
        <v>0.66529312605356805</v>
      </c>
      <c r="M5" s="38" t="s">
        <v>171</v>
      </c>
      <c r="N5" s="112">
        <v>634</v>
      </c>
      <c r="O5" s="24">
        <f>N5/N8</f>
        <v>0.13628546861564919</v>
      </c>
      <c r="Q5" s="23" t="s">
        <v>307</v>
      </c>
      <c r="R5" s="112">
        <v>254</v>
      </c>
      <c r="S5" s="24">
        <f>R5/R7</f>
        <v>4.6708348657594705E-2</v>
      </c>
      <c r="U5" s="38" t="s">
        <v>610</v>
      </c>
      <c r="V5" s="112">
        <v>2486</v>
      </c>
      <c r="W5" s="24">
        <f>V5/V6</f>
        <v>0.53176470588235292</v>
      </c>
    </row>
    <row r="6" spans="1:23" x14ac:dyDescent="0.2">
      <c r="A6" s="2" t="s">
        <v>68</v>
      </c>
      <c r="B6" s="112">
        <v>134</v>
      </c>
      <c r="C6" s="11">
        <f>B6/B7</f>
        <v>1.6944865958523014E-2</v>
      </c>
      <c r="E6" s="1" t="s">
        <v>107</v>
      </c>
      <c r="F6" s="1">
        <f>F4+F5</f>
        <v>7006</v>
      </c>
      <c r="G6" s="10">
        <f>G4+G5</f>
        <v>1</v>
      </c>
      <c r="I6" s="152" t="s">
        <v>69</v>
      </c>
      <c r="J6" s="1">
        <f>J4+J5</f>
        <v>5339</v>
      </c>
      <c r="K6" s="10">
        <f>K4+K5</f>
        <v>1</v>
      </c>
      <c r="M6" s="38" t="s">
        <v>172</v>
      </c>
      <c r="N6" s="112">
        <v>1742</v>
      </c>
      <c r="O6" s="24">
        <f>N6/N8</f>
        <v>0.37446259673258814</v>
      </c>
      <c r="Q6" s="23" t="s">
        <v>308</v>
      </c>
      <c r="R6" s="112">
        <v>4211</v>
      </c>
      <c r="S6" s="24">
        <f>R6/R7</f>
        <v>0.77436557557925711</v>
      </c>
      <c r="U6" s="38" t="s">
        <v>69</v>
      </c>
      <c r="V6" s="23">
        <f>V4+V5</f>
        <v>4675</v>
      </c>
      <c r="W6" s="24">
        <f>W4+W5</f>
        <v>1</v>
      </c>
    </row>
    <row r="7" spans="1:23" x14ac:dyDescent="0.2">
      <c r="A7" s="1" t="s">
        <v>69</v>
      </c>
      <c r="B7" s="1">
        <f>B4+B5+B6</f>
        <v>7908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1069</v>
      </c>
      <c r="O7" s="24">
        <f>N7/N8</f>
        <v>0.22979363714531384</v>
      </c>
      <c r="Q7" s="23" t="s">
        <v>69</v>
      </c>
      <c r="R7" s="23">
        <f>R4+R5+R6</f>
        <v>5438</v>
      </c>
      <c r="S7" s="24">
        <f>S4+S5+S6</f>
        <v>1</v>
      </c>
      <c r="U7" s="13"/>
      <c r="V7" s="13"/>
      <c r="W7" s="16"/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4652</v>
      </c>
      <c r="O8" s="24">
        <f>O4+O5+O6+O7</f>
        <v>1</v>
      </c>
      <c r="Q8" s="13"/>
      <c r="R8" s="13"/>
      <c r="S8" s="14"/>
      <c r="U8" s="13"/>
      <c r="V8" s="13"/>
      <c r="W8" s="13"/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28</v>
      </c>
      <c r="G9" s="10">
        <f>F9/F11</f>
        <v>0.35897435897435898</v>
      </c>
      <c r="I9" s="152" t="s">
        <v>671</v>
      </c>
      <c r="J9" s="112">
        <v>934</v>
      </c>
      <c r="K9" s="10">
        <f>J9/J12</f>
        <v>0.17669315172152858</v>
      </c>
      <c r="M9" s="13"/>
      <c r="N9" s="13"/>
      <c r="O9" s="14"/>
      <c r="Q9" s="23" t="s">
        <v>309</v>
      </c>
      <c r="R9" s="23" t="s">
        <v>64</v>
      </c>
      <c r="S9" s="24" t="s">
        <v>77</v>
      </c>
      <c r="U9" s="50"/>
      <c r="V9" s="13"/>
      <c r="W9" s="16"/>
    </row>
    <row r="10" spans="1:23" x14ac:dyDescent="0.2">
      <c r="A10" s="23" t="s">
        <v>70</v>
      </c>
      <c r="B10" s="112">
        <v>68</v>
      </c>
      <c r="C10" s="24">
        <f>B10/B17</f>
        <v>8.7001023541453427E-3</v>
      </c>
      <c r="E10" s="1" t="s">
        <v>109</v>
      </c>
      <c r="F10" s="112">
        <v>50</v>
      </c>
      <c r="G10" s="10">
        <f>F10/F11</f>
        <v>0.64102564102564108</v>
      </c>
      <c r="I10" s="152" t="s">
        <v>141</v>
      </c>
      <c r="J10" s="112">
        <v>1926</v>
      </c>
      <c r="K10" s="10">
        <f>J10/J12</f>
        <v>0.36435868331441545</v>
      </c>
      <c r="M10" s="38" t="s">
        <v>174</v>
      </c>
      <c r="N10" s="23" t="s">
        <v>64</v>
      </c>
      <c r="O10" s="24" t="s">
        <v>77</v>
      </c>
      <c r="Q10" s="23" t="s">
        <v>310</v>
      </c>
      <c r="R10" s="112">
        <v>1111</v>
      </c>
      <c r="S10" s="24">
        <f>R10/R14</f>
        <v>0.24042415061674963</v>
      </c>
      <c r="U10" s="13"/>
      <c r="V10" s="13"/>
      <c r="W10" s="16"/>
    </row>
    <row r="11" spans="1:23" x14ac:dyDescent="0.2">
      <c r="A11" s="23" t="s">
        <v>71</v>
      </c>
      <c r="B11" s="112">
        <v>1225</v>
      </c>
      <c r="C11" s="24">
        <f>B11/B17</f>
        <v>0.15672978505629478</v>
      </c>
      <c r="E11" s="1" t="s">
        <v>107</v>
      </c>
      <c r="F11" s="1">
        <f>F9+F10</f>
        <v>78</v>
      </c>
      <c r="G11" s="10">
        <f>G9+G10</f>
        <v>1</v>
      </c>
      <c r="I11" s="152" t="s">
        <v>142</v>
      </c>
      <c r="J11" s="112">
        <v>2426</v>
      </c>
      <c r="K11" s="10">
        <f>J11/J12</f>
        <v>0.45894816496405599</v>
      </c>
      <c r="M11" s="38" t="s">
        <v>176</v>
      </c>
      <c r="N11" s="112">
        <v>1796</v>
      </c>
      <c r="O11" s="24">
        <f>N11/N13</f>
        <v>0.3869855634561517</v>
      </c>
      <c r="Q11" s="23" t="s">
        <v>311</v>
      </c>
      <c r="R11" s="112">
        <v>924</v>
      </c>
      <c r="S11" s="24">
        <f>R11/R14</f>
        <v>0.19995671932482148</v>
      </c>
      <c r="U11" s="13"/>
      <c r="V11" s="13"/>
      <c r="W11" s="16"/>
    </row>
    <row r="12" spans="1:23" x14ac:dyDescent="0.2">
      <c r="A12" s="23" t="s">
        <v>72</v>
      </c>
      <c r="B12" s="112">
        <v>40</v>
      </c>
      <c r="C12" s="24">
        <f>B12/B17</f>
        <v>5.1177072671443197E-3</v>
      </c>
      <c r="E12" s="13"/>
      <c r="F12" s="13"/>
      <c r="G12" s="14"/>
      <c r="I12" s="152" t="s">
        <v>69</v>
      </c>
      <c r="J12" s="1">
        <f>J9+J10+J11</f>
        <v>5286</v>
      </c>
      <c r="K12" s="10">
        <f>K9+K10+K11</f>
        <v>1</v>
      </c>
      <c r="M12" s="38" t="s">
        <v>175</v>
      </c>
      <c r="N12" s="112">
        <v>2845</v>
      </c>
      <c r="O12" s="24">
        <f>N12/N13</f>
        <v>0.61301443654384835</v>
      </c>
      <c r="Q12" s="23" t="s">
        <v>670</v>
      </c>
      <c r="R12" s="112">
        <v>1825</v>
      </c>
      <c r="S12" s="24">
        <f>R12/R14</f>
        <v>0.39493616100411166</v>
      </c>
      <c r="U12" s="13"/>
      <c r="V12" s="13"/>
      <c r="W12" s="16"/>
    </row>
    <row r="13" spans="1:23" x14ac:dyDescent="0.2">
      <c r="A13" s="23" t="s">
        <v>73</v>
      </c>
      <c r="B13" s="112">
        <v>585</v>
      </c>
      <c r="C13" s="24">
        <f>B13/B17</f>
        <v>7.484646878198567E-2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4641</v>
      </c>
      <c r="O13" s="24">
        <f>O11+O12</f>
        <v>1</v>
      </c>
      <c r="Q13" s="23" t="s">
        <v>312</v>
      </c>
      <c r="R13" s="112">
        <v>761</v>
      </c>
      <c r="S13" s="24">
        <f>R13/R14</f>
        <v>0.16468296905431726</v>
      </c>
      <c r="U13" s="13"/>
      <c r="V13" s="13"/>
      <c r="W13" s="16"/>
    </row>
    <row r="14" spans="1:23" x14ac:dyDescent="0.2">
      <c r="A14" s="23" t="s">
        <v>74</v>
      </c>
      <c r="B14" s="112">
        <v>73</v>
      </c>
      <c r="C14" s="24">
        <f>B14/B17</f>
        <v>9.3398157625383827E-3</v>
      </c>
      <c r="E14" s="6" t="s">
        <v>111</v>
      </c>
      <c r="F14" s="112">
        <v>3349</v>
      </c>
      <c r="G14" s="27">
        <f>F14/F16</f>
        <v>0.59931997136721549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23" t="s">
        <v>69</v>
      </c>
      <c r="R14" s="23">
        <f>R10+R11+R12+R13</f>
        <v>4621</v>
      </c>
      <c r="S14" s="24">
        <f>S10+S11+S12+S13</f>
        <v>1</v>
      </c>
      <c r="U14" s="13"/>
      <c r="V14" s="13"/>
      <c r="W14" s="13"/>
    </row>
    <row r="15" spans="1:23" x14ac:dyDescent="0.2">
      <c r="A15" s="23" t="s">
        <v>75</v>
      </c>
      <c r="B15" s="112">
        <v>1826</v>
      </c>
      <c r="C15" s="24">
        <f>B15/B17</f>
        <v>0.23362333674513819</v>
      </c>
      <c r="E15" s="6" t="s">
        <v>112</v>
      </c>
      <c r="F15" s="112">
        <v>2239</v>
      </c>
      <c r="G15" s="27">
        <f>F15/F16</f>
        <v>0.40068002863278451</v>
      </c>
      <c r="I15" s="152" t="s">
        <v>144</v>
      </c>
      <c r="J15" s="112">
        <v>1075</v>
      </c>
      <c r="K15" s="10">
        <f>J15/J19</f>
        <v>0.21934299122628034</v>
      </c>
      <c r="M15" s="38" t="s">
        <v>177</v>
      </c>
      <c r="N15" s="23" t="s">
        <v>64</v>
      </c>
      <c r="O15" s="24" t="s">
        <v>77</v>
      </c>
      <c r="Q15" s="13"/>
      <c r="R15" s="13"/>
      <c r="S15" s="14"/>
      <c r="U15" s="50"/>
      <c r="V15" s="13"/>
      <c r="W15" s="16"/>
    </row>
    <row r="16" spans="1:23" x14ac:dyDescent="0.2">
      <c r="A16" s="23" t="s">
        <v>76</v>
      </c>
      <c r="B16" s="112">
        <v>3999</v>
      </c>
      <c r="C16" s="24">
        <f>B16/B17</f>
        <v>0.51164278403275332</v>
      </c>
      <c r="E16" s="6" t="s">
        <v>107</v>
      </c>
      <c r="F16" s="7">
        <f>F14+F15</f>
        <v>5588</v>
      </c>
      <c r="G16" s="27">
        <f>G14+G15</f>
        <v>1</v>
      </c>
      <c r="I16" s="152" t="s">
        <v>145</v>
      </c>
      <c r="J16" s="112">
        <v>952</v>
      </c>
      <c r="K16" s="10">
        <f>J16/J19</f>
        <v>0.19424607223015711</v>
      </c>
      <c r="M16" s="38" t="s">
        <v>178</v>
      </c>
      <c r="N16" s="157">
        <v>1862</v>
      </c>
      <c r="O16" s="24">
        <f>N16/N18</f>
        <v>0.40779675865089793</v>
      </c>
      <c r="Q16" s="23" t="s">
        <v>313</v>
      </c>
      <c r="R16" s="23" t="s">
        <v>64</v>
      </c>
      <c r="S16" s="24" t="s">
        <v>77</v>
      </c>
      <c r="U16" s="50"/>
      <c r="V16" s="13"/>
      <c r="W16" s="16"/>
    </row>
    <row r="17" spans="1:23" x14ac:dyDescent="0.2">
      <c r="A17" s="23" t="s">
        <v>69</v>
      </c>
      <c r="B17" s="23">
        <f>B10+B11+B12+B13+B14+B15+B16</f>
        <v>7816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1084</v>
      </c>
      <c r="K17" s="10">
        <f>J17/J19</f>
        <v>0.22117935115282594</v>
      </c>
      <c r="M17" s="38" t="s">
        <v>179</v>
      </c>
      <c r="N17" s="112">
        <v>2704</v>
      </c>
      <c r="O17" s="24">
        <f>N17/N18</f>
        <v>0.59220324134910207</v>
      </c>
      <c r="Q17" s="23" t="s">
        <v>314</v>
      </c>
      <c r="R17" s="112">
        <v>1663</v>
      </c>
      <c r="S17" s="24">
        <f>R17/R20</f>
        <v>0.32697601258356274</v>
      </c>
      <c r="U17" s="50"/>
      <c r="V17" s="13"/>
      <c r="W17" s="16"/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1790</v>
      </c>
      <c r="K18" s="127">
        <f>J18/J19</f>
        <v>0.36523158539073658</v>
      </c>
      <c r="M18" s="38" t="s">
        <v>69</v>
      </c>
      <c r="N18" s="23">
        <f>N16+N17</f>
        <v>4566</v>
      </c>
      <c r="O18" s="24">
        <f>O16+O17</f>
        <v>1</v>
      </c>
      <c r="Q18" s="23" t="s">
        <v>315</v>
      </c>
      <c r="R18" s="112">
        <v>870</v>
      </c>
      <c r="S18" s="24">
        <f>R18/R20</f>
        <v>0.17105780574125048</v>
      </c>
      <c r="U18" s="50"/>
      <c r="V18" s="13"/>
      <c r="W18" s="16"/>
    </row>
    <row r="19" spans="1:23" x14ac:dyDescent="0.2">
      <c r="A19" s="43"/>
      <c r="B19" s="43"/>
      <c r="C19" s="44"/>
      <c r="E19" s="152" t="s">
        <v>114</v>
      </c>
      <c r="F19" s="112">
        <v>518</v>
      </c>
      <c r="G19" s="10">
        <f>F19/F22</f>
        <v>9.3959731543624164E-2</v>
      </c>
      <c r="I19" s="152" t="s">
        <v>69</v>
      </c>
      <c r="J19" s="1">
        <f>J15+J16+J17+J18</f>
        <v>4901</v>
      </c>
      <c r="K19" s="10">
        <f>K15+K16+K17+K18</f>
        <v>1</v>
      </c>
      <c r="M19" s="13"/>
      <c r="N19" s="13"/>
      <c r="O19" s="14"/>
      <c r="Q19" s="23" t="s">
        <v>316</v>
      </c>
      <c r="R19" s="112">
        <v>2553</v>
      </c>
      <c r="S19" s="24">
        <f>R19/R20</f>
        <v>0.50196618167518681</v>
      </c>
      <c r="U19" s="13"/>
      <c r="V19" s="13"/>
      <c r="W19" s="13"/>
    </row>
    <row r="20" spans="1:23" x14ac:dyDescent="0.2">
      <c r="A20" s="43"/>
      <c r="B20" s="43"/>
      <c r="C20" s="44"/>
      <c r="E20" s="152" t="s">
        <v>674</v>
      </c>
      <c r="F20" s="112">
        <v>1833</v>
      </c>
      <c r="G20" s="10">
        <f>F20/F22</f>
        <v>0.33248684926537275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23" t="s">
        <v>69</v>
      </c>
      <c r="R20" s="23">
        <f>R17+R18+R19</f>
        <v>5086</v>
      </c>
      <c r="S20" s="24">
        <f>S17+S18+S19</f>
        <v>1</v>
      </c>
      <c r="U20" s="50"/>
      <c r="V20" s="13"/>
      <c r="W20" s="16"/>
    </row>
    <row r="21" spans="1:23" x14ac:dyDescent="0.2">
      <c r="A21" s="43"/>
      <c r="B21" s="43"/>
      <c r="C21" s="44"/>
      <c r="E21" s="152" t="s">
        <v>115</v>
      </c>
      <c r="F21" s="112">
        <v>3162</v>
      </c>
      <c r="G21" s="10">
        <f>F21/F22</f>
        <v>0.57355341919100311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1629</v>
      </c>
      <c r="O21" s="24">
        <f>N21/N25</f>
        <v>0.35382276281494351</v>
      </c>
      <c r="Q21" s="13"/>
      <c r="R21" s="13"/>
      <c r="S21" s="14"/>
      <c r="U21" s="50"/>
      <c r="V21" s="13"/>
      <c r="W21" s="16"/>
    </row>
    <row r="22" spans="1:23" x14ac:dyDescent="0.2">
      <c r="A22" s="43"/>
      <c r="B22" s="43"/>
      <c r="C22" s="44"/>
      <c r="E22" s="152" t="s">
        <v>107</v>
      </c>
      <c r="F22" s="1">
        <f>F19+F20+F21</f>
        <v>5513</v>
      </c>
      <c r="G22" s="10">
        <f>G19+G20+G21</f>
        <v>1</v>
      </c>
      <c r="I22" s="152" t="s">
        <v>148</v>
      </c>
      <c r="J22" s="112">
        <v>1773</v>
      </c>
      <c r="K22" s="10">
        <f>J22/J25</f>
        <v>0.36354316177978263</v>
      </c>
      <c r="M22" s="38" t="s">
        <v>182</v>
      </c>
      <c r="N22" s="112">
        <v>1316</v>
      </c>
      <c r="O22" s="24">
        <f>N22/N25</f>
        <v>0.28583840139009559</v>
      </c>
      <c r="Q22" s="13"/>
      <c r="R22" s="13"/>
      <c r="S22" s="14"/>
      <c r="U22" s="50"/>
      <c r="V22" s="13"/>
      <c r="W22" s="16"/>
    </row>
    <row r="23" spans="1:23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629</v>
      </c>
      <c r="K23" s="10">
        <f>J23/J25</f>
        <v>0.12897272913676441</v>
      </c>
      <c r="M23" s="38" t="s">
        <v>183</v>
      </c>
      <c r="N23" s="112">
        <v>987</v>
      </c>
      <c r="O23" s="24">
        <f>N23/N25</f>
        <v>0.21437880104257168</v>
      </c>
      <c r="Q23" s="13"/>
      <c r="R23" s="13"/>
      <c r="S23" s="14"/>
      <c r="U23" s="50"/>
      <c r="V23" s="13"/>
      <c r="W23" s="16"/>
    </row>
    <row r="24" spans="1:23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2475</v>
      </c>
      <c r="K24" s="10">
        <f>J24/J25</f>
        <v>0.50748410908345298</v>
      </c>
      <c r="M24" s="38" t="s">
        <v>184</v>
      </c>
      <c r="N24" s="112">
        <v>672</v>
      </c>
      <c r="O24" s="24">
        <f>N24/N25</f>
        <v>0.14596003475238922</v>
      </c>
      <c r="Q24" s="13"/>
      <c r="R24" s="13"/>
      <c r="S24" s="14"/>
      <c r="U24" s="13"/>
      <c r="V24" s="13"/>
      <c r="W24" s="13"/>
    </row>
    <row r="25" spans="1:23" x14ac:dyDescent="0.2">
      <c r="A25" s="43"/>
      <c r="B25" s="43"/>
      <c r="C25" s="44"/>
      <c r="E25" s="152" t="s">
        <v>117</v>
      </c>
      <c r="F25" s="112">
        <v>2192</v>
      </c>
      <c r="G25" s="10">
        <f>F25/F30</f>
        <v>0.41633428300094966</v>
      </c>
      <c r="I25" s="152" t="s">
        <v>69</v>
      </c>
      <c r="J25" s="1">
        <f>J22+J23+J24</f>
        <v>4877</v>
      </c>
      <c r="K25" s="10">
        <f>K22+K23+K24</f>
        <v>1</v>
      </c>
      <c r="M25" s="38" t="s">
        <v>69</v>
      </c>
      <c r="N25" s="23">
        <f>N21+N22+N23+N24</f>
        <v>4604</v>
      </c>
      <c r="O25" s="24">
        <f>O21+O22+O23+O24</f>
        <v>1</v>
      </c>
      <c r="Q25" s="13"/>
      <c r="R25" s="13"/>
      <c r="S25" s="14"/>
      <c r="U25" s="13"/>
      <c r="V25" s="13"/>
      <c r="W25" s="13"/>
    </row>
    <row r="26" spans="1:23" x14ac:dyDescent="0.2">
      <c r="A26" s="13"/>
      <c r="B26" s="13"/>
      <c r="C26" s="14"/>
      <c r="E26" s="152" t="s">
        <v>118</v>
      </c>
      <c r="F26" s="112">
        <v>797</v>
      </c>
      <c r="G26" s="10">
        <f>F26/F30</f>
        <v>0.1513770180436847</v>
      </c>
      <c r="I26" s="13"/>
      <c r="J26" s="13"/>
      <c r="K26" s="14"/>
      <c r="M26" s="13"/>
      <c r="N26" s="13"/>
      <c r="O26" s="14"/>
      <c r="Q26" s="13"/>
      <c r="R26" s="13"/>
      <c r="S26" s="14"/>
      <c r="U26" s="13"/>
      <c r="V26" s="13"/>
      <c r="W26" s="13"/>
    </row>
    <row r="27" spans="1:23" x14ac:dyDescent="0.2">
      <c r="A27" s="13"/>
      <c r="B27" s="13"/>
      <c r="C27" s="14"/>
      <c r="E27" s="152" t="s">
        <v>119</v>
      </c>
      <c r="F27" s="112">
        <v>531</v>
      </c>
      <c r="G27" s="10">
        <f>F27/F30</f>
        <v>0.10085470085470086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  <c r="U27" s="13"/>
      <c r="V27" s="13"/>
      <c r="W27" s="13"/>
    </row>
    <row r="28" spans="1:23" x14ac:dyDescent="0.2">
      <c r="A28" s="13"/>
      <c r="B28" s="13"/>
      <c r="C28" s="14"/>
      <c r="E28" s="152" t="s">
        <v>120</v>
      </c>
      <c r="F28" s="112">
        <v>298</v>
      </c>
      <c r="G28" s="10">
        <f>F28/F30</f>
        <v>5.6600189933523268E-2</v>
      </c>
      <c r="I28" s="152" t="s">
        <v>644</v>
      </c>
      <c r="J28" s="112">
        <v>1116</v>
      </c>
      <c r="K28" s="10">
        <f>J28/J33</f>
        <v>0.23342396988077807</v>
      </c>
      <c r="M28" s="38" t="s">
        <v>186</v>
      </c>
      <c r="N28" s="112">
        <v>1042</v>
      </c>
      <c r="O28" s="24">
        <f>N28/N31</f>
        <v>0.22850877192982455</v>
      </c>
      <c r="Q28" s="13"/>
      <c r="R28" s="13"/>
      <c r="S28" s="14"/>
      <c r="U28" s="13"/>
      <c r="V28" s="13"/>
      <c r="W28" s="13"/>
    </row>
    <row r="29" spans="1:23" x14ac:dyDescent="0.2">
      <c r="A29" s="13"/>
      <c r="B29" s="13"/>
      <c r="C29" s="14"/>
      <c r="E29" s="152" t="s">
        <v>99</v>
      </c>
      <c r="F29" s="112">
        <v>1447</v>
      </c>
      <c r="G29" s="10">
        <f>F29/F30</f>
        <v>0.27483380816714148</v>
      </c>
      <c r="I29" s="152" t="s">
        <v>151</v>
      </c>
      <c r="J29" s="112">
        <v>1634</v>
      </c>
      <c r="K29" s="10">
        <f>J29/J33</f>
        <v>0.34176950428780589</v>
      </c>
      <c r="M29" s="38" t="s">
        <v>682</v>
      </c>
      <c r="N29" s="112">
        <v>2154</v>
      </c>
      <c r="O29" s="24">
        <f>N29/N31</f>
        <v>0.4723684210526316</v>
      </c>
      <c r="Q29" s="13"/>
      <c r="R29" s="13"/>
      <c r="S29" s="14"/>
      <c r="U29" s="13"/>
      <c r="V29" s="13"/>
      <c r="W29" s="13"/>
    </row>
    <row r="30" spans="1:23" x14ac:dyDescent="0.2">
      <c r="A30" s="13"/>
      <c r="B30" s="13"/>
      <c r="C30" s="14"/>
      <c r="E30" s="152" t="s">
        <v>69</v>
      </c>
      <c r="F30" s="1">
        <f>F25+F26+F27+F28+F29</f>
        <v>5265</v>
      </c>
      <c r="G30" s="10">
        <f>G25+G26+G27+G28+G29</f>
        <v>1</v>
      </c>
      <c r="I30" s="152" t="s">
        <v>152</v>
      </c>
      <c r="J30" s="112">
        <v>471</v>
      </c>
      <c r="K30" s="10">
        <f>J30/J33</f>
        <v>9.851495503032838E-2</v>
      </c>
      <c r="M30" s="38" t="s">
        <v>187</v>
      </c>
      <c r="N30" s="112">
        <v>1364</v>
      </c>
      <c r="O30" s="24">
        <f>N30/N31</f>
        <v>0.29912280701754385</v>
      </c>
      <c r="Q30" s="13"/>
      <c r="R30" s="13"/>
      <c r="S30" s="14"/>
      <c r="U30" s="13"/>
      <c r="V30" s="13"/>
      <c r="W30" s="13"/>
    </row>
    <row r="31" spans="1:23" x14ac:dyDescent="0.2">
      <c r="A31" s="13"/>
      <c r="B31" s="13"/>
      <c r="C31" s="14"/>
      <c r="E31" s="13"/>
      <c r="F31" s="13"/>
      <c r="G31" s="14"/>
      <c r="I31" s="152" t="s">
        <v>153</v>
      </c>
      <c r="J31" s="112">
        <v>582</v>
      </c>
      <c r="K31" s="10">
        <f>J31/J33</f>
        <v>0.12173185526040577</v>
      </c>
      <c r="M31" s="38" t="s">
        <v>69</v>
      </c>
      <c r="N31" s="23">
        <f>N28+N29+N30</f>
        <v>4560</v>
      </c>
      <c r="O31" s="24">
        <f>O28+O29+O30</f>
        <v>1</v>
      </c>
      <c r="Q31" s="13"/>
      <c r="R31" s="13"/>
      <c r="S31" s="14"/>
      <c r="U31" s="13"/>
      <c r="V31" s="13"/>
      <c r="W31" s="13"/>
    </row>
    <row r="32" spans="1:23" x14ac:dyDescent="0.2">
      <c r="A32" s="13"/>
      <c r="B32" s="13"/>
      <c r="C32" s="1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978</v>
      </c>
      <c r="K32" s="10">
        <f>J32/J33</f>
        <v>0.20455971554068186</v>
      </c>
      <c r="M32" s="13"/>
      <c r="N32" s="13"/>
      <c r="O32" s="14"/>
      <c r="Q32" s="13"/>
      <c r="R32" s="13"/>
      <c r="S32" s="14"/>
      <c r="U32" s="13"/>
      <c r="V32" s="13"/>
      <c r="W32" s="13"/>
    </row>
    <row r="33" spans="1:23" x14ac:dyDescent="0.2">
      <c r="A33" s="13"/>
      <c r="B33" s="13"/>
      <c r="C33" s="14"/>
      <c r="E33" s="6" t="s">
        <v>112</v>
      </c>
      <c r="F33" s="112">
        <v>3244</v>
      </c>
      <c r="G33" s="27">
        <f>F33/F35</f>
        <v>0.60680882903105127</v>
      </c>
      <c r="I33" s="152" t="s">
        <v>69</v>
      </c>
      <c r="J33" s="1">
        <f>J28+J29+J30+J31+J32</f>
        <v>4781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  <c r="U33" s="13"/>
      <c r="V33" s="13"/>
      <c r="W33" s="13"/>
    </row>
    <row r="34" spans="1:23" x14ac:dyDescent="0.2">
      <c r="A34" s="13"/>
      <c r="B34" s="13"/>
      <c r="C34" s="14"/>
      <c r="E34" s="6" t="s">
        <v>122</v>
      </c>
      <c r="F34" s="112">
        <v>2102</v>
      </c>
      <c r="G34" s="27">
        <f>F34/F35</f>
        <v>0.39319117096894873</v>
      </c>
      <c r="I34" s="13"/>
      <c r="J34" s="13"/>
      <c r="K34" s="14"/>
      <c r="M34" s="38" t="s">
        <v>189</v>
      </c>
      <c r="N34" s="112">
        <v>1862</v>
      </c>
      <c r="O34" s="24">
        <f>N34/N38</f>
        <v>0.40207298639602679</v>
      </c>
      <c r="Q34" s="13"/>
      <c r="R34" s="13"/>
      <c r="S34" s="14"/>
      <c r="U34" s="13"/>
      <c r="V34" s="13"/>
      <c r="W34" s="13"/>
    </row>
    <row r="35" spans="1:23" x14ac:dyDescent="0.2">
      <c r="A35" s="13"/>
      <c r="B35" s="13"/>
      <c r="C35" s="14"/>
      <c r="E35" s="6" t="s">
        <v>107</v>
      </c>
      <c r="F35" s="7">
        <f>F33+F34</f>
        <v>5346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1531</v>
      </c>
      <c r="O35" s="24">
        <f>N35/N38</f>
        <v>0.33059814294968687</v>
      </c>
      <c r="Q35" s="13"/>
      <c r="R35" s="13"/>
      <c r="S35" s="14"/>
      <c r="U35" s="13"/>
      <c r="V35" s="13"/>
      <c r="W35" s="13"/>
    </row>
    <row r="36" spans="1:23" x14ac:dyDescent="0.2">
      <c r="A36" s="43"/>
      <c r="B36" s="43"/>
      <c r="C36" s="44"/>
      <c r="E36" s="13"/>
      <c r="F36" s="13"/>
      <c r="G36" s="14"/>
      <c r="I36" s="38" t="s">
        <v>156</v>
      </c>
      <c r="J36" s="112">
        <v>2355</v>
      </c>
      <c r="K36" s="24">
        <f>J36/J38</f>
        <v>0.49402139710509757</v>
      </c>
      <c r="M36" s="38" t="s">
        <v>191</v>
      </c>
      <c r="N36" s="112">
        <v>653</v>
      </c>
      <c r="O36" s="24">
        <f>N36/N38</f>
        <v>0.14100626214640466</v>
      </c>
      <c r="Q36" s="13"/>
      <c r="R36" s="13"/>
      <c r="S36" s="14"/>
      <c r="U36" s="13"/>
      <c r="V36" s="13"/>
      <c r="W36" s="13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2412</v>
      </c>
      <c r="K37" s="24">
        <f>J37/J38</f>
        <v>0.50597860289490248</v>
      </c>
      <c r="M37" s="38" t="s">
        <v>192</v>
      </c>
      <c r="N37" s="112">
        <v>585</v>
      </c>
      <c r="O37" s="24">
        <f>N37/N38</f>
        <v>0.12632260850788166</v>
      </c>
      <c r="Q37" s="13"/>
      <c r="R37" s="13"/>
      <c r="S37" s="14"/>
      <c r="U37" s="13"/>
      <c r="V37" s="13"/>
      <c r="W37" s="13"/>
    </row>
    <row r="38" spans="1:23" x14ac:dyDescent="0.2">
      <c r="A38" s="43"/>
      <c r="B38" s="43"/>
      <c r="C38" s="44"/>
      <c r="E38" s="6" t="s">
        <v>124</v>
      </c>
      <c r="F38" s="112">
        <v>20</v>
      </c>
      <c r="G38" s="27">
        <f>F38/F40</f>
        <v>0.33898305084745761</v>
      </c>
      <c r="I38" s="38" t="s">
        <v>69</v>
      </c>
      <c r="J38" s="23">
        <f>J36+J37</f>
        <v>4767</v>
      </c>
      <c r="K38" s="24">
        <f>K36+K37</f>
        <v>1</v>
      </c>
      <c r="M38" s="38" t="s">
        <v>107</v>
      </c>
      <c r="N38" s="23">
        <f>N34+N35+N36+N37</f>
        <v>4631</v>
      </c>
      <c r="O38" s="24">
        <f>O34+O35+O36+O37</f>
        <v>1</v>
      </c>
      <c r="Q38" s="13"/>
      <c r="R38" s="13"/>
      <c r="S38" s="14"/>
      <c r="U38" s="13"/>
      <c r="V38" s="13"/>
      <c r="W38" s="13"/>
    </row>
    <row r="39" spans="1:23" x14ac:dyDescent="0.2">
      <c r="A39" s="43"/>
      <c r="B39" s="43"/>
      <c r="C39" s="44"/>
      <c r="E39" s="6" t="s">
        <v>125</v>
      </c>
      <c r="F39" s="112">
        <v>39</v>
      </c>
      <c r="G39" s="27">
        <f>F39/F40</f>
        <v>0.66101694915254239</v>
      </c>
      <c r="I39" s="13"/>
      <c r="J39" s="13"/>
      <c r="K39" s="14"/>
      <c r="M39" s="13"/>
      <c r="N39" s="13"/>
      <c r="O39" s="14"/>
      <c r="Q39" s="13"/>
      <c r="R39" s="13"/>
      <c r="S39" s="14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59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  <c r="U40" s="13"/>
      <c r="V40" s="13"/>
      <c r="W40" s="13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574</v>
      </c>
      <c r="K41" s="24">
        <f>J41/J45</f>
        <v>0.12278074866310161</v>
      </c>
      <c r="M41" s="38" t="s">
        <v>194</v>
      </c>
      <c r="N41" s="112">
        <v>951</v>
      </c>
      <c r="O41" s="24">
        <f>N41/N45</f>
        <v>0.20818739054290719</v>
      </c>
      <c r="Q41" s="13"/>
      <c r="R41" s="13"/>
      <c r="S41" s="14"/>
      <c r="U41" s="13"/>
      <c r="V41" s="13"/>
      <c r="W41" s="13"/>
    </row>
    <row r="42" spans="1:23" x14ac:dyDescent="0.2">
      <c r="A42" s="1" t="s">
        <v>87</v>
      </c>
      <c r="B42" s="112">
        <v>3933</v>
      </c>
      <c r="C42" s="10">
        <f>B42/B44</f>
        <v>0.61328551380009355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1393</v>
      </c>
      <c r="K42" s="24">
        <f>J42/J45</f>
        <v>0.29796791443850268</v>
      </c>
      <c r="M42" s="38" t="s">
        <v>195</v>
      </c>
      <c r="N42" s="112">
        <v>1308</v>
      </c>
      <c r="O42" s="24">
        <f>N42/N45</f>
        <v>0.28633975481611207</v>
      </c>
      <c r="Q42" s="13"/>
      <c r="R42" s="13"/>
      <c r="S42" s="14"/>
      <c r="U42" s="13"/>
      <c r="V42" s="13"/>
      <c r="W42" s="13"/>
    </row>
    <row r="43" spans="1:23" x14ac:dyDescent="0.2">
      <c r="A43" s="1" t="s">
        <v>88</v>
      </c>
      <c r="B43" s="112">
        <v>2480</v>
      </c>
      <c r="C43" s="10">
        <f>B43/B44</f>
        <v>0.38671448619990645</v>
      </c>
      <c r="E43" s="153" t="s">
        <v>127</v>
      </c>
      <c r="F43" s="125">
        <v>991</v>
      </c>
      <c r="G43" s="127">
        <f>F43/F49</f>
        <v>0.20101419878296145</v>
      </c>
      <c r="I43" s="38" t="s">
        <v>159</v>
      </c>
      <c r="J43" s="112">
        <v>1529</v>
      </c>
      <c r="K43" s="24">
        <f>J43/J45</f>
        <v>0.32705882352941179</v>
      </c>
      <c r="M43" s="38" t="s">
        <v>196</v>
      </c>
      <c r="N43" s="112">
        <v>1345</v>
      </c>
      <c r="O43" s="24">
        <f>N43/N45</f>
        <v>0.29443957968476359</v>
      </c>
      <c r="Q43" s="13"/>
      <c r="R43" s="13"/>
      <c r="S43" s="14"/>
      <c r="U43" s="13"/>
      <c r="V43" s="13"/>
      <c r="W43" s="13"/>
    </row>
    <row r="44" spans="1:23" x14ac:dyDescent="0.2">
      <c r="A44" s="1" t="s">
        <v>69</v>
      </c>
      <c r="B44" s="1">
        <f>B42+B43</f>
        <v>6413</v>
      </c>
      <c r="C44" s="10">
        <f>C42+C43</f>
        <v>1</v>
      </c>
      <c r="E44" s="152" t="s">
        <v>128</v>
      </c>
      <c r="F44" s="112">
        <v>619</v>
      </c>
      <c r="G44" s="10">
        <f>F44/F49</f>
        <v>0.12555780933062879</v>
      </c>
      <c r="I44" s="38" t="s">
        <v>160</v>
      </c>
      <c r="J44" s="112">
        <v>1179</v>
      </c>
      <c r="K44" s="24">
        <f>J44/J45</f>
        <v>0.25219251336898396</v>
      </c>
      <c r="M44" s="38" t="s">
        <v>197</v>
      </c>
      <c r="N44" s="112">
        <v>964</v>
      </c>
      <c r="O44" s="24">
        <f>N44/N45</f>
        <v>0.21103327495621715</v>
      </c>
      <c r="Q44" s="13"/>
      <c r="R44" s="13"/>
      <c r="S44" s="14"/>
      <c r="U44" s="13"/>
      <c r="V44" s="13"/>
      <c r="W44" s="13"/>
    </row>
    <row r="45" spans="1:23" x14ac:dyDescent="0.2">
      <c r="A45" s="13"/>
      <c r="B45" s="13"/>
      <c r="C45" s="14"/>
      <c r="E45" s="152" t="s">
        <v>129</v>
      </c>
      <c r="F45" s="112">
        <v>1327</v>
      </c>
      <c r="G45" s="10">
        <f>F45/F49</f>
        <v>0.26916835699797159</v>
      </c>
      <c r="I45" s="38" t="s">
        <v>69</v>
      </c>
      <c r="J45" s="23">
        <f>J41+J42+J43+J44</f>
        <v>4675</v>
      </c>
      <c r="K45" s="24">
        <f>K41+K42+K43+K44</f>
        <v>1</v>
      </c>
      <c r="M45" s="38" t="s">
        <v>69</v>
      </c>
      <c r="N45" s="23">
        <f>N41+N42+N43+N44</f>
        <v>4568</v>
      </c>
      <c r="O45" s="24">
        <f>O41+O42+O43+O44</f>
        <v>1</v>
      </c>
      <c r="Q45" s="13"/>
      <c r="R45" s="13"/>
      <c r="S45" s="14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1117</v>
      </c>
      <c r="G46" s="10">
        <f>F46/F49</f>
        <v>0.22657200811359027</v>
      </c>
      <c r="I46" s="13"/>
      <c r="J46" s="13"/>
      <c r="K46" s="14"/>
      <c r="M46" s="13"/>
      <c r="N46" s="13"/>
      <c r="O46" s="14"/>
      <c r="Q46" s="13"/>
      <c r="R46" s="13"/>
      <c r="S46" s="14"/>
      <c r="U46" s="13"/>
      <c r="V46" s="13"/>
      <c r="W46" s="13"/>
    </row>
    <row r="47" spans="1:23" x14ac:dyDescent="0.2">
      <c r="A47" s="1" t="s">
        <v>90</v>
      </c>
      <c r="B47" s="112">
        <v>2135</v>
      </c>
      <c r="C47" s="10">
        <f>B47/B49</f>
        <v>0.39159941305942775</v>
      </c>
      <c r="E47" s="152" t="s">
        <v>131</v>
      </c>
      <c r="F47" s="112">
        <v>682</v>
      </c>
      <c r="G47" s="10">
        <f>F47/F49</f>
        <v>0.13833671399594322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  <c r="U47" s="13"/>
      <c r="V47" s="13"/>
      <c r="W47" s="13"/>
    </row>
    <row r="48" spans="1:23" x14ac:dyDescent="0.2">
      <c r="A48" s="1" t="s">
        <v>91</v>
      </c>
      <c r="B48" s="112">
        <v>3317</v>
      </c>
      <c r="C48" s="10">
        <f>B48/B49</f>
        <v>0.60840058694057231</v>
      </c>
      <c r="E48" s="152" t="s">
        <v>673</v>
      </c>
      <c r="F48" s="112">
        <v>194</v>
      </c>
      <c r="G48" s="10">
        <f>F48/F49</f>
        <v>3.9350912778904665E-2</v>
      </c>
      <c r="I48" s="38" t="s">
        <v>162</v>
      </c>
      <c r="J48" s="112">
        <v>1860</v>
      </c>
      <c r="K48" s="24">
        <f>J48/J51</f>
        <v>0.3985429612170559</v>
      </c>
      <c r="M48" s="38" t="s">
        <v>199</v>
      </c>
      <c r="N48" s="112">
        <v>1670</v>
      </c>
      <c r="O48" s="24">
        <f>N48/N51</f>
        <v>0.36663007683863885</v>
      </c>
      <c r="Q48" s="13"/>
      <c r="R48" s="13"/>
      <c r="S48" s="14"/>
      <c r="U48" s="13"/>
      <c r="V48" s="13"/>
      <c r="W48" s="13"/>
    </row>
    <row r="49" spans="1:23" x14ac:dyDescent="0.2">
      <c r="A49" s="1" t="s">
        <v>69</v>
      </c>
      <c r="B49" s="1">
        <f>B47+B48</f>
        <v>5452</v>
      </c>
      <c r="C49" s="10">
        <f>C47+C48</f>
        <v>1</v>
      </c>
      <c r="E49" s="152" t="s">
        <v>69</v>
      </c>
      <c r="F49" s="1">
        <f>F43+F44+F45+F46+F47+F48</f>
        <v>4930</v>
      </c>
      <c r="G49" s="10">
        <f>G43+G44+G45+G46+G47+G48</f>
        <v>1</v>
      </c>
      <c r="I49" s="38" t="s">
        <v>163</v>
      </c>
      <c r="J49" s="112">
        <v>1665</v>
      </c>
      <c r="K49" s="24">
        <f>J49/J51</f>
        <v>0.35676023141204199</v>
      </c>
      <c r="M49" s="38" t="s">
        <v>200</v>
      </c>
      <c r="N49" s="112">
        <v>1672</v>
      </c>
      <c r="O49" s="24">
        <f>N49/N51</f>
        <v>0.36706915477497254</v>
      </c>
      <c r="Q49" s="13"/>
      <c r="R49" s="13"/>
      <c r="S49" s="14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1142</v>
      </c>
      <c r="K50" s="24">
        <f>J50/J51</f>
        <v>0.24469680737090208</v>
      </c>
      <c r="M50" s="38" t="s">
        <v>201</v>
      </c>
      <c r="N50" s="112">
        <v>1213</v>
      </c>
      <c r="O50" s="24">
        <f>N50/N51</f>
        <v>0.26630076838638861</v>
      </c>
      <c r="Q50" s="13"/>
      <c r="R50" s="13"/>
      <c r="S50" s="14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4667</v>
      </c>
      <c r="K51" s="24">
        <f>K48+K49+K50</f>
        <v>0.99999999999999989</v>
      </c>
      <c r="M51" s="38" t="s">
        <v>69</v>
      </c>
      <c r="N51" s="23">
        <f>N48+N49+N50</f>
        <v>4555</v>
      </c>
      <c r="O51" s="24">
        <f>O48+O49+O50</f>
        <v>1</v>
      </c>
      <c r="Q51" s="13"/>
      <c r="R51" s="13"/>
      <c r="S51" s="14"/>
      <c r="U51" s="13"/>
      <c r="V51" s="13"/>
      <c r="W51" s="13"/>
    </row>
    <row r="52" spans="1:23" x14ac:dyDescent="0.2">
      <c r="A52" s="1" t="s">
        <v>92</v>
      </c>
      <c r="B52" s="112">
        <v>1608</v>
      </c>
      <c r="C52" s="10">
        <f>B52/B54</f>
        <v>0.25748598879103285</v>
      </c>
      <c r="E52" s="152" t="s">
        <v>133</v>
      </c>
      <c r="F52" s="112">
        <v>2250</v>
      </c>
      <c r="G52" s="10">
        <f>F52/F55</f>
        <v>0.44883303411131059</v>
      </c>
      <c r="I52" s="13"/>
      <c r="J52" s="13"/>
      <c r="K52" s="14"/>
      <c r="M52" s="13"/>
      <c r="N52" s="13"/>
      <c r="O52" s="14"/>
      <c r="Q52" s="13"/>
      <c r="R52" s="13"/>
      <c r="S52" s="14"/>
      <c r="U52" s="13"/>
      <c r="V52" s="13"/>
      <c r="W52" s="13"/>
    </row>
    <row r="53" spans="1:23" x14ac:dyDescent="0.2">
      <c r="A53" s="1" t="s">
        <v>93</v>
      </c>
      <c r="B53" s="112">
        <v>4637</v>
      </c>
      <c r="C53" s="10">
        <f>B53/B54</f>
        <v>0.74251401120896721</v>
      </c>
      <c r="E53" s="152" t="s">
        <v>134</v>
      </c>
      <c r="F53" s="112">
        <v>1877</v>
      </c>
      <c r="G53" s="10">
        <f>F53/F55</f>
        <v>0.37442649112308002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  <c r="U53" s="13"/>
      <c r="V53" s="13"/>
      <c r="W53" s="13"/>
    </row>
    <row r="54" spans="1:23" x14ac:dyDescent="0.2">
      <c r="A54" s="1" t="s">
        <v>69</v>
      </c>
      <c r="B54" s="1">
        <f>B52+B53</f>
        <v>6245</v>
      </c>
      <c r="C54" s="10">
        <f>C52+C53</f>
        <v>1</v>
      </c>
      <c r="E54" s="152" t="s">
        <v>135</v>
      </c>
      <c r="F54" s="112">
        <v>886</v>
      </c>
      <c r="G54" s="10">
        <f>F54/F55</f>
        <v>0.17674047476560942</v>
      </c>
      <c r="I54" s="38" t="s">
        <v>166</v>
      </c>
      <c r="J54" s="112">
        <v>2409</v>
      </c>
      <c r="K54" s="24">
        <f>J54/J57</f>
        <v>0.53014964788732399</v>
      </c>
      <c r="M54" s="38" t="s">
        <v>203</v>
      </c>
      <c r="N54" s="112">
        <v>2952</v>
      </c>
      <c r="O54" s="24">
        <f>N54/N56</f>
        <v>0.62396956246036783</v>
      </c>
      <c r="Q54" s="13"/>
      <c r="R54" s="13"/>
      <c r="S54" s="14"/>
      <c r="U54" s="13"/>
      <c r="V54" s="13"/>
      <c r="W54" s="13"/>
    </row>
    <row r="55" spans="1:23" x14ac:dyDescent="0.2">
      <c r="A55" s="13"/>
      <c r="B55" s="13"/>
      <c r="C55" s="14"/>
      <c r="E55" s="152" t="s">
        <v>69</v>
      </c>
      <c r="F55" s="1">
        <f>F52+F53+F54</f>
        <v>5013</v>
      </c>
      <c r="G55" s="10">
        <f>G52+G53+G54</f>
        <v>1</v>
      </c>
      <c r="I55" s="38" t="s">
        <v>167</v>
      </c>
      <c r="J55" s="112">
        <v>1201</v>
      </c>
      <c r="K55" s="24">
        <f>J55/J57</f>
        <v>0.26430457746478875</v>
      </c>
      <c r="M55" s="38" t="s">
        <v>204</v>
      </c>
      <c r="N55" s="112">
        <v>1779</v>
      </c>
      <c r="O55" s="24">
        <f>N55/N56</f>
        <v>0.37603043753963222</v>
      </c>
      <c r="Q55" s="13"/>
      <c r="R55" s="13"/>
      <c r="S55" s="14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934</v>
      </c>
      <c r="K56" s="24">
        <f>J56/J57</f>
        <v>0.20554577464788731</v>
      </c>
      <c r="M56" s="38" t="s">
        <v>69</v>
      </c>
      <c r="N56" s="23">
        <f>N54+N55</f>
        <v>4731</v>
      </c>
      <c r="O56" s="24">
        <f>O54+O55</f>
        <v>1</v>
      </c>
      <c r="Q56" s="13"/>
      <c r="R56" s="13"/>
      <c r="S56" s="14"/>
      <c r="U56" s="13"/>
      <c r="V56" s="13"/>
      <c r="W56" s="13"/>
    </row>
    <row r="57" spans="1:23" x14ac:dyDescent="0.2">
      <c r="A57" s="1" t="s">
        <v>97</v>
      </c>
      <c r="B57" s="112">
        <v>881</v>
      </c>
      <c r="C57" s="10">
        <f>B57/B60</f>
        <v>0.15581888928192431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4544</v>
      </c>
      <c r="K57" s="24">
        <f>K54+K55+K56</f>
        <v>1</v>
      </c>
      <c r="M57" s="13"/>
      <c r="N57" s="13"/>
      <c r="O57" s="13"/>
      <c r="Q57" s="13"/>
      <c r="R57" s="13"/>
      <c r="S57" s="14"/>
      <c r="U57" s="13"/>
      <c r="V57" s="13"/>
      <c r="W57" s="13"/>
    </row>
    <row r="58" spans="1:23" x14ac:dyDescent="0.2">
      <c r="A58" s="1" t="s">
        <v>98</v>
      </c>
      <c r="B58" s="112">
        <v>2787</v>
      </c>
      <c r="C58" s="10">
        <f>B58/B60</f>
        <v>0.492925362575168</v>
      </c>
      <c r="E58" s="152" t="s">
        <v>137</v>
      </c>
      <c r="F58" s="112">
        <v>2897</v>
      </c>
      <c r="G58" s="10">
        <f>F58/F60</f>
        <v>0.58219453376205788</v>
      </c>
      <c r="I58" s="13"/>
      <c r="J58" s="13"/>
      <c r="K58" s="14"/>
      <c r="M58" s="13"/>
      <c r="N58" s="13"/>
      <c r="O58" s="13"/>
      <c r="Q58" s="13"/>
      <c r="R58" s="13"/>
      <c r="S58" s="14"/>
      <c r="U58" s="13"/>
      <c r="V58" s="13"/>
      <c r="W58" s="13"/>
    </row>
    <row r="59" spans="1:23" x14ac:dyDescent="0.2">
      <c r="A59" s="1" t="s">
        <v>99</v>
      </c>
      <c r="B59" s="112">
        <v>1986</v>
      </c>
      <c r="C59" s="10">
        <f>B59/B60</f>
        <v>0.35125574814290766</v>
      </c>
      <c r="E59" s="154" t="s">
        <v>72</v>
      </c>
      <c r="F59" s="112">
        <v>2079</v>
      </c>
      <c r="G59" s="31">
        <f>F59/F60</f>
        <v>0.41780546623794212</v>
      </c>
      <c r="I59" s="50"/>
      <c r="J59" s="13"/>
      <c r="K59" s="16"/>
      <c r="M59" s="13"/>
      <c r="N59" s="13"/>
      <c r="O59" s="13"/>
      <c r="Q59" s="13"/>
      <c r="R59" s="13"/>
      <c r="S59" s="14"/>
      <c r="U59" s="13"/>
      <c r="V59" s="13"/>
      <c r="W59" s="13"/>
    </row>
    <row r="60" spans="1:23" x14ac:dyDescent="0.2">
      <c r="A60" s="1" t="s">
        <v>69</v>
      </c>
      <c r="B60" s="1">
        <f>B57+B58+B59</f>
        <v>5654</v>
      </c>
      <c r="C60" s="10">
        <f>C57+C58+C59</f>
        <v>1</v>
      </c>
      <c r="E60" s="38" t="s">
        <v>69</v>
      </c>
      <c r="F60" s="23">
        <f>F58+F59</f>
        <v>4976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  <c r="U60" s="13"/>
      <c r="V60" s="13"/>
      <c r="W60" s="13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  <c r="U62" s="13"/>
      <c r="V62" s="13"/>
      <c r="W62" s="13"/>
    </row>
    <row r="63" spans="1:23" x14ac:dyDescent="0.2">
      <c r="A63" s="1" t="s">
        <v>101</v>
      </c>
      <c r="B63" s="112">
        <v>5331</v>
      </c>
      <c r="C63" s="10">
        <f>B63/B65</f>
        <v>0.77485465116279073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  <c r="U63" s="13"/>
      <c r="V63" s="13"/>
      <c r="W63" s="13"/>
    </row>
    <row r="64" spans="1:23" x14ac:dyDescent="0.2">
      <c r="A64" s="1" t="s">
        <v>102</v>
      </c>
      <c r="B64" s="112">
        <v>1549</v>
      </c>
      <c r="C64" s="10">
        <f>B64/B65</f>
        <v>0.2251453488372093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  <c r="U64" s="13"/>
      <c r="V64" s="13"/>
      <c r="W64" s="13"/>
    </row>
    <row r="65" spans="1:23" x14ac:dyDescent="0.2">
      <c r="A65" s="1" t="s">
        <v>69</v>
      </c>
      <c r="B65" s="1">
        <f>B63+B64</f>
        <v>6880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  <c r="U65" s="13"/>
      <c r="V65" s="13"/>
      <c r="W65" s="13"/>
    </row>
    <row r="66" spans="1:23" s="13" customFormat="1" x14ac:dyDescent="0.2">
      <c r="C66" s="14"/>
      <c r="G66" s="14"/>
      <c r="I66" s="50"/>
      <c r="K66" s="16"/>
      <c r="S66" s="14"/>
    </row>
    <row r="67" spans="1:23" s="13" customFormat="1" x14ac:dyDescent="0.2">
      <c r="C67" s="14"/>
      <c r="E67" s="50"/>
      <c r="G67" s="16"/>
      <c r="I67" s="50"/>
      <c r="K67" s="16"/>
      <c r="S67" s="14"/>
    </row>
    <row r="68" spans="1:23" s="13" customFormat="1" x14ac:dyDescent="0.2">
      <c r="C68" s="14"/>
      <c r="E68" s="50"/>
      <c r="G68" s="16"/>
      <c r="I68" s="50"/>
      <c r="K68" s="16"/>
      <c r="S68" s="14"/>
    </row>
    <row r="69" spans="1:23" s="13" customFormat="1" x14ac:dyDescent="0.2">
      <c r="C69" s="14"/>
      <c r="E69" s="50"/>
      <c r="G69" s="16"/>
      <c r="I69" s="50"/>
      <c r="K69" s="16"/>
      <c r="S69" s="14"/>
    </row>
    <row r="70" spans="1:23" s="13" customFormat="1" x14ac:dyDescent="0.2">
      <c r="C70" s="14"/>
      <c r="E70" s="50"/>
      <c r="G70" s="16"/>
      <c r="K70" s="16"/>
      <c r="S70" s="14"/>
    </row>
    <row r="71" spans="1:23" s="13" customFormat="1" x14ac:dyDescent="0.2">
      <c r="C71" s="14"/>
      <c r="E71" s="50"/>
      <c r="G71" s="16"/>
      <c r="I71" s="50"/>
      <c r="K71" s="16"/>
      <c r="S71" s="14"/>
    </row>
    <row r="72" spans="1:23" s="13" customFormat="1" x14ac:dyDescent="0.2">
      <c r="C72" s="14"/>
      <c r="G72" s="16"/>
      <c r="I72" s="50"/>
      <c r="K72" s="16"/>
      <c r="S72" s="14"/>
    </row>
    <row r="73" spans="1:23" s="13" customFormat="1" x14ac:dyDescent="0.2">
      <c r="C73" s="14"/>
      <c r="E73" s="50"/>
      <c r="G73" s="16"/>
      <c r="I73" s="50"/>
      <c r="K73" s="16"/>
      <c r="S73" s="14"/>
    </row>
    <row r="74" spans="1:23" s="13" customFormat="1" x14ac:dyDescent="0.2">
      <c r="C74" s="14"/>
      <c r="E74" s="50"/>
      <c r="G74" s="16"/>
      <c r="I74" s="50"/>
      <c r="K74" s="16"/>
      <c r="S74" s="14"/>
    </row>
    <row r="75" spans="1:23" s="13" customFormat="1" x14ac:dyDescent="0.2">
      <c r="C75" s="14"/>
      <c r="E75" s="50"/>
      <c r="G75" s="16"/>
      <c r="I75" s="50"/>
      <c r="K75" s="16"/>
      <c r="S75" s="14"/>
    </row>
    <row r="76" spans="1:23" s="13" customFormat="1" x14ac:dyDescent="0.2">
      <c r="C76" s="14"/>
      <c r="E76" s="50"/>
      <c r="G76" s="16"/>
      <c r="I76" s="50"/>
      <c r="K76" s="16"/>
      <c r="S76" s="14"/>
    </row>
    <row r="77" spans="1:23" s="13" customFormat="1" x14ac:dyDescent="0.2">
      <c r="C77" s="14"/>
      <c r="E77" s="50"/>
      <c r="G77" s="16"/>
      <c r="K77" s="16"/>
      <c r="S77" s="14"/>
    </row>
    <row r="78" spans="1:23" s="13" customFormat="1" x14ac:dyDescent="0.2">
      <c r="C78" s="14"/>
      <c r="E78" s="50"/>
      <c r="G78" s="16"/>
      <c r="I78" s="50"/>
      <c r="K78" s="16"/>
      <c r="S78" s="14"/>
    </row>
    <row r="79" spans="1:23" s="13" customFormat="1" x14ac:dyDescent="0.2">
      <c r="C79" s="14"/>
      <c r="G79" s="16"/>
      <c r="I79" s="50"/>
      <c r="K79" s="16"/>
      <c r="S79" s="14"/>
    </row>
    <row r="80" spans="1:23" s="13" customFormat="1" x14ac:dyDescent="0.2">
      <c r="C80" s="14"/>
      <c r="E80" s="50"/>
      <c r="G80" s="16"/>
      <c r="I80" s="50"/>
      <c r="K80" s="16"/>
      <c r="S80" s="14"/>
    </row>
    <row r="81" spans="3:19" s="13" customFormat="1" x14ac:dyDescent="0.2">
      <c r="C81" s="14"/>
      <c r="E81" s="50"/>
      <c r="G81" s="16"/>
      <c r="I81" s="50"/>
      <c r="K81" s="16"/>
      <c r="S81" s="14"/>
    </row>
    <row r="82" spans="3:19" s="13" customFormat="1" x14ac:dyDescent="0.2">
      <c r="C82" s="14"/>
      <c r="E82" s="50"/>
      <c r="G82" s="16"/>
      <c r="I82" s="50"/>
      <c r="K82" s="16"/>
      <c r="S82" s="14"/>
    </row>
    <row r="83" spans="3:19" s="13" customFormat="1" x14ac:dyDescent="0.2">
      <c r="C83" s="14"/>
      <c r="E83" s="50"/>
      <c r="G83" s="16"/>
      <c r="K83" s="16"/>
      <c r="S83" s="14"/>
    </row>
    <row r="84" spans="3:19" s="13" customFormat="1" x14ac:dyDescent="0.2">
      <c r="C84" s="14"/>
      <c r="E84" s="50"/>
      <c r="G84" s="16"/>
      <c r="I84" s="50"/>
      <c r="K84" s="16"/>
      <c r="S84" s="14"/>
    </row>
    <row r="85" spans="3:19" s="13" customFormat="1" x14ac:dyDescent="0.2">
      <c r="C85" s="14"/>
      <c r="G85" s="16"/>
      <c r="I85" s="50"/>
      <c r="K85" s="16"/>
      <c r="S85" s="14"/>
    </row>
    <row r="86" spans="3:19" s="13" customFormat="1" x14ac:dyDescent="0.2">
      <c r="C86" s="14"/>
      <c r="E86" s="50"/>
      <c r="G86" s="16"/>
      <c r="I86" s="50"/>
      <c r="K86" s="16"/>
      <c r="S86" s="14"/>
    </row>
    <row r="87" spans="3:19" s="13" customFormat="1" x14ac:dyDescent="0.2">
      <c r="C87" s="14"/>
      <c r="E87" s="50"/>
      <c r="G87" s="16"/>
      <c r="I87" s="50"/>
      <c r="K87" s="16"/>
      <c r="S87" s="14"/>
    </row>
    <row r="88" spans="3:19" s="13" customFormat="1" x14ac:dyDescent="0.2">
      <c r="C88" s="14"/>
      <c r="E88" s="50"/>
      <c r="G88" s="16"/>
      <c r="I88" s="50"/>
      <c r="K88" s="16"/>
      <c r="S88" s="14"/>
    </row>
    <row r="89" spans="3:19" s="13" customFormat="1" x14ac:dyDescent="0.2">
      <c r="C89" s="14"/>
      <c r="E89" s="50"/>
      <c r="G89" s="16"/>
      <c r="I89" s="50"/>
      <c r="K89" s="16"/>
      <c r="S89" s="14"/>
    </row>
    <row r="90" spans="3:19" s="13" customFormat="1" x14ac:dyDescent="0.2">
      <c r="C90" s="14"/>
      <c r="E90" s="50"/>
      <c r="G90" s="16"/>
      <c r="K90" s="16"/>
      <c r="S90" s="14"/>
    </row>
    <row r="91" spans="3:19" s="13" customFormat="1" x14ac:dyDescent="0.2">
      <c r="C91" s="14"/>
      <c r="E91" s="50"/>
      <c r="G91" s="16"/>
      <c r="I91" s="50"/>
      <c r="K91" s="16"/>
      <c r="S91" s="14"/>
    </row>
    <row r="92" spans="3:19" s="13" customFormat="1" x14ac:dyDescent="0.2">
      <c r="C92" s="14"/>
      <c r="E92" s="50"/>
      <c r="G92" s="16"/>
      <c r="I92" s="50"/>
      <c r="K92" s="16"/>
      <c r="S92" s="14"/>
    </row>
    <row r="93" spans="3:19" s="13" customFormat="1" x14ac:dyDescent="0.2">
      <c r="C93" s="14"/>
      <c r="G93" s="16"/>
      <c r="I93" s="50"/>
      <c r="K93" s="16"/>
      <c r="S93" s="14"/>
    </row>
    <row r="94" spans="3:19" s="13" customFormat="1" x14ac:dyDescent="0.2">
      <c r="C94" s="14"/>
      <c r="E94" s="50"/>
      <c r="G94" s="16"/>
      <c r="I94" s="50"/>
      <c r="K94" s="16"/>
      <c r="S94" s="14"/>
    </row>
    <row r="95" spans="3:19" s="13" customFormat="1" x14ac:dyDescent="0.2">
      <c r="C95" s="14"/>
      <c r="E95" s="50"/>
      <c r="G95" s="16"/>
      <c r="I95" s="50"/>
      <c r="K95" s="16"/>
      <c r="S95" s="14"/>
    </row>
    <row r="96" spans="3:19" s="13" customFormat="1" x14ac:dyDescent="0.2">
      <c r="C96" s="14"/>
      <c r="E96" s="50"/>
      <c r="G96" s="16"/>
      <c r="I96" s="50"/>
      <c r="K96" s="16"/>
      <c r="S96" s="14"/>
    </row>
    <row r="97" spans="3:19" s="13" customFormat="1" x14ac:dyDescent="0.2">
      <c r="C97" s="14"/>
      <c r="E97" s="50"/>
      <c r="G97" s="16"/>
      <c r="K97" s="16"/>
      <c r="S97" s="14"/>
    </row>
    <row r="98" spans="3:19" s="13" customFormat="1" x14ac:dyDescent="0.2">
      <c r="C98" s="14"/>
      <c r="G98" s="16"/>
      <c r="I98" s="50"/>
      <c r="K98" s="16"/>
      <c r="S98" s="14"/>
    </row>
    <row r="99" spans="3:19" s="13" customFormat="1" x14ac:dyDescent="0.2">
      <c r="C99" s="14"/>
      <c r="E99" s="50"/>
      <c r="G99" s="16"/>
      <c r="I99" s="50"/>
      <c r="K99" s="16"/>
      <c r="S99" s="14"/>
    </row>
    <row r="100" spans="3:19" s="13" customFormat="1" x14ac:dyDescent="0.2">
      <c r="C100" s="14"/>
      <c r="E100" s="50"/>
      <c r="G100" s="16"/>
      <c r="I100" s="50"/>
      <c r="K100" s="16"/>
      <c r="M100"/>
      <c r="N100"/>
      <c r="O100"/>
      <c r="Q100"/>
      <c r="R100"/>
      <c r="S100" s="9"/>
    </row>
    <row r="101" spans="3:19" x14ac:dyDescent="0.2">
      <c r="E101" s="45"/>
      <c r="G101" s="28"/>
      <c r="I101" s="45"/>
      <c r="K101" s="28"/>
    </row>
    <row r="102" spans="3:19" x14ac:dyDescent="0.2">
      <c r="E102" s="45"/>
      <c r="G102" s="28"/>
      <c r="I102" s="45"/>
      <c r="K102" s="28"/>
    </row>
    <row r="103" spans="3:19" x14ac:dyDescent="0.2">
      <c r="E103" s="45"/>
      <c r="G103" s="28"/>
      <c r="K103" s="28"/>
    </row>
    <row r="104" spans="3:19" x14ac:dyDescent="0.2">
      <c r="E104" s="45"/>
      <c r="G104" s="28"/>
      <c r="I104" s="45"/>
      <c r="K104" s="28"/>
    </row>
    <row r="105" spans="3:19" x14ac:dyDescent="0.2">
      <c r="G105" s="28"/>
      <c r="I105" s="45"/>
      <c r="K105" s="28"/>
    </row>
    <row r="106" spans="3:19" x14ac:dyDescent="0.2">
      <c r="E106" s="45"/>
      <c r="G106" s="28"/>
      <c r="I106" s="45"/>
      <c r="K106" s="28"/>
    </row>
    <row r="107" spans="3:19" x14ac:dyDescent="0.2">
      <c r="E107" s="45"/>
      <c r="G107" s="28"/>
      <c r="I107" s="45"/>
      <c r="K107" s="28"/>
    </row>
    <row r="108" spans="3:19" x14ac:dyDescent="0.2">
      <c r="E108" s="45"/>
      <c r="G108" s="28"/>
      <c r="K108" s="28"/>
    </row>
    <row r="109" spans="3:19" x14ac:dyDescent="0.2">
      <c r="E109" s="45"/>
      <c r="G109" s="28"/>
    </row>
    <row r="110" spans="3:19" x14ac:dyDescent="0.2">
      <c r="E110" s="45"/>
      <c r="G110" s="28"/>
    </row>
    <row r="111" spans="3:19" x14ac:dyDescent="0.2">
      <c r="G111" s="28"/>
    </row>
    <row r="112" spans="3:19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CFC2-FECD-6B48-A331-0F758B94A26B}">
  <sheetPr codeName="Sheet63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70.5" style="13" customWidth="1"/>
  </cols>
  <sheetData>
    <row r="1" spans="1:23" x14ac:dyDescent="0.2">
      <c r="A1" s="8" t="s">
        <v>59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13"/>
      <c r="V1" s="13"/>
      <c r="W1" s="13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13"/>
      <c r="V2" s="13"/>
      <c r="W2" s="13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38" t="s">
        <v>268</v>
      </c>
      <c r="R3" s="60" t="s">
        <v>64</v>
      </c>
      <c r="S3" s="61" t="s">
        <v>77</v>
      </c>
      <c r="T3" s="43"/>
      <c r="U3" s="38" t="s">
        <v>480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22619</v>
      </c>
      <c r="C4" s="10">
        <f>B4/B7</f>
        <v>0.96369988496442416</v>
      </c>
      <c r="E4" s="1" t="s">
        <v>104</v>
      </c>
      <c r="F4" s="158">
        <v>15784</v>
      </c>
      <c r="G4" s="132">
        <f>F4/F6</f>
        <v>0.75699007241858907</v>
      </c>
      <c r="I4" s="152" t="s">
        <v>139</v>
      </c>
      <c r="J4" s="112">
        <v>5257</v>
      </c>
      <c r="K4" s="10">
        <f>J4/J6</f>
        <v>0.31535692861427717</v>
      </c>
      <c r="M4" s="38" t="s">
        <v>170</v>
      </c>
      <c r="N4" s="112">
        <v>3412</v>
      </c>
      <c r="O4" s="24">
        <f>N4/N8</f>
        <v>0.22813586520460016</v>
      </c>
      <c r="Q4" s="46" t="s">
        <v>269</v>
      </c>
      <c r="R4" s="112">
        <v>2422</v>
      </c>
      <c r="S4" s="24">
        <f>R4/R7</f>
        <v>0.36552973136130396</v>
      </c>
      <c r="T4" s="43"/>
      <c r="U4" s="38" t="s">
        <v>611</v>
      </c>
      <c r="V4" s="112">
        <v>1892</v>
      </c>
      <c r="W4" s="24">
        <f>V4/V6</f>
        <v>0.54872389791183296</v>
      </c>
    </row>
    <row r="5" spans="1:23" x14ac:dyDescent="0.2">
      <c r="A5" s="1" t="s">
        <v>67</v>
      </c>
      <c r="B5" s="112">
        <v>331</v>
      </c>
      <c r="C5" s="10">
        <f>B5/B7</f>
        <v>1.4102509479783563E-2</v>
      </c>
      <c r="E5" s="1" t="s">
        <v>105</v>
      </c>
      <c r="F5" s="112">
        <v>5067</v>
      </c>
      <c r="G5" s="10">
        <f>F5/F6</f>
        <v>0.24300992758141096</v>
      </c>
      <c r="I5" s="152" t="s">
        <v>88</v>
      </c>
      <c r="J5" s="112">
        <v>11413</v>
      </c>
      <c r="K5" s="10">
        <f>J5/J6</f>
        <v>0.68464307138572289</v>
      </c>
      <c r="M5" s="38" t="s">
        <v>171</v>
      </c>
      <c r="N5" s="112">
        <v>1980</v>
      </c>
      <c r="O5" s="24">
        <f>N5/N8</f>
        <v>0.13238833912810913</v>
      </c>
      <c r="Q5" s="46" t="s">
        <v>270</v>
      </c>
      <c r="R5" s="112">
        <v>1206</v>
      </c>
      <c r="S5" s="24">
        <f>R5/R7</f>
        <v>0.18201026260187142</v>
      </c>
      <c r="T5" s="43"/>
      <c r="U5" s="38" t="s">
        <v>612</v>
      </c>
      <c r="V5" s="112">
        <v>1556</v>
      </c>
      <c r="W5" s="24">
        <f>V5/V6</f>
        <v>0.45127610208816704</v>
      </c>
    </row>
    <row r="6" spans="1:23" x14ac:dyDescent="0.2">
      <c r="A6" s="2" t="s">
        <v>68</v>
      </c>
      <c r="B6" s="112">
        <v>521</v>
      </c>
      <c r="C6" s="11">
        <f>B6/B7</f>
        <v>2.2197605555792255E-2</v>
      </c>
      <c r="E6" s="1" t="s">
        <v>107</v>
      </c>
      <c r="F6" s="1">
        <f>F4+F5</f>
        <v>20851</v>
      </c>
      <c r="G6" s="10">
        <f>G4+G5</f>
        <v>1</v>
      </c>
      <c r="I6" s="152" t="s">
        <v>69</v>
      </c>
      <c r="J6" s="1">
        <f>J4+J5</f>
        <v>16670</v>
      </c>
      <c r="K6" s="10">
        <f>K4+K5</f>
        <v>1</v>
      </c>
      <c r="M6" s="38" t="s">
        <v>172</v>
      </c>
      <c r="N6" s="112">
        <v>6104</v>
      </c>
      <c r="O6" s="24">
        <f>N6/N8</f>
        <v>0.40813051618079699</v>
      </c>
      <c r="Q6" s="46" t="s">
        <v>271</v>
      </c>
      <c r="R6" s="112">
        <v>2998</v>
      </c>
      <c r="S6" s="24">
        <f>R6/R7</f>
        <v>0.45246000603682462</v>
      </c>
      <c r="T6" s="43"/>
      <c r="U6" s="38" t="s">
        <v>69</v>
      </c>
      <c r="V6" s="23">
        <f>V4+V5</f>
        <v>3448</v>
      </c>
      <c r="W6" s="24">
        <f>W4+W5</f>
        <v>1</v>
      </c>
    </row>
    <row r="7" spans="1:23" x14ac:dyDescent="0.2">
      <c r="A7" s="1" t="s">
        <v>69</v>
      </c>
      <c r="B7" s="1">
        <f>B4+B5+B6</f>
        <v>23471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3460</v>
      </c>
      <c r="O7" s="24">
        <f>N7/N8</f>
        <v>0.23134527948649372</v>
      </c>
      <c r="Q7" s="46" t="s">
        <v>69</v>
      </c>
      <c r="R7" s="23">
        <f>R4+R5+R6</f>
        <v>6626</v>
      </c>
      <c r="S7" s="24">
        <f>S4+S5+S6</f>
        <v>1</v>
      </c>
      <c r="T7" s="43"/>
      <c r="U7" s="13"/>
      <c r="V7" s="13"/>
      <c r="W7" s="14"/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14956</v>
      </c>
      <c r="O8" s="24">
        <f>O4+O5+O6+O7</f>
        <v>1</v>
      </c>
      <c r="Q8" s="43"/>
      <c r="R8" s="43"/>
      <c r="S8" s="44"/>
      <c r="T8" s="43"/>
      <c r="U8" s="38" t="s">
        <v>511</v>
      </c>
      <c r="V8" s="23" t="s">
        <v>64</v>
      </c>
      <c r="W8" s="24" t="s">
        <v>77</v>
      </c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131</v>
      </c>
      <c r="G9" s="10">
        <f>F9/F11</f>
        <v>0.46453900709219859</v>
      </c>
      <c r="I9" s="152" t="s">
        <v>671</v>
      </c>
      <c r="J9" s="112">
        <v>3910</v>
      </c>
      <c r="K9" s="10">
        <f>J9/J12</f>
        <v>0.24531024531024531</v>
      </c>
      <c r="M9" s="13"/>
      <c r="N9" s="13"/>
      <c r="O9" s="14"/>
      <c r="Q9" s="38" t="s">
        <v>272</v>
      </c>
      <c r="R9" s="60" t="s">
        <v>64</v>
      </c>
      <c r="S9" s="61" t="s">
        <v>77</v>
      </c>
      <c r="T9" s="43"/>
      <c r="U9" s="38" t="s">
        <v>613</v>
      </c>
      <c r="V9" s="112">
        <v>933</v>
      </c>
      <c r="W9" s="24">
        <f>V9/V11</f>
        <v>0.34761549925484353</v>
      </c>
    </row>
    <row r="10" spans="1:23" x14ac:dyDescent="0.2">
      <c r="A10" s="23" t="s">
        <v>70</v>
      </c>
      <c r="B10" s="112">
        <v>185</v>
      </c>
      <c r="C10" s="24">
        <f>B10/B17</f>
        <v>7.9532264305059979E-3</v>
      </c>
      <c r="E10" s="1" t="s">
        <v>109</v>
      </c>
      <c r="F10" s="112">
        <v>151</v>
      </c>
      <c r="G10" s="10">
        <f>F10/F11</f>
        <v>0.53546099290780147</v>
      </c>
      <c r="I10" s="152" t="s">
        <v>141</v>
      </c>
      <c r="J10" s="112">
        <v>6942</v>
      </c>
      <c r="K10" s="10">
        <f>J10/J12</f>
        <v>0.4355354790137399</v>
      </c>
      <c r="M10" s="38" t="s">
        <v>174</v>
      </c>
      <c r="N10" s="23" t="s">
        <v>64</v>
      </c>
      <c r="O10" s="24" t="s">
        <v>77</v>
      </c>
      <c r="Q10" s="46" t="s">
        <v>273</v>
      </c>
      <c r="R10" s="112">
        <v>2280</v>
      </c>
      <c r="S10" s="24">
        <f>R10/R14</f>
        <v>0.35001535155050661</v>
      </c>
      <c r="T10" s="43"/>
      <c r="U10" s="38" t="s">
        <v>614</v>
      </c>
      <c r="V10" s="112">
        <v>1751</v>
      </c>
      <c r="W10" s="24">
        <f>V10/V11</f>
        <v>0.65238450074515653</v>
      </c>
    </row>
    <row r="11" spans="1:23" x14ac:dyDescent="0.2">
      <c r="A11" s="23" t="s">
        <v>71</v>
      </c>
      <c r="B11" s="112">
        <v>6462</v>
      </c>
      <c r="C11" s="24">
        <f>B11/B17</f>
        <v>0.27780404969691758</v>
      </c>
      <c r="E11" s="1" t="s">
        <v>107</v>
      </c>
      <c r="F11" s="1">
        <f>F9+F10</f>
        <v>282</v>
      </c>
      <c r="G11" s="10">
        <f>G9+G10</f>
        <v>1</v>
      </c>
      <c r="I11" s="152" t="s">
        <v>142</v>
      </c>
      <c r="J11" s="112">
        <v>5087</v>
      </c>
      <c r="K11" s="10">
        <f>J11/J12</f>
        <v>0.31915427567601479</v>
      </c>
      <c r="M11" s="38" t="s">
        <v>176</v>
      </c>
      <c r="N11" s="112">
        <v>8098</v>
      </c>
      <c r="O11" s="24">
        <f>N11/N13</f>
        <v>0.53671792152704134</v>
      </c>
      <c r="Q11" s="46" t="s">
        <v>274</v>
      </c>
      <c r="R11" s="112">
        <v>721</v>
      </c>
      <c r="S11" s="24">
        <f>R11/R14</f>
        <v>0.11068467915259442</v>
      </c>
      <c r="T11" s="43"/>
      <c r="U11" s="38" t="s">
        <v>69</v>
      </c>
      <c r="V11" s="23">
        <f>V9+V10</f>
        <v>2684</v>
      </c>
      <c r="W11" s="24">
        <f>W9+W10</f>
        <v>1</v>
      </c>
    </row>
    <row r="12" spans="1:23" x14ac:dyDescent="0.2">
      <c r="A12" s="23" t="s">
        <v>72</v>
      </c>
      <c r="B12" s="112">
        <v>136</v>
      </c>
      <c r="C12" s="24">
        <f>B12/B17</f>
        <v>5.8466961867503549E-3</v>
      </c>
      <c r="E12" s="13"/>
      <c r="F12" s="13"/>
      <c r="G12" s="14"/>
      <c r="I12" s="152" t="s">
        <v>69</v>
      </c>
      <c r="J12" s="1">
        <f>J9+J10+J11</f>
        <v>15939</v>
      </c>
      <c r="K12" s="10">
        <f>K9+K10+K11</f>
        <v>1</v>
      </c>
      <c r="M12" s="38" t="s">
        <v>175</v>
      </c>
      <c r="N12" s="112">
        <v>6990</v>
      </c>
      <c r="O12" s="24">
        <f>N12/N13</f>
        <v>0.46328207847295866</v>
      </c>
      <c r="Q12" s="46" t="s">
        <v>275</v>
      </c>
      <c r="R12" s="112">
        <v>1927</v>
      </c>
      <c r="S12" s="24">
        <f>R12/R14</f>
        <v>0.29582437826220448</v>
      </c>
      <c r="T12" s="43"/>
      <c r="U12" s="13"/>
      <c r="V12" s="13"/>
      <c r="W12" s="13"/>
    </row>
    <row r="13" spans="1:23" x14ac:dyDescent="0.2">
      <c r="A13" s="23" t="s">
        <v>73</v>
      </c>
      <c r="B13" s="112">
        <v>1284</v>
      </c>
      <c r="C13" s="24">
        <f>B13/B17</f>
        <v>5.5199690469025404E-2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15088</v>
      </c>
      <c r="O13" s="24">
        <f>O11+O12</f>
        <v>1</v>
      </c>
      <c r="Q13" s="46" t="s">
        <v>276</v>
      </c>
      <c r="R13" s="112">
        <v>1586</v>
      </c>
      <c r="S13" s="24">
        <f>R13/R14</f>
        <v>0.24347559103469452</v>
      </c>
      <c r="T13" s="43"/>
      <c r="U13" s="13"/>
      <c r="V13" s="13"/>
      <c r="W13" s="13"/>
    </row>
    <row r="14" spans="1:23" x14ac:dyDescent="0.2">
      <c r="A14" s="23" t="s">
        <v>74</v>
      </c>
      <c r="B14" s="112">
        <v>189</v>
      </c>
      <c r="C14" s="24">
        <f>B14/B17</f>
        <v>8.1251880830574778E-3</v>
      </c>
      <c r="E14" s="6" t="s">
        <v>111</v>
      </c>
      <c r="F14" s="112">
        <v>9958</v>
      </c>
      <c r="G14" s="27">
        <f>F14/F16</f>
        <v>0.59868935249203392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46" t="s">
        <v>69</v>
      </c>
      <c r="R14" s="23">
        <f>R10+R11+R12+R13</f>
        <v>6514</v>
      </c>
      <c r="S14" s="24">
        <f>S10+S11+S12+S13</f>
        <v>1</v>
      </c>
      <c r="T14" s="43"/>
      <c r="U14" s="13"/>
      <c r="V14" s="13"/>
      <c r="W14" s="13"/>
    </row>
    <row r="15" spans="1:23" x14ac:dyDescent="0.2">
      <c r="A15" s="23" t="s">
        <v>75</v>
      </c>
      <c r="B15" s="112">
        <v>8246</v>
      </c>
      <c r="C15" s="24">
        <f>B15/B17</f>
        <v>0.35449894673487814</v>
      </c>
      <c r="E15" s="6" t="s">
        <v>112</v>
      </c>
      <c r="F15" s="112">
        <v>6675</v>
      </c>
      <c r="G15" s="27">
        <f>F15/F16</f>
        <v>0.40131064750796608</v>
      </c>
      <c r="I15" s="152" t="s">
        <v>144</v>
      </c>
      <c r="J15" s="112">
        <v>4294</v>
      </c>
      <c r="K15" s="10">
        <f>J15/J19</f>
        <v>0.28103933503501538</v>
      </c>
      <c r="M15" s="38" t="s">
        <v>177</v>
      </c>
      <c r="N15" s="23" t="s">
        <v>64</v>
      </c>
      <c r="O15" s="24" t="s">
        <v>77</v>
      </c>
      <c r="Q15" s="43"/>
      <c r="R15" s="43"/>
      <c r="S15" s="44"/>
      <c r="T15" s="43"/>
      <c r="U15" s="13"/>
      <c r="V15" s="13"/>
      <c r="W15" s="13"/>
    </row>
    <row r="16" spans="1:23" x14ac:dyDescent="0.2">
      <c r="A16" s="23" t="s">
        <v>76</v>
      </c>
      <c r="B16" s="112">
        <v>6759</v>
      </c>
      <c r="C16" s="24">
        <f>B16/B17</f>
        <v>0.29057220239886505</v>
      </c>
      <c r="E16" s="6" t="s">
        <v>107</v>
      </c>
      <c r="F16" s="7">
        <f>F14+F15</f>
        <v>16633</v>
      </c>
      <c r="G16" s="27">
        <f>G14+G15</f>
        <v>1</v>
      </c>
      <c r="I16" s="152" t="s">
        <v>145</v>
      </c>
      <c r="J16" s="112">
        <v>2837</v>
      </c>
      <c r="K16" s="10">
        <f>J16/J19</f>
        <v>0.18567969107925911</v>
      </c>
      <c r="M16" s="38" t="s">
        <v>178</v>
      </c>
      <c r="N16" s="112">
        <v>5620</v>
      </c>
      <c r="O16" s="24">
        <f>N16/N18</f>
        <v>0.38356538356538356</v>
      </c>
      <c r="Q16" s="38" t="s">
        <v>277</v>
      </c>
      <c r="R16" s="60" t="s">
        <v>64</v>
      </c>
      <c r="S16" s="61" t="s">
        <v>77</v>
      </c>
      <c r="T16" s="43"/>
      <c r="U16" s="13"/>
      <c r="V16" s="13"/>
      <c r="W16" s="13"/>
    </row>
    <row r="17" spans="1:23" x14ac:dyDescent="0.2">
      <c r="A17" s="23" t="s">
        <v>69</v>
      </c>
      <c r="B17" s="23">
        <f>B10+B11+B12+B13+B14+B15+B16</f>
        <v>23261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3473</v>
      </c>
      <c r="K17" s="10">
        <f>J17/J19</f>
        <v>0.22730545192748217</v>
      </c>
      <c r="M17" s="38" t="s">
        <v>179</v>
      </c>
      <c r="N17" s="112">
        <v>9032</v>
      </c>
      <c r="O17" s="24">
        <f>N17/N18</f>
        <v>0.61643461643461639</v>
      </c>
      <c r="Q17" s="46" t="s">
        <v>278</v>
      </c>
      <c r="R17" s="112">
        <v>2398</v>
      </c>
      <c r="S17" s="24">
        <f>R17/R20</f>
        <v>0.36499238964992392</v>
      </c>
      <c r="T17" s="43"/>
      <c r="U17" s="13"/>
      <c r="V17" s="13"/>
      <c r="W17" s="13"/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4675</v>
      </c>
      <c r="K18" s="127">
        <f>J18/J19</f>
        <v>0.30597552195824335</v>
      </c>
      <c r="M18" s="38" t="s">
        <v>69</v>
      </c>
      <c r="N18" s="23">
        <f>N16+N17</f>
        <v>14652</v>
      </c>
      <c r="O18" s="24">
        <f>O16+O17</f>
        <v>1</v>
      </c>
      <c r="Q18" s="46" t="s">
        <v>279</v>
      </c>
      <c r="R18" s="112">
        <v>679</v>
      </c>
      <c r="S18" s="24">
        <f>R18/R20</f>
        <v>0.10334855403348554</v>
      </c>
      <c r="T18" s="43"/>
      <c r="U18" s="13"/>
      <c r="V18" s="13"/>
      <c r="W18" s="13"/>
    </row>
    <row r="19" spans="1:23" x14ac:dyDescent="0.2">
      <c r="A19" s="43"/>
      <c r="B19" s="43"/>
      <c r="C19" s="44"/>
      <c r="E19" s="152" t="s">
        <v>114</v>
      </c>
      <c r="F19" s="112">
        <v>1411</v>
      </c>
      <c r="G19" s="10">
        <f>F19/F22</f>
        <v>8.1711836923789666E-2</v>
      </c>
      <c r="I19" s="152" t="s">
        <v>69</v>
      </c>
      <c r="J19" s="1">
        <f>J15+J16+J17+J18</f>
        <v>15279</v>
      </c>
      <c r="K19" s="10">
        <f>K15+K16+K17+K18</f>
        <v>1</v>
      </c>
      <c r="M19" s="13"/>
      <c r="N19" s="13"/>
      <c r="O19" s="14"/>
      <c r="Q19" s="46" t="s">
        <v>280</v>
      </c>
      <c r="R19" s="112">
        <v>3493</v>
      </c>
      <c r="S19" s="24">
        <f>R19/R20</f>
        <v>0.53165905631659061</v>
      </c>
      <c r="T19" s="43"/>
      <c r="U19" s="13"/>
      <c r="V19" s="13"/>
      <c r="W19" s="13"/>
    </row>
    <row r="20" spans="1:23" x14ac:dyDescent="0.2">
      <c r="A20" s="43"/>
      <c r="B20" s="43"/>
      <c r="C20" s="44"/>
      <c r="E20" s="152" t="s">
        <v>674</v>
      </c>
      <c r="F20" s="112">
        <v>5079</v>
      </c>
      <c r="G20" s="10">
        <f>F20/F22</f>
        <v>0.29412786657400974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46" t="s">
        <v>107</v>
      </c>
      <c r="R20" s="23">
        <f>R17+R18+R19</f>
        <v>6570</v>
      </c>
      <c r="S20" s="24">
        <f>S17+S18+S19</f>
        <v>1</v>
      </c>
      <c r="T20" s="43"/>
      <c r="U20" s="13"/>
      <c r="V20" s="13"/>
      <c r="W20" s="13"/>
    </row>
    <row r="21" spans="1:23" x14ac:dyDescent="0.2">
      <c r="A21" s="43"/>
      <c r="B21" s="43"/>
      <c r="C21" s="44"/>
      <c r="E21" s="152" t="s">
        <v>115</v>
      </c>
      <c r="F21" s="112">
        <v>10778</v>
      </c>
      <c r="G21" s="10">
        <f>F21/F22</f>
        <v>0.62416029650220062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5962</v>
      </c>
      <c r="O21" s="24">
        <f>N21/N25</f>
        <v>0.40442273775607107</v>
      </c>
      <c r="Q21" s="13"/>
      <c r="R21" s="13"/>
      <c r="S21" s="13"/>
      <c r="T21" s="43"/>
      <c r="U21" s="13"/>
      <c r="V21" s="13"/>
      <c r="W21" s="13"/>
    </row>
    <row r="22" spans="1:23" x14ac:dyDescent="0.2">
      <c r="A22" s="43"/>
      <c r="B22" s="43"/>
      <c r="C22" s="44"/>
      <c r="E22" s="152" t="s">
        <v>107</v>
      </c>
      <c r="F22" s="1">
        <f>F19+F20+F21</f>
        <v>17268</v>
      </c>
      <c r="G22" s="10">
        <f>G19+G20+G21</f>
        <v>1</v>
      </c>
      <c r="I22" s="152" t="s">
        <v>148</v>
      </c>
      <c r="J22" s="112">
        <v>5304</v>
      </c>
      <c r="K22" s="10">
        <f>J22/J25</f>
        <v>0.3485117287601025</v>
      </c>
      <c r="M22" s="38" t="s">
        <v>182</v>
      </c>
      <c r="N22" s="112">
        <v>3990</v>
      </c>
      <c r="O22" s="24">
        <f>N22/N25</f>
        <v>0.27065527065527067</v>
      </c>
      <c r="Q22" s="38" t="s">
        <v>344</v>
      </c>
      <c r="R22" s="23" t="s">
        <v>64</v>
      </c>
      <c r="S22" s="24" t="s">
        <v>77</v>
      </c>
      <c r="T22" s="43"/>
      <c r="U22" s="13"/>
      <c r="V22" s="13"/>
      <c r="W22" s="13"/>
    </row>
    <row r="23" spans="1:23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2167</v>
      </c>
      <c r="K23" s="10">
        <f>J23/J25</f>
        <v>0.14238780471778698</v>
      </c>
      <c r="M23" s="38" t="s">
        <v>183</v>
      </c>
      <c r="N23" s="112">
        <v>2766</v>
      </c>
      <c r="O23" s="24">
        <f>N23/N25</f>
        <v>0.18762718762718764</v>
      </c>
      <c r="Q23" s="46" t="s">
        <v>345</v>
      </c>
      <c r="R23" s="112">
        <v>5788</v>
      </c>
      <c r="S23" s="49">
        <f>R23/R25</f>
        <v>0.68765593441843886</v>
      </c>
      <c r="T23" s="43"/>
      <c r="U23" s="13"/>
      <c r="V23" s="13"/>
      <c r="W23" s="13"/>
    </row>
    <row r="24" spans="1:23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7748</v>
      </c>
      <c r="K24" s="10">
        <f>J24/J25</f>
        <v>0.5091004665221105</v>
      </c>
      <c r="M24" s="38" t="s">
        <v>184</v>
      </c>
      <c r="N24" s="112">
        <v>2024</v>
      </c>
      <c r="O24" s="24">
        <f>N24/N25</f>
        <v>0.13729480396147062</v>
      </c>
      <c r="Q24" s="46" t="s">
        <v>346</v>
      </c>
      <c r="R24" s="112">
        <v>2629</v>
      </c>
      <c r="S24" s="49">
        <f>R24/R25</f>
        <v>0.31234406558156114</v>
      </c>
      <c r="T24" s="43"/>
      <c r="U24" s="13"/>
      <c r="V24" s="13"/>
      <c r="W24" s="13"/>
    </row>
    <row r="25" spans="1:23" x14ac:dyDescent="0.2">
      <c r="A25" s="43"/>
      <c r="B25" s="43"/>
      <c r="C25" s="44"/>
      <c r="E25" s="152" t="s">
        <v>117</v>
      </c>
      <c r="F25" s="112">
        <v>7302</v>
      </c>
      <c r="G25" s="10">
        <f>F25/F30</f>
        <v>0.44262593198763411</v>
      </c>
      <c r="I25" s="152" t="s">
        <v>69</v>
      </c>
      <c r="J25" s="1">
        <f>J22+J23+J24</f>
        <v>15219</v>
      </c>
      <c r="K25" s="10">
        <f>K22+K23+K24</f>
        <v>1</v>
      </c>
      <c r="M25" s="38" t="s">
        <v>69</v>
      </c>
      <c r="N25" s="23">
        <f>N21+N22+N23+N24</f>
        <v>14742</v>
      </c>
      <c r="O25" s="24">
        <f>O21+O22+O23+O24</f>
        <v>1</v>
      </c>
      <c r="Q25" s="46" t="s">
        <v>69</v>
      </c>
      <c r="R25" s="47">
        <f>R23+R24</f>
        <v>8417</v>
      </c>
      <c r="S25" s="49">
        <f>S23+S24</f>
        <v>1</v>
      </c>
      <c r="T25" s="43"/>
      <c r="U25" s="13"/>
      <c r="V25" s="13"/>
      <c r="W25" s="13"/>
    </row>
    <row r="26" spans="1:23" x14ac:dyDescent="0.2">
      <c r="A26" s="13"/>
      <c r="B26" s="13"/>
      <c r="C26" s="14"/>
      <c r="E26" s="152" t="s">
        <v>118</v>
      </c>
      <c r="F26" s="112">
        <v>2644</v>
      </c>
      <c r="G26" s="10">
        <f>F26/F30</f>
        <v>0.16027156452688368</v>
      </c>
      <c r="I26" s="13"/>
      <c r="J26" s="13"/>
      <c r="K26" s="14"/>
      <c r="M26" s="13"/>
      <c r="N26" s="13"/>
      <c r="O26" s="14"/>
      <c r="Q26" s="43"/>
      <c r="R26" s="43"/>
      <c r="S26" s="44"/>
      <c r="T26" s="43"/>
      <c r="U26" s="13"/>
      <c r="V26" s="13"/>
      <c r="W26" s="13"/>
    </row>
    <row r="27" spans="1:23" x14ac:dyDescent="0.2">
      <c r="A27" s="13"/>
      <c r="B27" s="13"/>
      <c r="C27" s="14"/>
      <c r="E27" s="152" t="s">
        <v>119</v>
      </c>
      <c r="F27" s="112">
        <v>1133</v>
      </c>
      <c r="G27" s="10">
        <f>F27/F30</f>
        <v>6.8679153785536767E-2</v>
      </c>
      <c r="I27" s="152" t="s">
        <v>150</v>
      </c>
      <c r="J27" s="2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13"/>
      <c r="V27" s="13"/>
      <c r="W27" s="13"/>
    </row>
    <row r="28" spans="1:23" x14ac:dyDescent="0.2">
      <c r="A28" s="13"/>
      <c r="B28" s="13"/>
      <c r="C28" s="14"/>
      <c r="E28" s="152" t="s">
        <v>120</v>
      </c>
      <c r="F28" s="112">
        <v>872</v>
      </c>
      <c r="G28" s="10">
        <f>F28/F30</f>
        <v>5.2858095411286901E-2</v>
      </c>
      <c r="I28" s="155" t="s">
        <v>644</v>
      </c>
      <c r="J28" s="148">
        <v>3979</v>
      </c>
      <c r="K28" s="132">
        <f>J28/J33</f>
        <v>0.25904947916666665</v>
      </c>
      <c r="M28" s="38" t="s">
        <v>186</v>
      </c>
      <c r="N28" s="112">
        <v>4963</v>
      </c>
      <c r="O28" s="24">
        <f>N28/N31</f>
        <v>0.33713742272943414</v>
      </c>
      <c r="Q28" s="43"/>
      <c r="R28" s="43"/>
      <c r="S28" s="44"/>
      <c r="T28" s="43"/>
      <c r="U28" s="13"/>
      <c r="V28" s="13"/>
      <c r="W28" s="13"/>
    </row>
    <row r="29" spans="1:23" x14ac:dyDescent="0.2">
      <c r="A29" s="13"/>
      <c r="B29" s="13"/>
      <c r="C29" s="14"/>
      <c r="E29" s="152" t="s">
        <v>99</v>
      </c>
      <c r="F29" s="112">
        <v>4546</v>
      </c>
      <c r="G29" s="10">
        <f>F29/F30</f>
        <v>0.27556525428865852</v>
      </c>
      <c r="I29" s="152" t="s">
        <v>151</v>
      </c>
      <c r="J29" s="112">
        <v>6340</v>
      </c>
      <c r="K29" s="10">
        <f>J29/J33</f>
        <v>0.41276041666666669</v>
      </c>
      <c r="M29" s="38" t="s">
        <v>682</v>
      </c>
      <c r="N29" s="112">
        <v>5935</v>
      </c>
      <c r="O29" s="24">
        <f>N29/N31</f>
        <v>0.40316554581889819</v>
      </c>
      <c r="Q29" s="43"/>
      <c r="R29" s="43"/>
      <c r="S29" s="44"/>
      <c r="T29" s="43"/>
      <c r="U29" s="13"/>
      <c r="V29" s="13"/>
      <c r="W29" s="13"/>
    </row>
    <row r="30" spans="1:23" x14ac:dyDescent="0.2">
      <c r="A30" s="13"/>
      <c r="B30" s="13"/>
      <c r="C30" s="14"/>
      <c r="E30" s="152" t="s">
        <v>69</v>
      </c>
      <c r="F30" s="1">
        <f>F25+F26+F27+F28+F29</f>
        <v>16497</v>
      </c>
      <c r="G30" s="10">
        <f>G25+G26+G27+G28+G29</f>
        <v>1</v>
      </c>
      <c r="I30" s="152" t="s">
        <v>152</v>
      </c>
      <c r="J30" s="112">
        <v>1147</v>
      </c>
      <c r="K30" s="10">
        <f>J30/J33</f>
        <v>7.4674479166666669E-2</v>
      </c>
      <c r="M30" s="38" t="s">
        <v>187</v>
      </c>
      <c r="N30" s="112">
        <v>3823</v>
      </c>
      <c r="O30" s="24">
        <f>N30/N31</f>
        <v>0.25969703145166767</v>
      </c>
      <c r="Q30" s="43"/>
      <c r="R30" s="43"/>
      <c r="S30" s="44"/>
      <c r="T30" s="43"/>
      <c r="U30" s="13"/>
      <c r="V30" s="13"/>
      <c r="W30" s="13"/>
    </row>
    <row r="31" spans="1:23" x14ac:dyDescent="0.2">
      <c r="A31" s="13"/>
      <c r="B31" s="13"/>
      <c r="C31" s="14"/>
      <c r="E31" s="13"/>
      <c r="F31" s="13"/>
      <c r="G31" s="14"/>
      <c r="I31" s="152" t="s">
        <v>153</v>
      </c>
      <c r="J31" s="112">
        <v>1546</v>
      </c>
      <c r="K31" s="10">
        <f>J31/J33</f>
        <v>0.10065104166666666</v>
      </c>
      <c r="M31" s="38" t="s">
        <v>69</v>
      </c>
      <c r="N31" s="23">
        <f>N28+N29+N30</f>
        <v>14721</v>
      </c>
      <c r="O31" s="24">
        <f>O28+O29+O30</f>
        <v>1</v>
      </c>
      <c r="Q31" s="43"/>
      <c r="R31" s="43"/>
      <c r="S31" s="44"/>
      <c r="T31" s="43"/>
      <c r="U31" s="13"/>
      <c r="V31" s="13"/>
      <c r="W31" s="13"/>
    </row>
    <row r="32" spans="1:23" x14ac:dyDescent="0.2">
      <c r="A32" s="13"/>
      <c r="B32" s="13"/>
      <c r="C32" s="1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2348</v>
      </c>
      <c r="K32" s="10">
        <f>J32/J33</f>
        <v>0.15286458333333333</v>
      </c>
      <c r="M32" s="13"/>
      <c r="N32" s="13"/>
      <c r="O32" s="14"/>
      <c r="Q32" s="43"/>
      <c r="R32" s="43"/>
      <c r="S32" s="44"/>
      <c r="T32" s="43"/>
      <c r="U32" s="13"/>
      <c r="V32" s="13"/>
      <c r="W32" s="13"/>
    </row>
    <row r="33" spans="1:23" x14ac:dyDescent="0.2">
      <c r="A33" s="13"/>
      <c r="B33" s="13"/>
      <c r="C33" s="14"/>
      <c r="E33" s="6" t="s">
        <v>112</v>
      </c>
      <c r="F33" s="112">
        <v>8469</v>
      </c>
      <c r="G33" s="27">
        <f>F33/F35</f>
        <v>0.50935225837493237</v>
      </c>
      <c r="I33" s="152" t="s">
        <v>69</v>
      </c>
      <c r="J33" s="1">
        <f>J28+J29+J30+J31+J32</f>
        <v>15360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13"/>
      <c r="V33" s="13"/>
      <c r="W33" s="13"/>
    </row>
    <row r="34" spans="1:23" x14ac:dyDescent="0.2">
      <c r="A34" s="13"/>
      <c r="B34" s="13"/>
      <c r="C34" s="14"/>
      <c r="E34" s="6" t="s">
        <v>122</v>
      </c>
      <c r="F34" s="112">
        <v>8158</v>
      </c>
      <c r="G34" s="27">
        <f>F34/F35</f>
        <v>0.49064774162506763</v>
      </c>
      <c r="I34" s="13"/>
      <c r="J34" s="13"/>
      <c r="K34" s="14"/>
      <c r="M34" s="38" t="s">
        <v>189</v>
      </c>
      <c r="N34" s="112">
        <v>4848</v>
      </c>
      <c r="O34" s="24">
        <f>N34/N38</f>
        <v>0.32080465854949708</v>
      </c>
      <c r="Q34" s="43"/>
      <c r="R34" s="43"/>
      <c r="S34" s="44"/>
      <c r="T34" s="43"/>
      <c r="U34" s="13"/>
      <c r="V34" s="13"/>
      <c r="W34" s="13"/>
    </row>
    <row r="35" spans="1:23" x14ac:dyDescent="0.2">
      <c r="A35" s="13"/>
      <c r="B35" s="13"/>
      <c r="C35" s="14"/>
      <c r="E35" s="6" t="s">
        <v>107</v>
      </c>
      <c r="F35" s="7">
        <f>F33+F34</f>
        <v>16627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4993</v>
      </c>
      <c r="O35" s="24">
        <f>N35/N38</f>
        <v>0.3303996823716252</v>
      </c>
      <c r="Q35" s="43"/>
      <c r="R35" s="43"/>
      <c r="S35" s="44"/>
      <c r="T35" s="43"/>
      <c r="U35" s="13"/>
      <c r="V35" s="13"/>
      <c r="W35" s="13"/>
    </row>
    <row r="36" spans="1:23" x14ac:dyDescent="0.2">
      <c r="A36" s="43"/>
      <c r="B36" s="43"/>
      <c r="C36" s="44"/>
      <c r="E36" s="13"/>
      <c r="F36" s="13"/>
      <c r="G36" s="14"/>
      <c r="I36" s="38" t="s">
        <v>156</v>
      </c>
      <c r="J36" s="112">
        <v>8031</v>
      </c>
      <c r="K36" s="24">
        <f>J36/J38</f>
        <v>0.52085089824242814</v>
      </c>
      <c r="M36" s="38" t="s">
        <v>191</v>
      </c>
      <c r="N36" s="112">
        <v>1767</v>
      </c>
      <c r="O36" s="24">
        <f>N36/N38</f>
        <v>0.11692694547379566</v>
      </c>
      <c r="Q36" s="43"/>
      <c r="R36" s="43"/>
      <c r="S36" s="44"/>
      <c r="T36" s="43"/>
      <c r="U36" s="13"/>
      <c r="V36" s="13"/>
      <c r="W36" s="13"/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7388</v>
      </c>
      <c r="K37" s="24">
        <f>J37/J38</f>
        <v>0.4791491017575718</v>
      </c>
      <c r="M37" s="38" t="s">
        <v>192</v>
      </c>
      <c r="N37" s="112">
        <v>3504</v>
      </c>
      <c r="O37" s="24">
        <f>N37/N38</f>
        <v>0.23186871360508204</v>
      </c>
      <c r="Q37" s="43"/>
      <c r="R37" s="43"/>
      <c r="S37" s="44"/>
      <c r="T37" s="43"/>
      <c r="U37" s="13"/>
      <c r="V37" s="13"/>
      <c r="W37" s="13"/>
    </row>
    <row r="38" spans="1:23" x14ac:dyDescent="0.2">
      <c r="A38" s="43"/>
      <c r="B38" s="43"/>
      <c r="C38" s="44"/>
      <c r="E38" s="6" t="s">
        <v>124</v>
      </c>
      <c r="F38" s="112">
        <v>93</v>
      </c>
      <c r="G38" s="27">
        <f>F38/F40</f>
        <v>0.4720812182741117</v>
      </c>
      <c r="I38" s="38" t="s">
        <v>69</v>
      </c>
      <c r="J38" s="23">
        <f>J36+J37</f>
        <v>15419</v>
      </c>
      <c r="K38" s="24">
        <f>K36+K37</f>
        <v>1</v>
      </c>
      <c r="M38" s="38" t="s">
        <v>107</v>
      </c>
      <c r="N38" s="23">
        <f>N34+N35+N36+N37</f>
        <v>15112</v>
      </c>
      <c r="O38" s="24">
        <f>O34+O35+O36+O37</f>
        <v>1</v>
      </c>
      <c r="Q38" s="43"/>
      <c r="R38" s="43"/>
      <c r="S38" s="44"/>
      <c r="T38" s="43"/>
      <c r="U38" s="13"/>
      <c r="V38" s="13"/>
      <c r="W38" s="13"/>
    </row>
    <row r="39" spans="1:23" x14ac:dyDescent="0.2">
      <c r="A39" s="43"/>
      <c r="B39" s="43"/>
      <c r="C39" s="44"/>
      <c r="E39" s="6" t="s">
        <v>125</v>
      </c>
      <c r="F39" s="112">
        <v>104</v>
      </c>
      <c r="G39" s="27">
        <f>F39/F40</f>
        <v>0.52791878172588835</v>
      </c>
      <c r="I39" s="13"/>
      <c r="J39" s="13"/>
      <c r="K39" s="14"/>
      <c r="M39" s="13"/>
      <c r="N39" s="13"/>
      <c r="O39" s="14"/>
      <c r="Q39" s="43"/>
      <c r="R39" s="43"/>
      <c r="S39" s="44"/>
      <c r="T39" s="43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197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13"/>
      <c r="V40" s="13"/>
      <c r="W40" s="13"/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1942</v>
      </c>
      <c r="K41" s="24">
        <f>J41/J45</f>
        <v>0.12869449966865473</v>
      </c>
      <c r="M41" s="38" t="s">
        <v>194</v>
      </c>
      <c r="N41" s="112">
        <v>3201</v>
      </c>
      <c r="O41" s="24">
        <f>N41/N45</f>
        <v>0.21662042363131895</v>
      </c>
      <c r="Q41" s="43"/>
      <c r="R41" s="43"/>
      <c r="S41" s="44"/>
      <c r="T41" s="43"/>
      <c r="U41" s="13"/>
      <c r="V41" s="13"/>
      <c r="W41" s="13"/>
    </row>
    <row r="42" spans="1:23" x14ac:dyDescent="0.2">
      <c r="A42" s="1" t="s">
        <v>87</v>
      </c>
      <c r="B42" s="112">
        <v>11595</v>
      </c>
      <c r="C42" s="10">
        <f>B42/B44</f>
        <v>0.59070762647103781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4980</v>
      </c>
      <c r="K42" s="24">
        <f>J42/J45</f>
        <v>0.33001988071570576</v>
      </c>
      <c r="M42" s="38" t="s">
        <v>195</v>
      </c>
      <c r="N42" s="112">
        <v>5465</v>
      </c>
      <c r="O42" s="24">
        <f>N42/N45</f>
        <v>0.36983149489070855</v>
      </c>
      <c r="Q42" s="43"/>
      <c r="R42" s="43"/>
      <c r="S42" s="44"/>
      <c r="T42" s="43"/>
      <c r="U42" s="13"/>
      <c r="V42" s="13"/>
      <c r="W42" s="13"/>
    </row>
    <row r="43" spans="1:23" x14ac:dyDescent="0.2">
      <c r="A43" s="1" t="s">
        <v>88</v>
      </c>
      <c r="B43" s="112">
        <v>8034</v>
      </c>
      <c r="C43" s="10">
        <f>B43/B44</f>
        <v>0.40929237352896225</v>
      </c>
      <c r="E43" s="153" t="s">
        <v>127</v>
      </c>
      <c r="F43" s="125">
        <v>3703</v>
      </c>
      <c r="G43" s="127">
        <f>F43/F49</f>
        <v>0.23995593571798859</v>
      </c>
      <c r="I43" s="38" t="s">
        <v>159</v>
      </c>
      <c r="J43" s="112">
        <v>4829</v>
      </c>
      <c r="K43" s="24">
        <f>J43/J45</f>
        <v>0.32001325381047052</v>
      </c>
      <c r="M43" s="38" t="s">
        <v>196</v>
      </c>
      <c r="N43" s="112">
        <v>3127</v>
      </c>
      <c r="O43" s="24">
        <f>N43/N45</f>
        <v>0.2116126412668336</v>
      </c>
      <c r="Q43" s="43"/>
      <c r="R43" s="43"/>
      <c r="S43" s="44"/>
      <c r="T43" s="43"/>
      <c r="U43" s="13"/>
      <c r="V43" s="13"/>
      <c r="W43" s="13"/>
    </row>
    <row r="44" spans="1:23" x14ac:dyDescent="0.2">
      <c r="A44" s="1" t="s">
        <v>69</v>
      </c>
      <c r="B44" s="1">
        <f>B42+B43</f>
        <v>19629</v>
      </c>
      <c r="C44" s="10">
        <f>C42+C43</f>
        <v>1</v>
      </c>
      <c r="E44" s="152" t="s">
        <v>128</v>
      </c>
      <c r="F44" s="112">
        <v>2493</v>
      </c>
      <c r="G44" s="10">
        <f>F44/F49</f>
        <v>0.16154743390357698</v>
      </c>
      <c r="I44" s="38" t="s">
        <v>160</v>
      </c>
      <c r="J44" s="112">
        <v>3339</v>
      </c>
      <c r="K44" s="24">
        <f>J44/J45</f>
        <v>0.22127236580516899</v>
      </c>
      <c r="M44" s="38" t="s">
        <v>197</v>
      </c>
      <c r="N44" s="112">
        <v>2984</v>
      </c>
      <c r="O44" s="24">
        <f>N44/N45</f>
        <v>0.20193544021113893</v>
      </c>
      <c r="Q44" s="43"/>
      <c r="R44" s="43"/>
      <c r="S44" s="44"/>
      <c r="T44" s="43"/>
      <c r="U44" s="13"/>
      <c r="V44" s="13"/>
      <c r="W44" s="13"/>
    </row>
    <row r="45" spans="1:23" x14ac:dyDescent="0.2">
      <c r="A45" s="13"/>
      <c r="B45" s="13"/>
      <c r="C45" s="14"/>
      <c r="E45" s="152" t="s">
        <v>129</v>
      </c>
      <c r="F45" s="112">
        <v>3594</v>
      </c>
      <c r="G45" s="10">
        <f>F45/F49</f>
        <v>0.23289269051321929</v>
      </c>
      <c r="I45" s="38" t="s">
        <v>69</v>
      </c>
      <c r="J45" s="23">
        <f>J41+J42+J43+J44</f>
        <v>15090</v>
      </c>
      <c r="K45" s="24">
        <f>K41+K42+K43+K44</f>
        <v>1</v>
      </c>
      <c r="M45" s="38" t="s">
        <v>69</v>
      </c>
      <c r="N45" s="23">
        <f>N41+N42+N43+N44</f>
        <v>14777</v>
      </c>
      <c r="O45" s="24">
        <f>O41+O42+O43+O44</f>
        <v>1</v>
      </c>
      <c r="Q45" s="43"/>
      <c r="R45" s="43"/>
      <c r="S45" s="44"/>
      <c r="T45" s="43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3120</v>
      </c>
      <c r="G46" s="10">
        <f>F46/F49</f>
        <v>0.20217729393468117</v>
      </c>
      <c r="I46" s="13"/>
      <c r="J46" s="13"/>
      <c r="K46" s="14"/>
      <c r="M46" s="13"/>
      <c r="N46" s="13"/>
      <c r="O46" s="14"/>
      <c r="Q46" s="43"/>
      <c r="R46" s="43"/>
      <c r="S46" s="44"/>
      <c r="T46" s="43"/>
      <c r="U46" s="13"/>
      <c r="V46" s="13"/>
      <c r="W46" s="13"/>
    </row>
    <row r="47" spans="1:23" x14ac:dyDescent="0.2">
      <c r="A47" s="1" t="s">
        <v>90</v>
      </c>
      <c r="B47" s="112">
        <v>4795</v>
      </c>
      <c r="C47" s="10">
        <f>B47/B49</f>
        <v>0.26258145775149228</v>
      </c>
      <c r="E47" s="152" t="s">
        <v>131</v>
      </c>
      <c r="F47" s="112">
        <v>2035</v>
      </c>
      <c r="G47" s="10">
        <f>F47/F49</f>
        <v>0.13186884396060133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13"/>
      <c r="V47" s="13"/>
      <c r="W47" s="13"/>
    </row>
    <row r="48" spans="1:23" x14ac:dyDescent="0.2">
      <c r="A48" s="1" t="s">
        <v>91</v>
      </c>
      <c r="B48" s="112">
        <v>13466</v>
      </c>
      <c r="C48" s="10">
        <f>B48/B49</f>
        <v>0.73741854224850778</v>
      </c>
      <c r="E48" s="152" t="s">
        <v>673</v>
      </c>
      <c r="F48" s="112">
        <v>487</v>
      </c>
      <c r="G48" s="10">
        <f>F48/F49</f>
        <v>3.155780196993261E-2</v>
      </c>
      <c r="I48" s="38" t="s">
        <v>162</v>
      </c>
      <c r="J48" s="112">
        <v>7115</v>
      </c>
      <c r="K48" s="24">
        <f>J48/J51</f>
        <v>0.47780538580350546</v>
      </c>
      <c r="M48" s="38" t="s">
        <v>199</v>
      </c>
      <c r="N48" s="112">
        <v>4485</v>
      </c>
      <c r="O48" s="24">
        <f>N48/N51</f>
        <v>0.30799340749896992</v>
      </c>
      <c r="Q48" s="43"/>
      <c r="R48" s="43"/>
      <c r="S48" s="44"/>
      <c r="T48" s="43"/>
      <c r="U48" s="13"/>
      <c r="V48" s="13"/>
      <c r="W48" s="13"/>
    </row>
    <row r="49" spans="1:23" x14ac:dyDescent="0.2">
      <c r="A49" s="1" t="s">
        <v>69</v>
      </c>
      <c r="B49" s="1">
        <f>B47+B48</f>
        <v>18261</v>
      </c>
      <c r="C49" s="10">
        <f>C47+C48</f>
        <v>1</v>
      </c>
      <c r="E49" s="152" t="s">
        <v>69</v>
      </c>
      <c r="F49" s="1">
        <f>F43+F44+F45+F46+F47+F48</f>
        <v>15432</v>
      </c>
      <c r="G49" s="10">
        <f>G43+G44+G45+G46+G47+G48</f>
        <v>1</v>
      </c>
      <c r="I49" s="38" t="s">
        <v>163</v>
      </c>
      <c r="J49" s="112">
        <v>4490</v>
      </c>
      <c r="K49" s="24">
        <f>J49/J51</f>
        <v>0.30152441071788327</v>
      </c>
      <c r="M49" s="38" t="s">
        <v>200</v>
      </c>
      <c r="N49" s="112">
        <v>5598</v>
      </c>
      <c r="O49" s="24">
        <f>N49/N51</f>
        <v>0.38442521631644005</v>
      </c>
      <c r="Q49" s="43"/>
      <c r="R49" s="43"/>
      <c r="S49" s="44"/>
      <c r="T49" s="43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3286</v>
      </c>
      <c r="K50" s="24">
        <f>J50/J51</f>
        <v>0.22067020347861124</v>
      </c>
      <c r="M50" s="38" t="s">
        <v>201</v>
      </c>
      <c r="N50" s="112">
        <v>4479</v>
      </c>
      <c r="O50" s="24">
        <f>N50/N51</f>
        <v>0.30758137618459003</v>
      </c>
      <c r="Q50" s="43"/>
      <c r="R50" s="43"/>
      <c r="S50" s="44"/>
      <c r="T50" s="43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14891</v>
      </c>
      <c r="K51" s="24">
        <f>K48+K49+K50</f>
        <v>1</v>
      </c>
      <c r="M51" s="38" t="s">
        <v>69</v>
      </c>
      <c r="N51" s="23">
        <f>N48+N49+N50</f>
        <v>14562</v>
      </c>
      <c r="O51" s="24">
        <f>O48+O49+O50</f>
        <v>1</v>
      </c>
      <c r="Q51" s="43"/>
      <c r="R51" s="43"/>
      <c r="S51" s="44"/>
      <c r="T51" s="43"/>
      <c r="U51" s="13"/>
      <c r="V51" s="13"/>
      <c r="W51" s="13"/>
    </row>
    <row r="52" spans="1:23" x14ac:dyDescent="0.2">
      <c r="A52" s="1" t="s">
        <v>92</v>
      </c>
      <c r="B52" s="112">
        <v>5685</v>
      </c>
      <c r="C52" s="10">
        <f>B52/B54</f>
        <v>0.31537778764007546</v>
      </c>
      <c r="E52" s="152" t="s">
        <v>133</v>
      </c>
      <c r="F52" s="112">
        <v>9775</v>
      </c>
      <c r="G52" s="10">
        <f>F52/F55</f>
        <v>0.61788874841972186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13"/>
      <c r="V52" s="13"/>
      <c r="W52" s="13"/>
    </row>
    <row r="53" spans="1:23" x14ac:dyDescent="0.2">
      <c r="A53" s="1" t="s">
        <v>93</v>
      </c>
      <c r="B53" s="112">
        <v>12341</v>
      </c>
      <c r="C53" s="10">
        <f>B53/B54</f>
        <v>0.6846222123599246</v>
      </c>
      <c r="E53" s="152" t="s">
        <v>134</v>
      </c>
      <c r="F53" s="112">
        <v>4772</v>
      </c>
      <c r="G53" s="10">
        <f>F53/F55</f>
        <v>0.30164348925410872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13"/>
      <c r="V53" s="13"/>
      <c r="W53" s="13"/>
    </row>
    <row r="54" spans="1:23" x14ac:dyDescent="0.2">
      <c r="A54" s="1" t="s">
        <v>69</v>
      </c>
      <c r="B54" s="1">
        <f>B52+B53</f>
        <v>18026</v>
      </c>
      <c r="C54" s="10">
        <f>C52+C53</f>
        <v>1</v>
      </c>
      <c r="E54" s="152" t="s">
        <v>135</v>
      </c>
      <c r="F54" s="112">
        <v>1273</v>
      </c>
      <c r="G54" s="10">
        <f>F54/F55</f>
        <v>8.0467762326169409E-2</v>
      </c>
      <c r="I54" s="38" t="s">
        <v>166</v>
      </c>
      <c r="J54" s="112">
        <v>7001</v>
      </c>
      <c r="K54" s="24">
        <f>J54/J57</f>
        <v>0.4732963764196863</v>
      </c>
      <c r="M54" s="38" t="s">
        <v>203</v>
      </c>
      <c r="N54" s="112">
        <v>8998</v>
      </c>
      <c r="O54" s="24">
        <f>N54/N56</f>
        <v>0.61373712570765981</v>
      </c>
      <c r="Q54" s="43"/>
      <c r="R54" s="43"/>
      <c r="S54" s="44"/>
      <c r="T54" s="43"/>
      <c r="U54" s="13"/>
      <c r="V54" s="13"/>
      <c r="W54" s="13"/>
    </row>
    <row r="55" spans="1:23" x14ac:dyDescent="0.2">
      <c r="A55" s="13"/>
      <c r="B55" s="13"/>
      <c r="C55" s="14"/>
      <c r="E55" s="152" t="s">
        <v>69</v>
      </c>
      <c r="F55" s="1">
        <f>F52+F53+F54</f>
        <v>15820</v>
      </c>
      <c r="G55" s="10">
        <f>G52+G53+G54</f>
        <v>1</v>
      </c>
      <c r="I55" s="38" t="s">
        <v>167</v>
      </c>
      <c r="J55" s="112">
        <v>4740</v>
      </c>
      <c r="K55" s="24">
        <f>J55/J57</f>
        <v>0.32044348296376418</v>
      </c>
      <c r="M55" s="38" t="s">
        <v>204</v>
      </c>
      <c r="N55" s="112">
        <v>5663</v>
      </c>
      <c r="O55" s="24">
        <f>N55/N56</f>
        <v>0.38626287429234024</v>
      </c>
      <c r="Q55" s="43"/>
      <c r="R55" s="43"/>
      <c r="S55" s="44"/>
      <c r="T55" s="43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3051</v>
      </c>
      <c r="K56" s="24">
        <f>J56/J57</f>
        <v>0.20626014061654949</v>
      </c>
      <c r="M56" s="38" t="s">
        <v>69</v>
      </c>
      <c r="N56" s="23">
        <f>N54+N55</f>
        <v>14661</v>
      </c>
      <c r="O56" s="24">
        <f>O54+O55</f>
        <v>1</v>
      </c>
      <c r="Q56" s="43"/>
      <c r="R56" s="43"/>
      <c r="S56" s="44"/>
      <c r="T56" s="43"/>
      <c r="U56" s="13"/>
      <c r="V56" s="13"/>
      <c r="W56" s="13"/>
    </row>
    <row r="57" spans="1:23" x14ac:dyDescent="0.2">
      <c r="A57" s="1" t="s">
        <v>97</v>
      </c>
      <c r="B57" s="112">
        <v>3678</v>
      </c>
      <c r="C57" s="10">
        <f>B57/B60</f>
        <v>0.20522263140274524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14792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13"/>
      <c r="V57" s="13"/>
      <c r="W57" s="13"/>
    </row>
    <row r="58" spans="1:23" x14ac:dyDescent="0.2">
      <c r="A58" s="1" t="s">
        <v>98</v>
      </c>
      <c r="B58" s="112">
        <v>8560</v>
      </c>
      <c r="C58" s="10">
        <f>B58/B60</f>
        <v>0.47762526503738423</v>
      </c>
      <c r="E58" s="152" t="s">
        <v>137</v>
      </c>
      <c r="F58" s="112">
        <v>9395</v>
      </c>
      <c r="G58" s="10">
        <f>F58/F60</f>
        <v>0.59469553107988349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13"/>
      <c r="V58" s="13"/>
      <c r="W58" s="13"/>
    </row>
    <row r="59" spans="1:23" x14ac:dyDescent="0.2">
      <c r="A59" s="1" t="s">
        <v>99</v>
      </c>
      <c r="B59" s="112">
        <v>5684</v>
      </c>
      <c r="C59" s="10">
        <f>B59/B60</f>
        <v>0.31715210355987056</v>
      </c>
      <c r="E59" s="154" t="s">
        <v>72</v>
      </c>
      <c r="F59" s="112">
        <v>6403</v>
      </c>
      <c r="G59" s="31">
        <f>F59/F60</f>
        <v>0.40530446892011646</v>
      </c>
      <c r="I59" s="50"/>
      <c r="J59" s="13"/>
      <c r="K59" s="16"/>
      <c r="M59" s="13"/>
      <c r="N59" s="13"/>
      <c r="O59" s="13"/>
      <c r="Q59" s="43"/>
      <c r="R59" s="43"/>
      <c r="S59" s="44"/>
      <c r="T59" s="43"/>
      <c r="U59" s="13"/>
      <c r="V59" s="13"/>
      <c r="W59" s="13"/>
    </row>
    <row r="60" spans="1:23" x14ac:dyDescent="0.2">
      <c r="A60" s="1" t="s">
        <v>69</v>
      </c>
      <c r="B60" s="1">
        <f>B57+B58+B59</f>
        <v>17922</v>
      </c>
      <c r="C60" s="10">
        <f>C57+C58+C59</f>
        <v>1</v>
      </c>
      <c r="E60" s="38" t="s">
        <v>69</v>
      </c>
      <c r="F60" s="23">
        <f>F58+F59</f>
        <v>15798</v>
      </c>
      <c r="G60" s="32">
        <f>G58+G59</f>
        <v>1</v>
      </c>
      <c r="I60" s="50"/>
      <c r="J60" s="13"/>
      <c r="K60" s="16"/>
      <c r="M60" s="13"/>
      <c r="N60" s="13"/>
      <c r="O60" s="13"/>
      <c r="Q60" s="43"/>
      <c r="R60" s="43"/>
      <c r="S60" s="44"/>
      <c r="T60" s="43"/>
      <c r="U60" s="13"/>
      <c r="V60" s="13"/>
      <c r="W60" s="13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43"/>
      <c r="R61" s="43"/>
      <c r="S61" s="44"/>
      <c r="T61" s="43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43"/>
      <c r="R62" s="43"/>
      <c r="S62" s="44"/>
      <c r="T62" s="43"/>
      <c r="U62" s="13"/>
      <c r="V62" s="13"/>
      <c r="W62" s="13"/>
    </row>
    <row r="63" spans="1:23" x14ac:dyDescent="0.2">
      <c r="A63" s="1" t="s">
        <v>101</v>
      </c>
      <c r="B63" s="112">
        <v>16863</v>
      </c>
      <c r="C63" s="10">
        <f>B63/B65</f>
        <v>0.80238865626189571</v>
      </c>
      <c r="E63" s="50"/>
      <c r="F63" s="13"/>
      <c r="G63" s="16"/>
      <c r="I63" s="50"/>
      <c r="J63" s="13"/>
      <c r="K63" s="16"/>
      <c r="M63" s="13"/>
      <c r="N63" s="13"/>
      <c r="O63" s="13"/>
      <c r="Q63" s="43"/>
      <c r="R63" s="43"/>
      <c r="S63" s="44"/>
      <c r="T63" s="43"/>
      <c r="U63" s="13"/>
      <c r="V63" s="13"/>
      <c r="W63" s="13"/>
    </row>
    <row r="64" spans="1:23" x14ac:dyDescent="0.2">
      <c r="A64" s="1" t="s">
        <v>102</v>
      </c>
      <c r="B64" s="112">
        <v>4153</v>
      </c>
      <c r="C64" s="10">
        <f>B64/B65</f>
        <v>0.19761134373810429</v>
      </c>
      <c r="E64" s="50"/>
      <c r="F64" s="13"/>
      <c r="G64" s="16"/>
      <c r="I64" s="50"/>
      <c r="J64" s="13"/>
      <c r="K64" s="16"/>
      <c r="M64" s="13"/>
      <c r="N64" s="13"/>
      <c r="O64" s="13"/>
      <c r="Q64" s="43"/>
      <c r="R64" s="43"/>
      <c r="S64" s="44"/>
      <c r="T64" s="43"/>
      <c r="U64" s="13"/>
      <c r="V64" s="13"/>
      <c r="W64" s="13"/>
    </row>
    <row r="65" spans="1:23" x14ac:dyDescent="0.2">
      <c r="A65" s="1" t="s">
        <v>69</v>
      </c>
      <c r="B65" s="1">
        <f>B63+B64</f>
        <v>21016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13"/>
      <c r="V65" s="13"/>
      <c r="W65" s="13"/>
    </row>
    <row r="66" spans="1:23" s="13" customFormat="1" x14ac:dyDescent="0.2">
      <c r="C66" s="14"/>
      <c r="G66" s="14"/>
      <c r="I66" s="50"/>
      <c r="K66" s="16"/>
      <c r="Q66" s="43"/>
      <c r="R66" s="43"/>
      <c r="S66" s="44"/>
      <c r="T66" s="43"/>
    </row>
    <row r="67" spans="1:23" s="13" customFormat="1" x14ac:dyDescent="0.2">
      <c r="C67" s="14"/>
      <c r="E67" s="50"/>
      <c r="G67" s="16"/>
      <c r="I67" s="50"/>
      <c r="K67" s="16"/>
      <c r="Q67" s="43"/>
      <c r="R67" s="43"/>
      <c r="S67" s="44"/>
      <c r="T67" s="43"/>
    </row>
    <row r="68" spans="1:23" s="13" customFormat="1" x14ac:dyDescent="0.2">
      <c r="C68" s="14"/>
      <c r="E68" s="50"/>
      <c r="G68" s="16"/>
      <c r="I68" s="50"/>
      <c r="K68" s="16"/>
      <c r="Q68" s="43"/>
      <c r="R68" s="43"/>
      <c r="S68" s="44"/>
      <c r="T68" s="43"/>
    </row>
    <row r="69" spans="1:23" s="13" customFormat="1" x14ac:dyDescent="0.2">
      <c r="C69" s="14"/>
      <c r="E69" s="50"/>
      <c r="G69" s="16"/>
      <c r="I69" s="50"/>
      <c r="K69" s="16"/>
      <c r="Q69" s="43"/>
      <c r="R69" s="43"/>
      <c r="S69" s="44"/>
      <c r="T69" s="43"/>
    </row>
    <row r="70" spans="1:23" s="13" customFormat="1" x14ac:dyDescent="0.2">
      <c r="C70" s="14"/>
      <c r="E70" s="50"/>
      <c r="G70" s="16"/>
      <c r="K70" s="16"/>
      <c r="Q70" s="43"/>
      <c r="R70" s="43"/>
      <c r="S70" s="44"/>
      <c r="T70" s="43"/>
    </row>
    <row r="71" spans="1:23" s="13" customFormat="1" x14ac:dyDescent="0.2">
      <c r="C71" s="14"/>
      <c r="E71" s="50"/>
      <c r="G71" s="16"/>
      <c r="I71" s="50"/>
      <c r="K71" s="16"/>
      <c r="Q71" s="43"/>
      <c r="R71" s="43"/>
      <c r="S71" s="44"/>
      <c r="T71" s="43"/>
    </row>
    <row r="72" spans="1:23" s="13" customFormat="1" x14ac:dyDescent="0.2">
      <c r="C72" s="14"/>
      <c r="G72" s="16"/>
      <c r="I72" s="50"/>
      <c r="K72" s="16"/>
      <c r="Q72" s="43"/>
      <c r="R72" s="43"/>
      <c r="S72" s="44"/>
      <c r="T72" s="43"/>
    </row>
    <row r="73" spans="1:23" s="13" customFormat="1" x14ac:dyDescent="0.2">
      <c r="C73" s="14"/>
      <c r="E73" s="50"/>
      <c r="G73" s="16"/>
      <c r="I73" s="50"/>
      <c r="K73" s="16"/>
      <c r="Q73" s="43"/>
      <c r="R73" s="43"/>
      <c r="S73" s="44"/>
      <c r="T73" s="43"/>
    </row>
    <row r="74" spans="1:23" s="13" customFormat="1" x14ac:dyDescent="0.2">
      <c r="C74" s="14"/>
      <c r="E74" s="50"/>
      <c r="G74" s="16"/>
      <c r="I74" s="50"/>
      <c r="K74" s="16"/>
      <c r="Q74" s="43"/>
      <c r="R74" s="43"/>
      <c r="S74" s="44"/>
      <c r="T74" s="43"/>
    </row>
    <row r="75" spans="1:23" s="13" customFormat="1" x14ac:dyDescent="0.2">
      <c r="C75" s="14"/>
      <c r="E75" s="50"/>
      <c r="G75" s="16"/>
      <c r="I75" s="50"/>
      <c r="K75" s="16"/>
      <c r="Q75" s="43"/>
      <c r="R75" s="43"/>
      <c r="S75" s="44"/>
      <c r="T75" s="43"/>
    </row>
    <row r="76" spans="1:23" s="13" customFormat="1" x14ac:dyDescent="0.2">
      <c r="C76" s="14"/>
      <c r="E76" s="50"/>
      <c r="G76" s="16"/>
      <c r="I76" s="50"/>
      <c r="K76" s="16"/>
      <c r="Q76" s="43"/>
      <c r="R76" s="43"/>
      <c r="S76" s="44"/>
      <c r="T76" s="43"/>
    </row>
    <row r="77" spans="1:23" s="13" customFormat="1" x14ac:dyDescent="0.2">
      <c r="C77" s="14"/>
      <c r="E77" s="50"/>
      <c r="G77" s="16"/>
      <c r="K77" s="16"/>
      <c r="Q77" s="43"/>
      <c r="R77" s="43"/>
      <c r="S77" s="44"/>
      <c r="T77" s="43"/>
    </row>
    <row r="78" spans="1:23" s="13" customFormat="1" x14ac:dyDescent="0.2">
      <c r="C78" s="14"/>
      <c r="E78" s="50"/>
      <c r="G78" s="16"/>
      <c r="I78" s="50"/>
      <c r="K78" s="16"/>
      <c r="Q78" s="43"/>
      <c r="R78" s="43"/>
      <c r="S78" s="44"/>
      <c r="T78" s="43"/>
    </row>
    <row r="79" spans="1:23" s="13" customFormat="1" x14ac:dyDescent="0.2">
      <c r="C79" s="14"/>
      <c r="G79" s="16"/>
      <c r="I79" s="50"/>
      <c r="K79" s="16"/>
      <c r="Q79" s="43"/>
      <c r="R79" s="43"/>
      <c r="S79" s="44"/>
      <c r="T79" s="43"/>
    </row>
    <row r="80" spans="1:23" s="13" customFormat="1" x14ac:dyDescent="0.2">
      <c r="C80" s="14"/>
      <c r="E80" s="50"/>
      <c r="G80" s="16"/>
      <c r="I80" s="50"/>
      <c r="K80" s="16"/>
      <c r="Q80" s="43"/>
      <c r="R80" s="43"/>
      <c r="S80" s="44"/>
      <c r="T80" s="43"/>
    </row>
    <row r="81" spans="3:20" s="13" customFormat="1" x14ac:dyDescent="0.2">
      <c r="C81" s="14"/>
      <c r="E81" s="50"/>
      <c r="G81" s="16"/>
      <c r="I81" s="50"/>
      <c r="K81" s="16"/>
      <c r="Q81" s="43"/>
      <c r="R81" s="43"/>
      <c r="S81" s="44"/>
      <c r="T81" s="43"/>
    </row>
    <row r="82" spans="3:20" s="13" customFormat="1" x14ac:dyDescent="0.2">
      <c r="C82" s="14"/>
      <c r="E82" s="50"/>
      <c r="G82" s="16"/>
      <c r="I82" s="50"/>
      <c r="K82" s="16"/>
      <c r="Q82" s="43"/>
      <c r="R82" s="43"/>
      <c r="S82" s="44"/>
      <c r="T82" s="43"/>
    </row>
    <row r="83" spans="3:20" s="13" customFormat="1" x14ac:dyDescent="0.2">
      <c r="C83" s="14"/>
      <c r="E83" s="50"/>
      <c r="G83" s="16"/>
      <c r="K83" s="16"/>
      <c r="Q83" s="43"/>
      <c r="R83" s="43"/>
      <c r="S83" s="44"/>
      <c r="T83" s="43"/>
    </row>
    <row r="84" spans="3:20" s="13" customFormat="1" x14ac:dyDescent="0.2">
      <c r="C84" s="14"/>
      <c r="E84" s="50"/>
      <c r="G84" s="16"/>
      <c r="I84" s="50"/>
      <c r="K84" s="16"/>
      <c r="Q84" s="43"/>
      <c r="R84" s="43"/>
      <c r="S84" s="44"/>
      <c r="T84" s="43"/>
    </row>
    <row r="85" spans="3:20" s="13" customFormat="1" x14ac:dyDescent="0.2">
      <c r="C85" s="14"/>
      <c r="G85" s="16"/>
      <c r="I85" s="50"/>
      <c r="K85" s="16"/>
      <c r="Q85" s="43"/>
      <c r="R85" s="43"/>
      <c r="S85" s="44"/>
      <c r="T85" s="43"/>
    </row>
    <row r="86" spans="3:20" s="13" customFormat="1" x14ac:dyDescent="0.2">
      <c r="C86" s="14"/>
      <c r="E86" s="50"/>
      <c r="G86" s="16"/>
      <c r="I86" s="50"/>
      <c r="K86" s="16"/>
      <c r="Q86" s="43"/>
      <c r="R86" s="43"/>
      <c r="S86" s="44"/>
      <c r="T86" s="43"/>
    </row>
    <row r="87" spans="3:20" s="13" customFormat="1" x14ac:dyDescent="0.2">
      <c r="C87" s="14"/>
      <c r="E87" s="50"/>
      <c r="G87" s="16"/>
      <c r="I87" s="50"/>
      <c r="K87" s="16"/>
      <c r="Q87" s="43"/>
      <c r="R87" s="43"/>
      <c r="S87" s="44"/>
      <c r="T87" s="43"/>
    </row>
    <row r="88" spans="3:20" s="13" customFormat="1" x14ac:dyDescent="0.2">
      <c r="C88" s="14"/>
      <c r="E88" s="50"/>
      <c r="G88" s="16"/>
      <c r="I88" s="50"/>
      <c r="K88" s="16"/>
      <c r="Q88" s="43"/>
      <c r="R88" s="43"/>
      <c r="S88" s="44"/>
      <c r="T88" s="43"/>
    </row>
    <row r="89" spans="3:20" s="13" customFormat="1" x14ac:dyDescent="0.2">
      <c r="C89" s="14"/>
      <c r="E89" s="50"/>
      <c r="G89" s="16"/>
      <c r="I89" s="50"/>
      <c r="K89" s="16"/>
      <c r="Q89" s="43"/>
      <c r="R89" s="43"/>
      <c r="S89" s="44"/>
      <c r="T89" s="43"/>
    </row>
    <row r="90" spans="3:20" s="13" customFormat="1" x14ac:dyDescent="0.2">
      <c r="C90" s="14"/>
      <c r="E90" s="50"/>
      <c r="G90" s="16"/>
      <c r="K90" s="16"/>
      <c r="Q90" s="43"/>
      <c r="R90" s="43"/>
      <c r="S90" s="44"/>
      <c r="T90" s="43"/>
    </row>
    <row r="91" spans="3:20" s="13" customFormat="1" x14ac:dyDescent="0.2">
      <c r="C91" s="14"/>
      <c r="E91" s="50"/>
      <c r="G91" s="16"/>
      <c r="I91" s="50"/>
      <c r="K91" s="16"/>
      <c r="Q91" s="43"/>
      <c r="R91" s="43"/>
      <c r="S91" s="44"/>
      <c r="T91" s="43"/>
    </row>
    <row r="92" spans="3:20" s="13" customFormat="1" x14ac:dyDescent="0.2">
      <c r="C92" s="14"/>
      <c r="E92" s="50"/>
      <c r="G92" s="16"/>
      <c r="I92" s="50"/>
      <c r="K92" s="16"/>
      <c r="Q92" s="43"/>
      <c r="R92" s="43"/>
      <c r="S92" s="44"/>
      <c r="T92" s="43"/>
    </row>
    <row r="93" spans="3:20" s="13" customFormat="1" x14ac:dyDescent="0.2">
      <c r="C93" s="14"/>
      <c r="G93" s="16"/>
      <c r="I93" s="50"/>
      <c r="K93" s="16"/>
      <c r="Q93" s="43"/>
      <c r="R93" s="43"/>
      <c r="S93" s="44"/>
      <c r="T93" s="43"/>
    </row>
    <row r="94" spans="3:20" s="13" customFormat="1" x14ac:dyDescent="0.2">
      <c r="C94" s="14"/>
      <c r="E94" s="50"/>
      <c r="G94" s="16"/>
      <c r="I94" s="50"/>
      <c r="K94" s="16"/>
      <c r="Q94" s="43"/>
      <c r="R94" s="43"/>
      <c r="S94" s="44"/>
      <c r="T94" s="43"/>
    </row>
    <row r="95" spans="3:20" s="13" customFormat="1" x14ac:dyDescent="0.2">
      <c r="C95" s="14"/>
      <c r="E95" s="50"/>
      <c r="G95" s="16"/>
      <c r="I95" s="50"/>
      <c r="K95" s="16"/>
      <c r="Q95" s="43"/>
      <c r="R95" s="43"/>
      <c r="S95" s="44"/>
      <c r="T95" s="43"/>
    </row>
    <row r="96" spans="3:20" s="13" customFormat="1" x14ac:dyDescent="0.2">
      <c r="C96" s="14"/>
      <c r="E96" s="50"/>
      <c r="G96" s="16"/>
      <c r="I96" s="50"/>
      <c r="K96" s="16"/>
      <c r="Q96" s="43"/>
      <c r="R96" s="43"/>
      <c r="S96" s="44"/>
      <c r="T96" s="43"/>
    </row>
    <row r="97" spans="3:20" s="13" customFormat="1" x14ac:dyDescent="0.2">
      <c r="C97" s="14"/>
      <c r="E97" s="50"/>
      <c r="G97" s="16"/>
      <c r="K97" s="16"/>
      <c r="Q97" s="43"/>
      <c r="R97" s="43"/>
      <c r="S97" s="44"/>
      <c r="T97" s="43"/>
    </row>
    <row r="98" spans="3:20" s="13" customFormat="1" x14ac:dyDescent="0.2">
      <c r="C98" s="14"/>
      <c r="G98" s="16"/>
      <c r="I98" s="50"/>
      <c r="K98" s="16"/>
      <c r="Q98" s="43"/>
      <c r="R98" s="43"/>
      <c r="S98" s="44"/>
      <c r="T98" s="43"/>
    </row>
    <row r="99" spans="3:20" s="13" customFormat="1" x14ac:dyDescent="0.2">
      <c r="C99" s="14"/>
      <c r="E99" s="50"/>
      <c r="G99" s="16"/>
      <c r="I99" s="50"/>
      <c r="K99" s="16"/>
      <c r="Q99" s="43"/>
      <c r="R99" s="43"/>
      <c r="S99" s="44"/>
      <c r="T99" s="43"/>
    </row>
    <row r="100" spans="3:20" s="13" customFormat="1" x14ac:dyDescent="0.2">
      <c r="C100" s="14"/>
      <c r="E100" s="50"/>
      <c r="G100" s="16"/>
      <c r="I100" s="50"/>
      <c r="K100" s="16"/>
      <c r="M100"/>
      <c r="N100"/>
      <c r="O100"/>
      <c r="Q100" s="43"/>
      <c r="R100" s="43"/>
      <c r="S100" s="44"/>
      <c r="T100" s="43"/>
    </row>
    <row r="101" spans="3:20" x14ac:dyDescent="0.2">
      <c r="E101" s="45"/>
      <c r="G101" s="28"/>
      <c r="I101" s="45"/>
      <c r="K101" s="28"/>
      <c r="Q101" s="45"/>
      <c r="R101" s="45"/>
      <c r="S101" s="69"/>
      <c r="T101" s="43"/>
    </row>
    <row r="102" spans="3:20" x14ac:dyDescent="0.2">
      <c r="E102" s="45"/>
      <c r="G102" s="28"/>
      <c r="I102" s="45"/>
      <c r="K102" s="28"/>
      <c r="Q102" s="45"/>
      <c r="R102" s="45"/>
      <c r="S102" s="69"/>
      <c r="T102" s="43"/>
    </row>
    <row r="103" spans="3:20" x14ac:dyDescent="0.2">
      <c r="E103" s="45"/>
      <c r="G103" s="28"/>
      <c r="K103" s="28"/>
      <c r="Q103" s="45"/>
      <c r="R103" s="45"/>
      <c r="S103" s="69"/>
      <c r="T103" s="43"/>
    </row>
    <row r="104" spans="3:20" x14ac:dyDescent="0.2">
      <c r="E104" s="45"/>
      <c r="G104" s="28"/>
      <c r="I104" s="45"/>
      <c r="K104" s="28"/>
      <c r="Q104" s="45"/>
      <c r="R104" s="45"/>
      <c r="S104" s="69"/>
      <c r="T104" s="43"/>
    </row>
    <row r="105" spans="3:20" x14ac:dyDescent="0.2">
      <c r="G105" s="28"/>
      <c r="I105" s="45"/>
      <c r="K105" s="28"/>
      <c r="Q105" s="45"/>
      <c r="R105" s="45"/>
      <c r="S105" s="69"/>
      <c r="T105" s="43"/>
    </row>
    <row r="106" spans="3:20" x14ac:dyDescent="0.2">
      <c r="E106" s="45"/>
      <c r="G106" s="28"/>
      <c r="I106" s="45"/>
      <c r="K106" s="28"/>
      <c r="Q106" s="45"/>
      <c r="R106" s="45"/>
      <c r="S106" s="69"/>
      <c r="T106" s="43"/>
    </row>
    <row r="107" spans="3:20" x14ac:dyDescent="0.2">
      <c r="E107" s="45"/>
      <c r="G107" s="28"/>
      <c r="I107" s="45"/>
      <c r="K107" s="28"/>
      <c r="Q107" s="45"/>
      <c r="R107" s="45"/>
      <c r="S107" s="69"/>
      <c r="T107" s="43"/>
    </row>
    <row r="108" spans="3:20" x14ac:dyDescent="0.2">
      <c r="E108" s="45"/>
      <c r="G108" s="28"/>
      <c r="K108" s="28"/>
      <c r="Q108" s="45"/>
      <c r="R108" s="45"/>
      <c r="S108" s="69"/>
      <c r="T108" s="43"/>
    </row>
    <row r="109" spans="3:20" x14ac:dyDescent="0.2">
      <c r="E109" s="45"/>
      <c r="G109" s="28"/>
      <c r="Q109" s="45"/>
      <c r="R109" s="45"/>
      <c r="S109" s="69"/>
      <c r="T109" s="43"/>
    </row>
    <row r="110" spans="3:20" x14ac:dyDescent="0.2">
      <c r="E110" s="45"/>
      <c r="G110" s="28"/>
      <c r="Q110" s="45"/>
      <c r="R110" s="45"/>
      <c r="S110" s="69"/>
      <c r="T110" s="43"/>
    </row>
    <row r="111" spans="3:20" x14ac:dyDescent="0.2">
      <c r="G111" s="28"/>
      <c r="Q111" s="45"/>
      <c r="R111" s="45"/>
      <c r="S111" s="69"/>
      <c r="T111" s="43"/>
    </row>
    <row r="112" spans="3:20" x14ac:dyDescent="0.2">
      <c r="E112" s="45"/>
      <c r="G112" s="28"/>
      <c r="Q112" s="45"/>
      <c r="R112" s="45"/>
      <c r="S112" s="69"/>
      <c r="T112" s="43"/>
    </row>
    <row r="113" spans="5:20" x14ac:dyDescent="0.2">
      <c r="E113" s="45"/>
      <c r="G113" s="28"/>
      <c r="Q113" s="45"/>
      <c r="R113" s="45"/>
      <c r="S113" s="69"/>
      <c r="T113" s="43"/>
    </row>
    <row r="114" spans="5:20" x14ac:dyDescent="0.2">
      <c r="E114" s="45"/>
      <c r="G114" s="28"/>
      <c r="Q114" s="45"/>
      <c r="R114" s="45"/>
      <c r="S114" s="69"/>
      <c r="T114" s="43"/>
    </row>
    <row r="115" spans="5:20" x14ac:dyDescent="0.2">
      <c r="E115" s="45"/>
      <c r="G115" s="28"/>
      <c r="Q115" s="45"/>
      <c r="R115" s="45"/>
      <c r="S115" s="69"/>
      <c r="T115" s="43"/>
    </row>
    <row r="116" spans="5:20" x14ac:dyDescent="0.2">
      <c r="E116" s="45"/>
      <c r="G116" s="28"/>
      <c r="Q116" s="45"/>
      <c r="R116" s="45"/>
      <c r="S116" s="69"/>
      <c r="T116" s="43"/>
    </row>
    <row r="117" spans="5:20" x14ac:dyDescent="0.2">
      <c r="G117" s="28"/>
      <c r="Q117" s="45"/>
      <c r="R117" s="45"/>
      <c r="S117" s="69"/>
      <c r="T117" s="43"/>
    </row>
    <row r="118" spans="5:20" x14ac:dyDescent="0.2">
      <c r="E118" s="45"/>
      <c r="G118" s="28"/>
      <c r="Q118" s="45"/>
      <c r="R118" s="45"/>
      <c r="S118" s="69"/>
      <c r="T118" s="43"/>
    </row>
    <row r="119" spans="5:20" x14ac:dyDescent="0.2">
      <c r="E119" s="45"/>
      <c r="G119" s="28"/>
      <c r="Q119" s="45"/>
      <c r="R119" s="45"/>
      <c r="S119" s="69"/>
      <c r="T119" s="43"/>
    </row>
    <row r="120" spans="5:20" x14ac:dyDescent="0.2">
      <c r="E120" s="45"/>
      <c r="G120" s="28"/>
      <c r="Q120" s="45"/>
      <c r="R120" s="45"/>
      <c r="S120" s="69"/>
      <c r="T120" s="43"/>
    </row>
    <row r="121" spans="5:20" x14ac:dyDescent="0.2">
      <c r="E121" s="45"/>
      <c r="G121" s="28"/>
      <c r="Q121" s="45"/>
      <c r="R121" s="45"/>
      <c r="S121" s="69"/>
      <c r="T121" s="43"/>
    </row>
    <row r="122" spans="5:20" x14ac:dyDescent="0.2">
      <c r="E122" s="45"/>
      <c r="G122" s="28"/>
      <c r="Q122" s="45"/>
      <c r="R122" s="45"/>
      <c r="S122" s="69"/>
      <c r="T122" s="43"/>
    </row>
    <row r="123" spans="5:20" x14ac:dyDescent="0.2">
      <c r="E123" s="45"/>
      <c r="G123" s="28"/>
      <c r="Q123" s="45"/>
      <c r="R123" s="45"/>
      <c r="S123" s="69"/>
      <c r="T123" s="43"/>
    </row>
    <row r="124" spans="5:20" x14ac:dyDescent="0.2">
      <c r="G124" s="28"/>
      <c r="Q124" s="45"/>
      <c r="R124" s="45"/>
      <c r="S124" s="69"/>
      <c r="T124" s="43"/>
    </row>
    <row r="125" spans="5:20" x14ac:dyDescent="0.2">
      <c r="E125" s="45"/>
      <c r="G125" s="28"/>
      <c r="Q125" s="45"/>
      <c r="R125" s="45"/>
      <c r="S125" s="69"/>
      <c r="T125" s="43"/>
    </row>
    <row r="126" spans="5:20" x14ac:dyDescent="0.2">
      <c r="E126" s="45"/>
      <c r="G126" s="28"/>
      <c r="Q126" s="45"/>
      <c r="R126" s="45"/>
      <c r="S126" s="69"/>
      <c r="T126" s="43"/>
    </row>
    <row r="127" spans="5:20" x14ac:dyDescent="0.2">
      <c r="E127" s="45"/>
      <c r="G127" s="28"/>
      <c r="Q127" s="45"/>
      <c r="R127" s="45"/>
      <c r="S127" s="69"/>
      <c r="T127" s="43"/>
    </row>
    <row r="128" spans="5:20" x14ac:dyDescent="0.2">
      <c r="E128" s="45"/>
      <c r="G128" s="28"/>
      <c r="Q128" s="45"/>
      <c r="R128" s="45"/>
      <c r="S128" s="69"/>
      <c r="T128" s="43"/>
    </row>
    <row r="129" spans="5:20" x14ac:dyDescent="0.2">
      <c r="G129" s="28"/>
      <c r="Q129" s="45"/>
      <c r="R129" s="45"/>
      <c r="S129" s="69"/>
      <c r="T129" s="43"/>
    </row>
    <row r="130" spans="5:20" x14ac:dyDescent="0.2">
      <c r="E130" s="45"/>
      <c r="G130" s="28"/>
      <c r="Q130" s="45"/>
      <c r="R130" s="45"/>
      <c r="S130" s="69"/>
      <c r="T130" s="43"/>
    </row>
    <row r="131" spans="5:20" x14ac:dyDescent="0.2">
      <c r="E131" s="45"/>
      <c r="G131" s="28"/>
      <c r="Q131" s="45"/>
      <c r="R131" s="45"/>
      <c r="S131" s="69"/>
      <c r="T131" s="43"/>
    </row>
    <row r="132" spans="5:20" x14ac:dyDescent="0.2">
      <c r="E132" s="45"/>
      <c r="G132" s="28"/>
      <c r="Q132" s="45"/>
      <c r="R132" s="45"/>
      <c r="S132" s="69"/>
      <c r="T132" s="43"/>
    </row>
    <row r="133" spans="5:20" x14ac:dyDescent="0.2">
      <c r="E133" s="45"/>
      <c r="G133" s="28"/>
      <c r="Q133" s="45"/>
      <c r="R133" s="45"/>
      <c r="S133" s="69"/>
      <c r="T133" s="43"/>
    </row>
    <row r="134" spans="5:20" x14ac:dyDescent="0.2">
      <c r="G134" s="28"/>
      <c r="Q134" s="45"/>
      <c r="R134" s="45"/>
      <c r="S134" s="69"/>
      <c r="T134" s="43"/>
    </row>
    <row r="135" spans="5:20" x14ac:dyDescent="0.2">
      <c r="E135" s="45"/>
      <c r="G135" s="28"/>
      <c r="Q135" s="45"/>
      <c r="R135" s="45"/>
      <c r="S135" s="69"/>
      <c r="T135" s="43"/>
    </row>
    <row r="136" spans="5:20" x14ac:dyDescent="0.2">
      <c r="E136" s="45"/>
      <c r="G136" s="28"/>
      <c r="Q136" s="45"/>
      <c r="R136" s="45"/>
      <c r="S136" s="69"/>
      <c r="T136" s="43"/>
    </row>
    <row r="137" spans="5:20" x14ac:dyDescent="0.2">
      <c r="E137" s="45"/>
      <c r="G137" s="28"/>
      <c r="Q137" s="45"/>
      <c r="R137" s="45"/>
      <c r="S137" s="69"/>
      <c r="T137" s="43"/>
    </row>
    <row r="138" spans="5:20" x14ac:dyDescent="0.2">
      <c r="E138" s="45"/>
      <c r="G138" s="28"/>
      <c r="Q138" s="45"/>
      <c r="R138" s="45"/>
      <c r="S138" s="69"/>
      <c r="T138" s="43"/>
    </row>
    <row r="139" spans="5:20" x14ac:dyDescent="0.2">
      <c r="E139" s="45"/>
      <c r="G139" s="28"/>
      <c r="Q139" s="45"/>
      <c r="R139" s="45"/>
      <c r="S139" s="69"/>
      <c r="T139" s="43"/>
    </row>
    <row r="140" spans="5:20" x14ac:dyDescent="0.2">
      <c r="E140" s="45"/>
      <c r="G140" s="28"/>
      <c r="Q140" s="45"/>
      <c r="R140" s="45"/>
      <c r="S140" s="69"/>
      <c r="T140" s="43"/>
    </row>
    <row r="141" spans="5:20" x14ac:dyDescent="0.2">
      <c r="G141" s="28"/>
      <c r="Q141" s="45"/>
      <c r="R141" s="45"/>
      <c r="S141" s="69"/>
      <c r="T141" s="43"/>
    </row>
    <row r="142" spans="5:20" x14ac:dyDescent="0.2">
      <c r="E142" s="45"/>
      <c r="G142" s="28"/>
      <c r="Q142" s="45"/>
      <c r="R142" s="45"/>
      <c r="S142" s="69"/>
      <c r="T142" s="43"/>
    </row>
    <row r="143" spans="5:20" x14ac:dyDescent="0.2">
      <c r="E143" s="45"/>
      <c r="G143" s="28"/>
      <c r="Q143" s="45"/>
      <c r="R143" s="45"/>
      <c r="S143" s="69"/>
      <c r="T143" s="43"/>
    </row>
    <row r="144" spans="5:20" x14ac:dyDescent="0.2">
      <c r="E144" s="45"/>
      <c r="G144" s="28"/>
      <c r="Q144" s="45"/>
      <c r="R144" s="45"/>
      <c r="S144" s="69"/>
      <c r="T144" s="43"/>
    </row>
    <row r="145" spans="5:20" x14ac:dyDescent="0.2">
      <c r="E145" s="45"/>
      <c r="G145" s="28"/>
      <c r="Q145" s="45"/>
      <c r="R145" s="45"/>
      <c r="S145" s="69"/>
      <c r="T145" s="43"/>
    </row>
    <row r="146" spans="5:20" x14ac:dyDescent="0.2">
      <c r="E146" s="45"/>
      <c r="G146" s="28"/>
      <c r="Q146" s="45"/>
      <c r="R146" s="45"/>
      <c r="S146" s="69"/>
      <c r="T146" s="43"/>
    </row>
    <row r="147" spans="5:20" x14ac:dyDescent="0.2">
      <c r="G147" s="28"/>
      <c r="Q147" s="45"/>
      <c r="R147" s="45"/>
      <c r="S147" s="69"/>
      <c r="T147" s="43"/>
    </row>
    <row r="148" spans="5:20" x14ac:dyDescent="0.2">
      <c r="E148" s="45"/>
      <c r="G148" s="28"/>
      <c r="Q148" s="45"/>
      <c r="R148" s="45"/>
      <c r="S148" s="69"/>
      <c r="T148" s="43"/>
    </row>
    <row r="149" spans="5:20" x14ac:dyDescent="0.2">
      <c r="E149" s="45"/>
      <c r="G149" s="28"/>
      <c r="Q149" s="45"/>
      <c r="R149" s="45"/>
      <c r="S149" s="69"/>
      <c r="T149" s="43"/>
    </row>
    <row r="150" spans="5:20" x14ac:dyDescent="0.2">
      <c r="E150" s="45"/>
      <c r="G150" s="28"/>
      <c r="Q150" s="45"/>
      <c r="R150" s="45"/>
      <c r="S150" s="69"/>
      <c r="T150" s="43"/>
    </row>
    <row r="151" spans="5:20" x14ac:dyDescent="0.2">
      <c r="E151" s="45"/>
      <c r="G151" s="28"/>
      <c r="Q151" s="45"/>
      <c r="R151" s="45"/>
      <c r="S151" s="69"/>
      <c r="T151" s="43"/>
    </row>
    <row r="152" spans="5:20" x14ac:dyDescent="0.2">
      <c r="E152" s="45"/>
      <c r="G152" s="28"/>
      <c r="Q152" s="45"/>
      <c r="R152" s="45"/>
      <c r="S152" s="69"/>
      <c r="T152" s="43"/>
    </row>
    <row r="153" spans="5:20" x14ac:dyDescent="0.2">
      <c r="E153" s="45"/>
      <c r="G153" s="28"/>
      <c r="Q153" s="45"/>
      <c r="R153" s="45"/>
      <c r="S153" s="69"/>
      <c r="T153" s="43"/>
    </row>
    <row r="154" spans="5:20" x14ac:dyDescent="0.2">
      <c r="G154" s="28"/>
      <c r="Q154" s="45"/>
      <c r="R154" s="45"/>
      <c r="S154" s="69"/>
      <c r="T154" s="43"/>
    </row>
    <row r="155" spans="5:20" x14ac:dyDescent="0.2">
      <c r="E155" s="45"/>
      <c r="G155" s="28"/>
      <c r="Q155" s="45"/>
      <c r="R155" s="45"/>
      <c r="S155" s="69"/>
      <c r="T155" s="43"/>
    </row>
    <row r="156" spans="5:20" x14ac:dyDescent="0.2">
      <c r="E156" s="45"/>
      <c r="G156" s="28"/>
      <c r="Q156" s="45"/>
      <c r="R156" s="45"/>
      <c r="S156" s="69"/>
      <c r="T156" s="43"/>
    </row>
    <row r="157" spans="5:20" x14ac:dyDescent="0.2">
      <c r="E157" s="45"/>
      <c r="G157" s="28"/>
      <c r="Q157" s="45"/>
      <c r="R157" s="45"/>
      <c r="S157" s="69"/>
      <c r="T157" s="43"/>
    </row>
    <row r="158" spans="5:20" x14ac:dyDescent="0.2">
      <c r="E158" s="45"/>
      <c r="G158" s="28"/>
      <c r="Q158" s="45"/>
      <c r="R158" s="45"/>
      <c r="S158" s="69"/>
      <c r="T158" s="43"/>
    </row>
    <row r="159" spans="5:20" x14ac:dyDescent="0.2">
      <c r="E159" s="45"/>
      <c r="G159" s="28"/>
      <c r="Q159" s="45"/>
      <c r="R159" s="45"/>
      <c r="S159" s="69"/>
      <c r="T159" s="43"/>
    </row>
    <row r="160" spans="5:20" x14ac:dyDescent="0.2">
      <c r="E160" s="45"/>
      <c r="G160" s="28"/>
      <c r="Q160" s="45"/>
      <c r="R160" s="45"/>
      <c r="S160" s="69"/>
      <c r="T160" s="43"/>
    </row>
    <row r="161" spans="5:20" x14ac:dyDescent="0.2">
      <c r="G161" s="28"/>
      <c r="Q161" s="45"/>
      <c r="R161" s="45"/>
      <c r="S161" s="69"/>
      <c r="T161" s="43"/>
    </row>
    <row r="162" spans="5:20" x14ac:dyDescent="0.2">
      <c r="E162" s="45"/>
      <c r="G162" s="28"/>
      <c r="Q162" s="45"/>
      <c r="R162" s="45"/>
      <c r="S162" s="69"/>
      <c r="T162" s="43"/>
    </row>
    <row r="163" spans="5:20" x14ac:dyDescent="0.2">
      <c r="E163" s="45"/>
      <c r="G163" s="28"/>
      <c r="Q163" s="45"/>
      <c r="R163" s="45"/>
      <c r="S163" s="69"/>
      <c r="T163" s="43"/>
    </row>
    <row r="164" spans="5:20" x14ac:dyDescent="0.2">
      <c r="E164" s="45"/>
      <c r="G164" s="28"/>
      <c r="Q164" s="45"/>
      <c r="R164" s="45"/>
      <c r="S164" s="69"/>
      <c r="T164" s="43"/>
    </row>
    <row r="165" spans="5:20" x14ac:dyDescent="0.2">
      <c r="E165" s="45"/>
      <c r="G165" s="28"/>
      <c r="Q165" s="45"/>
      <c r="R165" s="45"/>
      <c r="S165" s="69"/>
      <c r="T165" s="43"/>
    </row>
    <row r="166" spans="5:20" x14ac:dyDescent="0.2">
      <c r="E166" s="45"/>
      <c r="G166" s="28"/>
      <c r="Q166" s="45"/>
      <c r="R166" s="45"/>
      <c r="S166" s="69"/>
      <c r="T166" s="43"/>
    </row>
    <row r="167" spans="5:20" x14ac:dyDescent="0.2">
      <c r="G167" s="28"/>
      <c r="Q167" s="45"/>
      <c r="R167" s="45"/>
      <c r="S167" s="69"/>
      <c r="T167" s="43"/>
    </row>
    <row r="168" spans="5:20" x14ac:dyDescent="0.2">
      <c r="E168" s="45"/>
      <c r="G168" s="28"/>
      <c r="Q168" s="45"/>
      <c r="R168" s="45"/>
      <c r="S168" s="69"/>
      <c r="T168" s="43"/>
    </row>
    <row r="169" spans="5:20" x14ac:dyDescent="0.2">
      <c r="E169" s="45"/>
      <c r="G169" s="28"/>
      <c r="Q169" s="45"/>
      <c r="R169" s="45"/>
      <c r="S169" s="69"/>
      <c r="T169" s="43"/>
    </row>
    <row r="170" spans="5:20" x14ac:dyDescent="0.2">
      <c r="E170" s="45"/>
      <c r="G170" s="28"/>
      <c r="Q170" s="45"/>
      <c r="R170" s="45"/>
      <c r="S170" s="69"/>
      <c r="T170" s="43"/>
    </row>
    <row r="171" spans="5:20" x14ac:dyDescent="0.2">
      <c r="E171" s="45"/>
      <c r="G171" s="28"/>
      <c r="Q171" s="45"/>
      <c r="R171" s="45"/>
      <c r="S171" s="69"/>
      <c r="T171" s="43"/>
    </row>
    <row r="172" spans="5:20" x14ac:dyDescent="0.2">
      <c r="G172" s="28"/>
      <c r="Q172" s="45"/>
      <c r="R172" s="45"/>
      <c r="S172" s="69"/>
      <c r="T172" s="43"/>
    </row>
    <row r="173" spans="5:20" x14ac:dyDescent="0.2">
      <c r="G173" s="28"/>
      <c r="Q173" s="45"/>
      <c r="R173" s="45"/>
      <c r="S173" s="69"/>
      <c r="T173" s="43"/>
    </row>
    <row r="174" spans="5:20" x14ac:dyDescent="0.2">
      <c r="G174" s="28"/>
      <c r="Q174" s="45"/>
      <c r="R174" s="45"/>
      <c r="S174" s="69"/>
      <c r="T174" s="43"/>
    </row>
    <row r="175" spans="5:20" x14ac:dyDescent="0.2">
      <c r="G175" s="28"/>
      <c r="Q175" s="45"/>
      <c r="R175" s="45"/>
      <c r="S175" s="69"/>
      <c r="T175" s="43"/>
    </row>
    <row r="176" spans="5:20" x14ac:dyDescent="0.2">
      <c r="G176" s="28"/>
      <c r="Q176" s="45"/>
      <c r="R176" s="45"/>
      <c r="S176" s="69"/>
      <c r="T176" s="43"/>
    </row>
    <row r="177" spans="7:20" x14ac:dyDescent="0.2">
      <c r="G177" s="28"/>
      <c r="Q177" s="45"/>
      <c r="R177" s="45"/>
      <c r="S177" s="69"/>
      <c r="T177" s="43"/>
    </row>
    <row r="178" spans="7:20" x14ac:dyDescent="0.2">
      <c r="G178" s="28"/>
      <c r="Q178" s="45"/>
      <c r="R178" s="45"/>
      <c r="S178" s="69"/>
      <c r="T178" s="43"/>
    </row>
    <row r="179" spans="7:20" x14ac:dyDescent="0.2">
      <c r="G179" s="28"/>
      <c r="Q179" s="45"/>
      <c r="R179" s="45"/>
      <c r="S179" s="69"/>
      <c r="T179" s="43"/>
    </row>
    <row r="180" spans="7:20" x14ac:dyDescent="0.2">
      <c r="G180" s="28"/>
      <c r="Q180" s="45"/>
      <c r="R180" s="45"/>
      <c r="S180" s="69"/>
      <c r="T180" s="43"/>
    </row>
    <row r="181" spans="7:20" x14ac:dyDescent="0.2">
      <c r="G181" s="28"/>
      <c r="Q181" s="45"/>
      <c r="R181" s="45"/>
      <c r="S181" s="69"/>
      <c r="T181" s="43"/>
    </row>
    <row r="182" spans="7:20" x14ac:dyDescent="0.2">
      <c r="G182" s="28"/>
      <c r="Q182" s="45"/>
      <c r="R182" s="45"/>
      <c r="S182" s="69"/>
      <c r="T182" s="43"/>
    </row>
    <row r="183" spans="7:20" x14ac:dyDescent="0.2">
      <c r="G183" s="28"/>
      <c r="Q183" s="45"/>
      <c r="R183" s="45"/>
      <c r="S183" s="69"/>
      <c r="T183" s="43"/>
    </row>
    <row r="184" spans="7:20" x14ac:dyDescent="0.2">
      <c r="G184" s="28"/>
      <c r="Q184" s="45"/>
      <c r="R184" s="45"/>
      <c r="S184" s="69"/>
      <c r="T184" s="43"/>
    </row>
    <row r="185" spans="7:20" x14ac:dyDescent="0.2">
      <c r="G185" s="28"/>
      <c r="Q185" s="45"/>
      <c r="R185" s="45"/>
      <c r="S185" s="69"/>
      <c r="T185" s="43"/>
    </row>
    <row r="186" spans="7:20" x14ac:dyDescent="0.2">
      <c r="G186" s="28"/>
      <c r="Q186" s="45"/>
      <c r="R186" s="45"/>
      <c r="S186" s="69"/>
      <c r="T186" s="43"/>
    </row>
    <row r="187" spans="7:20" x14ac:dyDescent="0.2">
      <c r="G187" s="28"/>
      <c r="Q187" s="45"/>
      <c r="R187" s="45"/>
      <c r="S187" s="69"/>
      <c r="T187" s="43"/>
    </row>
    <row r="188" spans="7:20" x14ac:dyDescent="0.2">
      <c r="G188" s="28"/>
      <c r="Q188" s="45"/>
      <c r="R188" s="45"/>
      <c r="S188" s="69"/>
      <c r="T188" s="43"/>
    </row>
    <row r="189" spans="7:20" x14ac:dyDescent="0.2">
      <c r="G189" s="28"/>
      <c r="Q189" s="45"/>
      <c r="R189" s="45"/>
      <c r="S189" s="69"/>
      <c r="T189" s="43"/>
    </row>
    <row r="190" spans="7:20" x14ac:dyDescent="0.2">
      <c r="G190" s="28"/>
      <c r="Q190" s="45"/>
      <c r="R190" s="45"/>
      <c r="S190" s="69"/>
      <c r="T190" s="43"/>
    </row>
    <row r="191" spans="7:20" x14ac:dyDescent="0.2">
      <c r="G191" s="28"/>
      <c r="Q191" s="45"/>
      <c r="R191" s="45"/>
      <c r="S191" s="69"/>
      <c r="T191" s="43"/>
    </row>
    <row r="192" spans="7:20" x14ac:dyDescent="0.2">
      <c r="G192" s="28"/>
      <c r="Q192" s="45"/>
      <c r="R192" s="45"/>
      <c r="S192" s="69"/>
      <c r="T192" s="43"/>
    </row>
    <row r="193" spans="7:20" x14ac:dyDescent="0.2">
      <c r="G193" s="28"/>
      <c r="Q193" s="45"/>
      <c r="R193" s="45"/>
      <c r="S193" s="69"/>
      <c r="T193" s="43"/>
    </row>
    <row r="194" spans="7:20" x14ac:dyDescent="0.2">
      <c r="G194" s="28"/>
      <c r="Q194" s="45"/>
      <c r="R194" s="45"/>
      <c r="S194" s="69"/>
      <c r="T194" s="43"/>
    </row>
    <row r="195" spans="7:20" x14ac:dyDescent="0.2">
      <c r="G195" s="19"/>
      <c r="Q195" s="45"/>
      <c r="R195" s="45"/>
      <c r="S195" s="69"/>
      <c r="T195" s="43"/>
    </row>
    <row r="196" spans="7:20" x14ac:dyDescent="0.2">
      <c r="G196" s="19"/>
      <c r="Q196" s="45"/>
      <c r="R196" s="45"/>
      <c r="S196" s="69"/>
      <c r="T196" s="43"/>
    </row>
    <row r="197" spans="7:20" x14ac:dyDescent="0.2">
      <c r="G197" s="19"/>
      <c r="Q197" s="45"/>
      <c r="R197" s="45"/>
      <c r="S197" s="69"/>
      <c r="T197" s="43"/>
    </row>
    <row r="198" spans="7:20" x14ac:dyDescent="0.2">
      <c r="G198" s="19"/>
      <c r="Q198" s="45"/>
      <c r="R198" s="45"/>
      <c r="S198" s="69"/>
      <c r="T198" s="43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C4BF4-D4E2-494A-867B-89FFA30B2CB4}">
  <sheetPr codeName="Sheet64"/>
  <dimension ref="A1:X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1" max="21" width="25.83203125" customWidth="1"/>
    <col min="22" max="23" width="15.83203125" customWidth="1"/>
    <col min="24" max="24" width="94.1640625" style="13" customWidth="1"/>
  </cols>
  <sheetData>
    <row r="1" spans="1:23" x14ac:dyDescent="0.2">
      <c r="A1" s="8" t="s">
        <v>60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  <c r="U1" s="13"/>
      <c r="V1" s="13"/>
      <c r="W1" s="13"/>
    </row>
    <row r="2" spans="1:23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  <c r="U2" s="13"/>
      <c r="V2" s="13"/>
      <c r="W2" s="13"/>
    </row>
    <row r="3" spans="1:23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38" t="s">
        <v>268</v>
      </c>
      <c r="R3" s="60" t="s">
        <v>64</v>
      </c>
      <c r="S3" s="61" t="s">
        <v>77</v>
      </c>
      <c r="T3" s="43"/>
      <c r="U3" s="38" t="s">
        <v>227</v>
      </c>
      <c r="V3" s="23" t="s">
        <v>64</v>
      </c>
      <c r="W3" s="24" t="s">
        <v>77</v>
      </c>
    </row>
    <row r="4" spans="1:23" x14ac:dyDescent="0.2">
      <c r="A4" s="1" t="s">
        <v>66</v>
      </c>
      <c r="B4" s="112">
        <v>15091</v>
      </c>
      <c r="C4" s="10">
        <f>B4/B7</f>
        <v>0.9620680861915083</v>
      </c>
      <c r="E4" s="1" t="s">
        <v>104</v>
      </c>
      <c r="F4" s="112">
        <v>10537</v>
      </c>
      <c r="G4" s="10">
        <f>F4/F6</f>
        <v>0.73290672602072759</v>
      </c>
      <c r="I4" s="152" t="s">
        <v>139</v>
      </c>
      <c r="J4" s="112">
        <v>3915</v>
      </c>
      <c r="K4" s="10">
        <f>J4/J6</f>
        <v>0.34272958067057691</v>
      </c>
      <c r="M4" s="38" t="s">
        <v>170</v>
      </c>
      <c r="N4" s="112">
        <v>2229</v>
      </c>
      <c r="O4" s="24">
        <f>N4/N8</f>
        <v>0.21385397678211648</v>
      </c>
      <c r="Q4" s="46" t="s">
        <v>269</v>
      </c>
      <c r="R4" s="112">
        <v>2976</v>
      </c>
      <c r="S4" s="24">
        <f>R4/R7</f>
        <v>0.28334761496715222</v>
      </c>
      <c r="T4" s="43"/>
      <c r="U4" s="38" t="s">
        <v>615</v>
      </c>
      <c r="V4" s="112">
        <v>1318</v>
      </c>
      <c r="W4" s="24">
        <f>V4/V8</f>
        <v>0.3676429567642957</v>
      </c>
    </row>
    <row r="5" spans="1:23" x14ac:dyDescent="0.2">
      <c r="A5" s="1" t="s">
        <v>67</v>
      </c>
      <c r="B5" s="112">
        <v>252</v>
      </c>
      <c r="C5" s="10">
        <f>B5/B7</f>
        <v>1.6065281142419993E-2</v>
      </c>
      <c r="E5" s="1" t="s">
        <v>105</v>
      </c>
      <c r="F5" s="112">
        <v>3840</v>
      </c>
      <c r="G5" s="10">
        <f>F5/F6</f>
        <v>0.26709327397927246</v>
      </c>
      <c r="I5" s="152" t="s">
        <v>88</v>
      </c>
      <c r="J5" s="112">
        <v>7508</v>
      </c>
      <c r="K5" s="10">
        <f>J5/J6</f>
        <v>0.65727041932942309</v>
      </c>
      <c r="M5" s="38" t="s">
        <v>171</v>
      </c>
      <c r="N5" s="112">
        <v>1324</v>
      </c>
      <c r="O5" s="24">
        <f>N5/N8</f>
        <v>0.12702676772522306</v>
      </c>
      <c r="Q5" s="46" t="s">
        <v>270</v>
      </c>
      <c r="R5" s="112">
        <v>2086</v>
      </c>
      <c r="S5" s="24">
        <f>R5/R7</f>
        <v>0.19860992097495953</v>
      </c>
      <c r="T5" s="43"/>
      <c r="U5" s="38" t="s">
        <v>616</v>
      </c>
      <c r="V5" s="112">
        <v>511</v>
      </c>
      <c r="W5" s="24">
        <f>V5/V8</f>
        <v>0.14253835425383543</v>
      </c>
    </row>
    <row r="6" spans="1:23" x14ac:dyDescent="0.2">
      <c r="A6" s="2" t="s">
        <v>68</v>
      </c>
      <c r="B6" s="112">
        <v>343</v>
      </c>
      <c r="C6" s="11">
        <f>B6/B7</f>
        <v>2.1866632666071657E-2</v>
      </c>
      <c r="E6" s="1" t="s">
        <v>107</v>
      </c>
      <c r="F6" s="1">
        <f>F4+F5</f>
        <v>14377</v>
      </c>
      <c r="G6" s="10">
        <f>G4+G5</f>
        <v>1</v>
      </c>
      <c r="I6" s="152" t="s">
        <v>69</v>
      </c>
      <c r="J6" s="1">
        <f>J4+J5</f>
        <v>11423</v>
      </c>
      <c r="K6" s="10">
        <f>K4+K5</f>
        <v>1</v>
      </c>
      <c r="M6" s="38" t="s">
        <v>172</v>
      </c>
      <c r="N6" s="112">
        <v>4642</v>
      </c>
      <c r="O6" s="24">
        <f>N6/N8</f>
        <v>0.44536122037801018</v>
      </c>
      <c r="Q6" s="46" t="s">
        <v>271</v>
      </c>
      <c r="R6" s="112">
        <v>5441</v>
      </c>
      <c r="S6" s="24">
        <f>R6/R7</f>
        <v>0.51804246405788823</v>
      </c>
      <c r="T6" s="43"/>
      <c r="U6" s="38" t="s">
        <v>617</v>
      </c>
      <c r="V6" s="112">
        <v>1068</v>
      </c>
      <c r="W6" s="24">
        <f>V6/V8</f>
        <v>0.29790794979079499</v>
      </c>
    </row>
    <row r="7" spans="1:23" x14ac:dyDescent="0.2">
      <c r="A7" s="1" t="s">
        <v>69</v>
      </c>
      <c r="B7" s="1">
        <f>B4+B5+B6</f>
        <v>15686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2228</v>
      </c>
      <c r="O7" s="24">
        <f>N7/N8</f>
        <v>0.2137580351146503</v>
      </c>
      <c r="Q7" s="46" t="s">
        <v>69</v>
      </c>
      <c r="R7" s="23">
        <f>R4+R5+R6</f>
        <v>10503</v>
      </c>
      <c r="S7" s="24">
        <f>S4+S5+S6</f>
        <v>1</v>
      </c>
      <c r="T7" s="43"/>
      <c r="U7" s="38" t="s">
        <v>618</v>
      </c>
      <c r="V7" s="112">
        <v>688</v>
      </c>
      <c r="W7" s="24">
        <f>V7/V8</f>
        <v>0.19191073919107393</v>
      </c>
    </row>
    <row r="8" spans="1:23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10423</v>
      </c>
      <c r="O8" s="24">
        <f>O4+O5+O6+O7</f>
        <v>1</v>
      </c>
      <c r="Q8" s="43"/>
      <c r="R8" s="43"/>
      <c r="S8" s="44"/>
      <c r="T8" s="43"/>
      <c r="U8" s="38" t="s">
        <v>69</v>
      </c>
      <c r="V8" s="23">
        <f>V4+V5+V6+V7</f>
        <v>3585</v>
      </c>
      <c r="W8" s="24">
        <f>W4+W5+W6+W7</f>
        <v>1</v>
      </c>
    </row>
    <row r="9" spans="1:23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2933</v>
      </c>
      <c r="G9" s="10">
        <f>F9/F11</f>
        <v>0.29444834855938157</v>
      </c>
      <c r="I9" s="152" t="s">
        <v>671</v>
      </c>
      <c r="J9" s="112">
        <v>2597</v>
      </c>
      <c r="K9" s="10">
        <f>J9/J12</f>
        <v>0.23695255474452553</v>
      </c>
      <c r="M9" s="13"/>
      <c r="N9" s="13"/>
      <c r="O9" s="14"/>
      <c r="Q9" s="38" t="s">
        <v>272</v>
      </c>
      <c r="R9" s="60" t="s">
        <v>64</v>
      </c>
      <c r="S9" s="61" t="s">
        <v>77</v>
      </c>
      <c r="T9" s="43"/>
      <c r="U9" s="13"/>
      <c r="V9" s="13"/>
      <c r="W9" s="13"/>
    </row>
    <row r="10" spans="1:23" x14ac:dyDescent="0.2">
      <c r="A10" s="23" t="s">
        <v>70</v>
      </c>
      <c r="B10" s="112">
        <v>301</v>
      </c>
      <c r="C10" s="24">
        <f>B10/B17</f>
        <v>1.9369369369369369E-2</v>
      </c>
      <c r="E10" s="1" t="s">
        <v>109</v>
      </c>
      <c r="F10" s="112">
        <v>7028</v>
      </c>
      <c r="G10" s="10">
        <f>F10/F11</f>
        <v>0.70555165144061838</v>
      </c>
      <c r="I10" s="152" t="s">
        <v>141</v>
      </c>
      <c r="J10" s="112">
        <v>5041</v>
      </c>
      <c r="K10" s="10">
        <f>J10/J12</f>
        <v>0.45994525547445253</v>
      </c>
      <c r="M10" s="38" t="s">
        <v>174</v>
      </c>
      <c r="N10" s="23" t="s">
        <v>64</v>
      </c>
      <c r="O10" s="24" t="s">
        <v>77</v>
      </c>
      <c r="Q10" s="46" t="s">
        <v>273</v>
      </c>
      <c r="R10" s="112">
        <v>2752</v>
      </c>
      <c r="S10" s="24">
        <f>R10/R14</f>
        <v>0.26627963231736818</v>
      </c>
      <c r="T10" s="43"/>
      <c r="U10" s="38" t="s">
        <v>286</v>
      </c>
      <c r="V10" s="23" t="s">
        <v>64</v>
      </c>
      <c r="W10" s="24" t="s">
        <v>77</v>
      </c>
    </row>
    <row r="11" spans="1:23" x14ac:dyDescent="0.2">
      <c r="A11" s="23" t="s">
        <v>71</v>
      </c>
      <c r="B11" s="112">
        <v>2997</v>
      </c>
      <c r="C11" s="24">
        <f>B11/B17</f>
        <v>0.19285714285714287</v>
      </c>
      <c r="E11" s="1" t="s">
        <v>107</v>
      </c>
      <c r="F11" s="1">
        <f>F9+F10</f>
        <v>9961</v>
      </c>
      <c r="G11" s="10">
        <f>G9+G10</f>
        <v>1</v>
      </c>
      <c r="I11" s="152" t="s">
        <v>142</v>
      </c>
      <c r="J11" s="112">
        <v>3322</v>
      </c>
      <c r="K11" s="10">
        <f>J11/J12</f>
        <v>0.30310218978102188</v>
      </c>
      <c r="M11" s="38" t="s">
        <v>176</v>
      </c>
      <c r="N11" s="112">
        <v>3510</v>
      </c>
      <c r="O11" s="24">
        <f>N11/N13</f>
        <v>0.31277847086080912</v>
      </c>
      <c r="Q11" s="46" t="s">
        <v>274</v>
      </c>
      <c r="R11" s="112">
        <v>3083</v>
      </c>
      <c r="S11" s="24">
        <f>R11/R14</f>
        <v>0.29830672472181907</v>
      </c>
      <c r="T11" s="43"/>
      <c r="U11" s="38" t="s">
        <v>619</v>
      </c>
      <c r="V11" s="112">
        <v>2232</v>
      </c>
      <c r="W11" s="24">
        <f>V11/V13</f>
        <v>0.59032002115842375</v>
      </c>
    </row>
    <row r="12" spans="1:23" x14ac:dyDescent="0.2">
      <c r="A12" s="23" t="s">
        <v>72</v>
      </c>
      <c r="B12" s="112">
        <v>116</v>
      </c>
      <c r="C12" s="24">
        <f>B12/B17</f>
        <v>7.4646074646074643E-3</v>
      </c>
      <c r="E12" s="13"/>
      <c r="F12" s="13"/>
      <c r="G12" s="14"/>
      <c r="I12" s="152" t="s">
        <v>69</v>
      </c>
      <c r="J12" s="1">
        <f>J9+J10+J11</f>
        <v>10960</v>
      </c>
      <c r="K12" s="10">
        <f>K9+K10+K11</f>
        <v>0.99999999999999989</v>
      </c>
      <c r="M12" s="38" t="s">
        <v>175</v>
      </c>
      <c r="N12" s="112">
        <v>7712</v>
      </c>
      <c r="O12" s="24">
        <f>N12/N13</f>
        <v>0.68722152913919088</v>
      </c>
      <c r="Q12" s="46" t="s">
        <v>275</v>
      </c>
      <c r="R12" s="112">
        <v>2030</v>
      </c>
      <c r="S12" s="24">
        <f>R12/R14</f>
        <v>0.19641993226898888</v>
      </c>
      <c r="T12" s="43"/>
      <c r="U12" s="38" t="s">
        <v>620</v>
      </c>
      <c r="V12" s="112">
        <v>1549</v>
      </c>
      <c r="W12" s="24">
        <f>V12/V13</f>
        <v>0.40967997884157631</v>
      </c>
    </row>
    <row r="13" spans="1:23" x14ac:dyDescent="0.2">
      <c r="A13" s="23" t="s">
        <v>73</v>
      </c>
      <c r="B13" s="112">
        <v>1415</v>
      </c>
      <c r="C13" s="24">
        <f>B13/B17</f>
        <v>9.1055341055341049E-2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11222</v>
      </c>
      <c r="O13" s="24">
        <f>O11+O12</f>
        <v>1</v>
      </c>
      <c r="Q13" s="46" t="s">
        <v>276</v>
      </c>
      <c r="R13" s="112">
        <v>2470</v>
      </c>
      <c r="S13" s="24">
        <f>R13/R14</f>
        <v>0.2389937106918239</v>
      </c>
      <c r="T13" s="43"/>
      <c r="U13" s="38" t="s">
        <v>69</v>
      </c>
      <c r="V13" s="23">
        <f>V11+V12</f>
        <v>3781</v>
      </c>
      <c r="W13" s="24">
        <f>W11+W12</f>
        <v>1</v>
      </c>
    </row>
    <row r="14" spans="1:23" x14ac:dyDescent="0.2">
      <c r="A14" s="23" t="s">
        <v>74</v>
      </c>
      <c r="B14" s="112">
        <v>162</v>
      </c>
      <c r="C14" s="24">
        <f>B14/B17</f>
        <v>1.0424710424710425E-2</v>
      </c>
      <c r="E14" s="6" t="s">
        <v>111</v>
      </c>
      <c r="F14" s="112">
        <v>6260</v>
      </c>
      <c r="G14" s="27">
        <f>F14/F16</f>
        <v>0.54453723034098822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46" t="s">
        <v>69</v>
      </c>
      <c r="R14" s="23">
        <f>R10+R11+R12+R13</f>
        <v>10335</v>
      </c>
      <c r="S14" s="24">
        <f>S10+S11+S12+S13</f>
        <v>1</v>
      </c>
      <c r="T14" s="43"/>
      <c r="U14" s="13"/>
      <c r="V14" s="13"/>
      <c r="W14" s="14"/>
    </row>
    <row r="15" spans="1:23" x14ac:dyDescent="0.2">
      <c r="A15" s="23" t="s">
        <v>75</v>
      </c>
      <c r="B15" s="112">
        <v>3967</v>
      </c>
      <c r="C15" s="24">
        <f>B15/B17</f>
        <v>0.25527670527670526</v>
      </c>
      <c r="E15" s="6" t="s">
        <v>112</v>
      </c>
      <c r="F15" s="112">
        <v>5236</v>
      </c>
      <c r="G15" s="27">
        <f>F15/F16</f>
        <v>0.45546276965901183</v>
      </c>
      <c r="I15" s="152" t="s">
        <v>144</v>
      </c>
      <c r="J15" s="112">
        <v>3344</v>
      </c>
      <c r="K15" s="10">
        <f>J15/J19</f>
        <v>0.3113883974299283</v>
      </c>
      <c r="M15" s="38" t="s">
        <v>177</v>
      </c>
      <c r="N15" s="23" t="s">
        <v>64</v>
      </c>
      <c r="O15" s="24" t="s">
        <v>77</v>
      </c>
      <c r="Q15" s="43"/>
      <c r="R15" s="43"/>
      <c r="S15" s="44"/>
      <c r="T15" s="43"/>
      <c r="U15" s="38" t="s">
        <v>621</v>
      </c>
      <c r="V15" s="23" t="s">
        <v>64</v>
      </c>
      <c r="W15" s="24" t="s">
        <v>77</v>
      </c>
    </row>
    <row r="16" spans="1:23" x14ac:dyDescent="0.2">
      <c r="A16" s="23" t="s">
        <v>76</v>
      </c>
      <c r="B16" s="112">
        <v>6582</v>
      </c>
      <c r="C16" s="24">
        <f>B16/B17</f>
        <v>0.42355212355212357</v>
      </c>
      <c r="E16" s="6" t="s">
        <v>107</v>
      </c>
      <c r="F16" s="7">
        <f>F14+F15</f>
        <v>11496</v>
      </c>
      <c r="G16" s="27">
        <f>G14+G15</f>
        <v>1</v>
      </c>
      <c r="I16" s="152" t="s">
        <v>145</v>
      </c>
      <c r="J16" s="112">
        <v>2191</v>
      </c>
      <c r="K16" s="10">
        <f>J16/J19</f>
        <v>0.20402272092373591</v>
      </c>
      <c r="M16" s="38" t="s">
        <v>178</v>
      </c>
      <c r="N16" s="112">
        <v>4251</v>
      </c>
      <c r="O16" s="24">
        <f>N16/N18</f>
        <v>0.41795300363779375</v>
      </c>
      <c r="Q16" s="38" t="s">
        <v>277</v>
      </c>
      <c r="R16" s="60" t="s">
        <v>64</v>
      </c>
      <c r="S16" s="61" t="s">
        <v>77</v>
      </c>
      <c r="T16" s="43"/>
      <c r="U16" s="38" t="s">
        <v>622</v>
      </c>
      <c r="V16" s="112">
        <v>224</v>
      </c>
      <c r="W16" s="24">
        <f>V16/V18</f>
        <v>0.56565656565656564</v>
      </c>
    </row>
    <row r="17" spans="1:23" x14ac:dyDescent="0.2">
      <c r="A17" s="23" t="s">
        <v>69</v>
      </c>
      <c r="B17" s="23">
        <f>B10+B11+B12+B13+B14+B15+B16</f>
        <v>15540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2623</v>
      </c>
      <c r="K17" s="10">
        <f>J17/J19</f>
        <v>0.24424993016109509</v>
      </c>
      <c r="M17" s="38" t="s">
        <v>179</v>
      </c>
      <c r="N17" s="112">
        <v>5920</v>
      </c>
      <c r="O17" s="24">
        <f>N17/N18</f>
        <v>0.58204699636220625</v>
      </c>
      <c r="Q17" s="46" t="s">
        <v>278</v>
      </c>
      <c r="R17" s="112">
        <v>3605</v>
      </c>
      <c r="S17" s="24">
        <f>R17/R20</f>
        <v>0.3500339838819303</v>
      </c>
      <c r="T17" s="43"/>
      <c r="U17" s="38" t="s">
        <v>623</v>
      </c>
      <c r="V17" s="112">
        <v>172</v>
      </c>
      <c r="W17" s="24">
        <f>V17/V18</f>
        <v>0.43434343434343436</v>
      </c>
    </row>
    <row r="18" spans="1:23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2581</v>
      </c>
      <c r="K18" s="127">
        <f>J18/J19</f>
        <v>0.2403389514852407</v>
      </c>
      <c r="M18" s="38" t="s">
        <v>69</v>
      </c>
      <c r="N18" s="23">
        <f>N16+N17</f>
        <v>10171</v>
      </c>
      <c r="O18" s="24">
        <f>O16+O17</f>
        <v>1</v>
      </c>
      <c r="Q18" s="46" t="s">
        <v>279</v>
      </c>
      <c r="R18" s="112">
        <v>1729</v>
      </c>
      <c r="S18" s="24">
        <f>R18/R20</f>
        <v>0.16788037673560541</v>
      </c>
      <c r="T18" s="43"/>
      <c r="U18" s="38" t="s">
        <v>69</v>
      </c>
      <c r="V18" s="23">
        <f>V16+V17</f>
        <v>396</v>
      </c>
      <c r="W18" s="24">
        <f>W16+W17</f>
        <v>1</v>
      </c>
    </row>
    <row r="19" spans="1:23" x14ac:dyDescent="0.2">
      <c r="A19" s="43"/>
      <c r="B19" s="43"/>
      <c r="C19" s="44"/>
      <c r="E19" s="152" t="s">
        <v>114</v>
      </c>
      <c r="F19" s="112">
        <v>1340</v>
      </c>
      <c r="G19" s="10">
        <f>F19/F22</f>
        <v>0.11558699215043561</v>
      </c>
      <c r="I19" s="152" t="s">
        <v>69</v>
      </c>
      <c r="J19" s="1">
        <f>J15+J16+J17+J18</f>
        <v>10739</v>
      </c>
      <c r="K19" s="10">
        <f>K15+K16+K17+K18</f>
        <v>1</v>
      </c>
      <c r="M19" s="13"/>
      <c r="N19" s="13"/>
      <c r="O19" s="14"/>
      <c r="Q19" s="46" t="s">
        <v>280</v>
      </c>
      <c r="R19" s="112">
        <v>4965</v>
      </c>
      <c r="S19" s="24">
        <f>R19/R20</f>
        <v>0.48208563938246429</v>
      </c>
      <c r="T19" s="43"/>
      <c r="U19" s="13"/>
      <c r="V19" s="13"/>
      <c r="W19" s="13"/>
    </row>
    <row r="20" spans="1:23" x14ac:dyDescent="0.2">
      <c r="A20" s="43"/>
      <c r="B20" s="43"/>
      <c r="C20" s="44"/>
      <c r="E20" s="152" t="s">
        <v>674</v>
      </c>
      <c r="F20" s="112">
        <v>4531</v>
      </c>
      <c r="G20" s="10">
        <f>F20/F22</f>
        <v>0.39083929957733116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46" t="s">
        <v>107</v>
      </c>
      <c r="R20" s="23">
        <f>R17+R18+R19</f>
        <v>10299</v>
      </c>
      <c r="S20" s="24">
        <f>S17+S18+S19</f>
        <v>1</v>
      </c>
      <c r="T20" s="43"/>
      <c r="U20" s="38" t="s">
        <v>624</v>
      </c>
      <c r="V20" s="23" t="s">
        <v>64</v>
      </c>
      <c r="W20" s="24" t="s">
        <v>77</v>
      </c>
    </row>
    <row r="21" spans="1:23" x14ac:dyDescent="0.2">
      <c r="A21" s="43"/>
      <c r="B21" s="43"/>
      <c r="C21" s="44"/>
      <c r="E21" s="152" t="s">
        <v>115</v>
      </c>
      <c r="F21" s="112">
        <v>5722</v>
      </c>
      <c r="G21" s="10">
        <f>F21/F22</f>
        <v>0.49357370827223324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3425</v>
      </c>
      <c r="O21" s="24">
        <f>N21/N25</f>
        <v>0.33056654763053761</v>
      </c>
      <c r="Q21" s="13"/>
      <c r="R21" s="13"/>
      <c r="S21" s="13"/>
      <c r="T21" s="43"/>
      <c r="U21" s="38" t="s">
        <v>625</v>
      </c>
      <c r="V21" s="112">
        <v>296</v>
      </c>
      <c r="W21" s="24">
        <f>V21/V23</f>
        <v>0.43982169390787518</v>
      </c>
    </row>
    <row r="22" spans="1:23" x14ac:dyDescent="0.2">
      <c r="A22" s="43"/>
      <c r="B22" s="43"/>
      <c r="C22" s="44"/>
      <c r="E22" s="152" t="s">
        <v>107</v>
      </c>
      <c r="F22" s="1">
        <f>F19+F20+F21</f>
        <v>11593</v>
      </c>
      <c r="G22" s="10">
        <f>G19+G20+G21</f>
        <v>1</v>
      </c>
      <c r="I22" s="152" t="s">
        <v>148</v>
      </c>
      <c r="J22" s="112">
        <v>3025</v>
      </c>
      <c r="K22" s="10">
        <f>J22/J25</f>
        <v>0.2805601929141161</v>
      </c>
      <c r="M22" s="38" t="s">
        <v>182</v>
      </c>
      <c r="N22" s="112">
        <v>2869</v>
      </c>
      <c r="O22" s="24">
        <f>N22/N25</f>
        <v>0.27690377376701092</v>
      </c>
      <c r="Q22" s="50"/>
      <c r="R22" s="13"/>
      <c r="S22" s="16"/>
      <c r="T22" s="43"/>
      <c r="U22" s="38" t="s">
        <v>626</v>
      </c>
      <c r="V22" s="112">
        <v>377</v>
      </c>
      <c r="W22" s="24">
        <f>V22/V23</f>
        <v>0.56017830609212482</v>
      </c>
    </row>
    <row r="23" spans="1:23" x14ac:dyDescent="0.2">
      <c r="A23" s="43"/>
      <c r="B23" s="43"/>
      <c r="C23" s="44"/>
      <c r="E23" s="13"/>
      <c r="F23" s="13"/>
      <c r="G23" s="14"/>
      <c r="I23" s="152" t="s">
        <v>149</v>
      </c>
      <c r="J23" s="112">
        <v>1292</v>
      </c>
      <c r="K23" s="10">
        <f>J23/J25</f>
        <v>0.11982934520497125</v>
      </c>
      <c r="M23" s="38" t="s">
        <v>183</v>
      </c>
      <c r="N23" s="112">
        <v>2552</v>
      </c>
      <c r="O23" s="24">
        <f>N23/N25</f>
        <v>0.2463082714023743</v>
      </c>
      <c r="Q23" s="50"/>
      <c r="R23" s="50"/>
      <c r="S23" s="53"/>
      <c r="T23" s="43"/>
      <c r="U23" s="38" t="s">
        <v>69</v>
      </c>
      <c r="V23" s="23">
        <f>V21+V22</f>
        <v>673</v>
      </c>
      <c r="W23" s="24">
        <f>W21+W22</f>
        <v>1</v>
      </c>
    </row>
    <row r="24" spans="1:23" x14ac:dyDescent="0.2">
      <c r="A24" s="43"/>
      <c r="B24" s="43"/>
      <c r="C24" s="44"/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6465</v>
      </c>
      <c r="K24" s="10">
        <f>J24/J25</f>
        <v>0.5996104618809126</v>
      </c>
      <c r="M24" s="38" t="s">
        <v>184</v>
      </c>
      <c r="N24" s="112">
        <v>1515</v>
      </c>
      <c r="O24" s="24">
        <f>N24/N25</f>
        <v>0.1462214072000772</v>
      </c>
      <c r="Q24" s="50"/>
      <c r="R24" s="50"/>
      <c r="S24" s="53"/>
      <c r="T24" s="43"/>
      <c r="U24" s="13"/>
      <c r="V24" s="13"/>
      <c r="W24" s="14"/>
    </row>
    <row r="25" spans="1:23" x14ac:dyDescent="0.2">
      <c r="A25" s="43"/>
      <c r="B25" s="43"/>
      <c r="C25" s="44"/>
      <c r="E25" s="152" t="s">
        <v>117</v>
      </c>
      <c r="F25" s="112">
        <v>4922</v>
      </c>
      <c r="G25" s="10">
        <f>F25/F30</f>
        <v>0.43164079628168028</v>
      </c>
      <c r="I25" s="152" t="s">
        <v>69</v>
      </c>
      <c r="J25" s="1">
        <f>J22+J23+J24</f>
        <v>10782</v>
      </c>
      <c r="K25" s="10">
        <f>K22+K23+K24</f>
        <v>1</v>
      </c>
      <c r="M25" s="38" t="s">
        <v>69</v>
      </c>
      <c r="N25" s="23">
        <f>N21+N22+N23+N24</f>
        <v>10361</v>
      </c>
      <c r="O25" s="24">
        <f>O21+O22+O23+O24</f>
        <v>1</v>
      </c>
      <c r="Q25" s="50"/>
      <c r="R25" s="50"/>
      <c r="S25" s="53"/>
      <c r="T25" s="43"/>
      <c r="U25" s="38" t="s">
        <v>627</v>
      </c>
      <c r="V25" s="23" t="s">
        <v>64</v>
      </c>
      <c r="W25" s="24" t="s">
        <v>77</v>
      </c>
    </row>
    <row r="26" spans="1:23" x14ac:dyDescent="0.2">
      <c r="A26" s="13"/>
      <c r="B26" s="13"/>
      <c r="C26" s="14"/>
      <c r="E26" s="152" t="s">
        <v>118</v>
      </c>
      <c r="F26" s="112">
        <v>1674</v>
      </c>
      <c r="G26" s="10">
        <f>F26/F30</f>
        <v>0.1468034727703236</v>
      </c>
      <c r="I26" s="13"/>
      <c r="J26" s="13"/>
      <c r="K26" s="14"/>
      <c r="M26" s="13"/>
      <c r="N26" s="13"/>
      <c r="O26" s="14"/>
      <c r="Q26" s="43"/>
      <c r="R26" s="43"/>
      <c r="S26" s="44"/>
      <c r="T26" s="43"/>
      <c r="U26" s="38" t="s">
        <v>628</v>
      </c>
      <c r="V26" s="112">
        <v>6081</v>
      </c>
      <c r="W26" s="24">
        <f>V26/V28</f>
        <v>0.42379259878737197</v>
      </c>
    </row>
    <row r="27" spans="1:23" x14ac:dyDescent="0.2">
      <c r="A27" s="13"/>
      <c r="B27" s="13"/>
      <c r="C27" s="14"/>
      <c r="E27" s="152" t="s">
        <v>119</v>
      </c>
      <c r="F27" s="112">
        <v>728</v>
      </c>
      <c r="G27" s="10">
        <f>F27/F30</f>
        <v>6.3842848373235117E-2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43"/>
      <c r="R27" s="43"/>
      <c r="S27" s="44"/>
      <c r="T27" s="43"/>
      <c r="U27" s="38" t="s">
        <v>629</v>
      </c>
      <c r="V27" s="112">
        <v>8268</v>
      </c>
      <c r="W27" s="24">
        <f>V27/V28</f>
        <v>0.57620740121262803</v>
      </c>
    </row>
    <row r="28" spans="1:23" x14ac:dyDescent="0.2">
      <c r="A28" s="13"/>
      <c r="B28" s="13"/>
      <c r="C28" s="14"/>
      <c r="E28" s="152" t="s">
        <v>120</v>
      </c>
      <c r="F28" s="112">
        <v>611</v>
      </c>
      <c r="G28" s="10">
        <f>F28/F30</f>
        <v>5.3582390598965184E-2</v>
      </c>
      <c r="I28" s="152" t="s">
        <v>644</v>
      </c>
      <c r="J28" s="112">
        <v>2113</v>
      </c>
      <c r="K28" s="10">
        <f>J28/J33</f>
        <v>0.19130828429153462</v>
      </c>
      <c r="M28" s="38" t="s">
        <v>186</v>
      </c>
      <c r="N28" s="112">
        <v>3085</v>
      </c>
      <c r="O28" s="24">
        <f>N28/N31</f>
        <v>0.29934019018047742</v>
      </c>
      <c r="Q28" s="43"/>
      <c r="R28" s="43"/>
      <c r="S28" s="44"/>
      <c r="T28" s="43"/>
      <c r="U28" s="38" t="s">
        <v>69</v>
      </c>
      <c r="V28" s="23">
        <f>V26+V27</f>
        <v>14349</v>
      </c>
      <c r="W28" s="24">
        <f>W26+W27</f>
        <v>1</v>
      </c>
    </row>
    <row r="29" spans="1:23" x14ac:dyDescent="0.2">
      <c r="A29" s="13"/>
      <c r="B29" s="13"/>
      <c r="C29" s="14"/>
      <c r="E29" s="152" t="s">
        <v>99</v>
      </c>
      <c r="F29" s="112">
        <v>3468</v>
      </c>
      <c r="G29" s="10">
        <f>F29/F30</f>
        <v>0.30413049197579584</v>
      </c>
      <c r="I29" s="152" t="s">
        <v>151</v>
      </c>
      <c r="J29" s="112">
        <v>4897</v>
      </c>
      <c r="K29" s="10">
        <f>J29/J33</f>
        <v>0.44336803983703033</v>
      </c>
      <c r="M29" s="38" t="s">
        <v>682</v>
      </c>
      <c r="N29" s="112">
        <v>3940</v>
      </c>
      <c r="O29" s="24">
        <f>N29/N31</f>
        <v>0.38230157189986413</v>
      </c>
      <c r="Q29" s="43"/>
      <c r="R29" s="43"/>
      <c r="S29" s="44"/>
      <c r="T29" s="43"/>
      <c r="U29" s="43"/>
      <c r="V29" s="43"/>
      <c r="W29" s="43"/>
    </row>
    <row r="30" spans="1:23" x14ac:dyDescent="0.2">
      <c r="A30" s="13"/>
      <c r="B30" s="13"/>
      <c r="C30" s="14"/>
      <c r="E30" s="152" t="s">
        <v>69</v>
      </c>
      <c r="F30" s="1">
        <f>F25+F26+F27+F28+F29</f>
        <v>11403</v>
      </c>
      <c r="G30" s="10">
        <f>G25+G26+G27+G28+G29</f>
        <v>1</v>
      </c>
      <c r="I30" s="152" t="s">
        <v>152</v>
      </c>
      <c r="J30" s="112">
        <v>1416</v>
      </c>
      <c r="K30" s="10">
        <f>J30/J33</f>
        <v>0.1282028066998642</v>
      </c>
      <c r="M30" s="38" t="s">
        <v>187</v>
      </c>
      <c r="N30" s="112">
        <v>3281</v>
      </c>
      <c r="O30" s="24">
        <f>N30/N31</f>
        <v>0.31835823791965845</v>
      </c>
      <c r="Q30" s="43"/>
      <c r="R30" s="43"/>
      <c r="S30" s="44"/>
      <c r="T30" s="43"/>
      <c r="U30" s="38" t="s">
        <v>391</v>
      </c>
      <c r="V30" s="23" t="s">
        <v>64</v>
      </c>
      <c r="W30" s="24" t="s">
        <v>77</v>
      </c>
    </row>
    <row r="31" spans="1:23" x14ac:dyDescent="0.2">
      <c r="A31" s="13"/>
      <c r="B31" s="13"/>
      <c r="C31" s="14"/>
      <c r="E31" s="13"/>
      <c r="F31" s="13"/>
      <c r="G31" s="14"/>
      <c r="I31" s="152" t="s">
        <v>153</v>
      </c>
      <c r="J31" s="112">
        <v>1059</v>
      </c>
      <c r="K31" s="10">
        <f>J31/J33</f>
        <v>9.5880488909008604E-2</v>
      </c>
      <c r="M31" s="38" t="s">
        <v>69</v>
      </c>
      <c r="N31" s="23">
        <f>N28+N29+N30</f>
        <v>10306</v>
      </c>
      <c r="O31" s="24">
        <f>O28+O29+O30</f>
        <v>1</v>
      </c>
      <c r="Q31" s="43"/>
      <c r="R31" s="43"/>
      <c r="S31" s="44"/>
      <c r="T31" s="43"/>
      <c r="U31" s="46" t="s">
        <v>630</v>
      </c>
      <c r="V31" s="112">
        <v>7077</v>
      </c>
      <c r="W31" s="24">
        <f>V31/V33</f>
        <v>0.47095228588540627</v>
      </c>
    </row>
    <row r="32" spans="1:23" x14ac:dyDescent="0.2">
      <c r="A32" s="13"/>
      <c r="B32" s="13"/>
      <c r="C32" s="1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1560</v>
      </c>
      <c r="K32" s="10">
        <f>J32/J33</f>
        <v>0.14124038026256225</v>
      </c>
      <c r="M32" s="13"/>
      <c r="N32" s="13"/>
      <c r="O32" s="14"/>
      <c r="Q32" s="43"/>
      <c r="R32" s="43"/>
      <c r="S32" s="44"/>
      <c r="T32" s="43"/>
      <c r="U32" s="46" t="s">
        <v>631</v>
      </c>
      <c r="V32" s="112">
        <v>7950</v>
      </c>
      <c r="W32" s="24">
        <f>V32/V33</f>
        <v>0.52904771411459373</v>
      </c>
    </row>
    <row r="33" spans="1:23" x14ac:dyDescent="0.2">
      <c r="A33" s="13"/>
      <c r="B33" s="13"/>
      <c r="C33" s="14"/>
      <c r="E33" s="6" t="s">
        <v>112</v>
      </c>
      <c r="F33" s="112">
        <v>5756</v>
      </c>
      <c r="G33" s="27">
        <f>F33/F35</f>
        <v>0.48353494623655913</v>
      </c>
      <c r="I33" s="152" t="s">
        <v>69</v>
      </c>
      <c r="J33" s="1">
        <f>J28+J29+J30+J31+J32</f>
        <v>11045</v>
      </c>
      <c r="K33" s="10">
        <f>K28+K29+K30+K31+K32</f>
        <v>0.99999999999999989</v>
      </c>
      <c r="M33" s="38" t="s">
        <v>188</v>
      </c>
      <c r="N33" s="23" t="s">
        <v>64</v>
      </c>
      <c r="O33" s="24" t="s">
        <v>77</v>
      </c>
      <c r="Q33" s="43"/>
      <c r="R33" s="43"/>
      <c r="S33" s="44"/>
      <c r="T33" s="43"/>
      <c r="U33" s="46" t="s">
        <v>69</v>
      </c>
      <c r="V33" s="23">
        <f>V31+V32</f>
        <v>15027</v>
      </c>
      <c r="W33" s="24">
        <f>W31+W32</f>
        <v>1</v>
      </c>
    </row>
    <row r="34" spans="1:23" x14ac:dyDescent="0.2">
      <c r="A34" s="13"/>
      <c r="B34" s="13"/>
      <c r="C34" s="14"/>
      <c r="E34" s="6" t="s">
        <v>122</v>
      </c>
      <c r="F34" s="112">
        <v>6148</v>
      </c>
      <c r="G34" s="27">
        <f>F34/F35</f>
        <v>0.51646505376344087</v>
      </c>
      <c r="I34" s="13"/>
      <c r="J34" s="13"/>
      <c r="K34" s="14"/>
      <c r="M34" s="38" t="s">
        <v>189</v>
      </c>
      <c r="N34" s="112">
        <v>4346</v>
      </c>
      <c r="O34" s="24">
        <f>N34/N38</f>
        <v>0.41728276524243879</v>
      </c>
      <c r="Q34" s="43"/>
      <c r="R34" s="43"/>
      <c r="S34" s="44"/>
      <c r="T34" s="43"/>
      <c r="U34" s="43"/>
      <c r="V34" s="43"/>
      <c r="W34" s="44"/>
    </row>
    <row r="35" spans="1:23" x14ac:dyDescent="0.2">
      <c r="A35" s="13"/>
      <c r="B35" s="13"/>
      <c r="C35" s="14"/>
      <c r="E35" s="6" t="s">
        <v>107</v>
      </c>
      <c r="F35" s="7">
        <f>F33+F34</f>
        <v>11904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3286</v>
      </c>
      <c r="O35" s="24">
        <f>N35/N38</f>
        <v>0.31550648103696594</v>
      </c>
      <c r="Q35" s="43"/>
      <c r="R35" s="43"/>
      <c r="S35" s="44"/>
      <c r="T35" s="43"/>
      <c r="U35" s="38" t="s">
        <v>663</v>
      </c>
      <c r="V35" s="23" t="s">
        <v>64</v>
      </c>
      <c r="W35" s="24" t="s">
        <v>77</v>
      </c>
    </row>
    <row r="36" spans="1:23" x14ac:dyDescent="0.2">
      <c r="A36" s="43"/>
      <c r="B36" s="43"/>
      <c r="C36" s="44"/>
      <c r="E36" s="13"/>
      <c r="F36" s="13"/>
      <c r="G36" s="14"/>
      <c r="I36" s="38" t="s">
        <v>156</v>
      </c>
      <c r="J36" s="112">
        <v>5288</v>
      </c>
      <c r="K36" s="24">
        <f>J36/J38</f>
        <v>0.48411608532454453</v>
      </c>
      <c r="M36" s="38" t="s">
        <v>191</v>
      </c>
      <c r="N36" s="112">
        <v>1078</v>
      </c>
      <c r="O36" s="24">
        <f>N36/N38</f>
        <v>0.10350456072971675</v>
      </c>
      <c r="Q36" s="43"/>
      <c r="R36" s="43"/>
      <c r="S36" s="44"/>
      <c r="T36" s="43"/>
      <c r="U36" s="112" t="s">
        <v>664</v>
      </c>
      <c r="V36" s="112">
        <v>9275</v>
      </c>
      <c r="W36" s="24">
        <f>V36/V38</f>
        <v>0.60883549954050153</v>
      </c>
    </row>
    <row r="37" spans="1:23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5635</v>
      </c>
      <c r="K37" s="24">
        <f>J37/J38</f>
        <v>0.51588391467545547</v>
      </c>
      <c r="M37" s="38" t="s">
        <v>192</v>
      </c>
      <c r="N37" s="112">
        <v>1705</v>
      </c>
      <c r="O37" s="24">
        <f>N37/N38</f>
        <v>0.16370619299087855</v>
      </c>
      <c r="Q37" s="43"/>
      <c r="R37" s="43"/>
      <c r="S37" s="44"/>
      <c r="T37" s="43"/>
      <c r="U37" s="112" t="s">
        <v>665</v>
      </c>
      <c r="V37" s="112">
        <v>5959</v>
      </c>
      <c r="W37" s="24">
        <f>V37/V38</f>
        <v>0.39116450045949847</v>
      </c>
    </row>
    <row r="38" spans="1:23" x14ac:dyDescent="0.2">
      <c r="A38" s="43"/>
      <c r="B38" s="43"/>
      <c r="C38" s="44"/>
      <c r="E38" s="6" t="s">
        <v>124</v>
      </c>
      <c r="F38" s="112">
        <v>3632</v>
      </c>
      <c r="G38" s="27">
        <f>F38/F40</f>
        <v>0.39273356401384085</v>
      </c>
      <c r="I38" s="38" t="s">
        <v>69</v>
      </c>
      <c r="J38" s="23">
        <f>J36+J37</f>
        <v>10923</v>
      </c>
      <c r="K38" s="24">
        <f>K36+K37</f>
        <v>1</v>
      </c>
      <c r="M38" s="38" t="s">
        <v>107</v>
      </c>
      <c r="N38" s="23">
        <f>N34+N35+N36+N37</f>
        <v>10415</v>
      </c>
      <c r="O38" s="24">
        <f>O34+O35+O36+O37</f>
        <v>1</v>
      </c>
      <c r="Q38" s="43"/>
      <c r="R38" s="43"/>
      <c r="S38" s="44"/>
      <c r="T38" s="43"/>
      <c r="U38" s="46" t="s">
        <v>69</v>
      </c>
      <c r="V38" s="23">
        <f>V36+V37</f>
        <v>15234</v>
      </c>
      <c r="W38" s="24">
        <f>W36+W37</f>
        <v>1</v>
      </c>
    </row>
    <row r="39" spans="1:23" x14ac:dyDescent="0.2">
      <c r="A39" s="43"/>
      <c r="B39" s="43"/>
      <c r="C39" s="44"/>
      <c r="E39" s="6" t="s">
        <v>125</v>
      </c>
      <c r="F39" s="112">
        <v>5616</v>
      </c>
      <c r="G39" s="27">
        <f>F39/F40</f>
        <v>0.60726643598615915</v>
      </c>
      <c r="I39" s="13"/>
      <c r="J39" s="13"/>
      <c r="K39" s="14"/>
      <c r="M39" s="13"/>
      <c r="N39" s="13"/>
      <c r="O39" s="14"/>
      <c r="Q39" s="43"/>
      <c r="R39" s="43"/>
      <c r="S39" s="44"/>
      <c r="T39" s="43"/>
      <c r="U39" s="13"/>
      <c r="V39" s="13"/>
      <c r="W39" s="13"/>
    </row>
    <row r="40" spans="1:23" x14ac:dyDescent="0.2">
      <c r="A40" s="13"/>
      <c r="B40" s="13"/>
      <c r="C40" s="14"/>
      <c r="E40" s="6" t="s">
        <v>107</v>
      </c>
      <c r="F40" s="7">
        <f>F38+F39</f>
        <v>9248</v>
      </c>
      <c r="G40" s="27">
        <f>G38+G39</f>
        <v>1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43"/>
      <c r="R40" s="43"/>
      <c r="S40" s="44"/>
      <c r="T40" s="43"/>
      <c r="U40" s="38" t="s">
        <v>666</v>
      </c>
      <c r="V40" s="23" t="s">
        <v>64</v>
      </c>
      <c r="W40" s="24" t="s">
        <v>77</v>
      </c>
    </row>
    <row r="41" spans="1:23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1296</v>
      </c>
      <c r="K41" s="24">
        <f>J41/J45</f>
        <v>0.12375859434682965</v>
      </c>
      <c r="M41" s="38" t="s">
        <v>194</v>
      </c>
      <c r="N41" s="112">
        <v>2658</v>
      </c>
      <c r="O41" s="24">
        <f>N41/N45</f>
        <v>0.25051837888784168</v>
      </c>
      <c r="Q41" s="43"/>
      <c r="R41" s="43"/>
      <c r="S41" s="44"/>
      <c r="T41" s="43"/>
      <c r="U41" s="112" t="s">
        <v>667</v>
      </c>
      <c r="V41" s="112">
        <v>8805</v>
      </c>
      <c r="W41" s="24">
        <f>V41/V43</f>
        <v>0.59987736748875864</v>
      </c>
    </row>
    <row r="42" spans="1:23" x14ac:dyDescent="0.2">
      <c r="A42" s="1" t="s">
        <v>87</v>
      </c>
      <c r="B42" s="112">
        <v>8466</v>
      </c>
      <c r="C42" s="10">
        <f>B42/B44</f>
        <v>0.63075547608404114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2856</v>
      </c>
      <c r="K42" s="24">
        <f>J42/J45</f>
        <v>0.27272727272727271</v>
      </c>
      <c r="M42" s="38" t="s">
        <v>195</v>
      </c>
      <c r="N42" s="112">
        <v>4057</v>
      </c>
      <c r="O42" s="24">
        <f>N42/N45</f>
        <v>0.38237511781338362</v>
      </c>
      <c r="Q42" s="43"/>
      <c r="R42" s="43"/>
      <c r="S42" s="44"/>
      <c r="T42" s="43"/>
      <c r="U42" s="112" t="s">
        <v>668</v>
      </c>
      <c r="V42" s="112">
        <v>5873</v>
      </c>
      <c r="W42" s="24">
        <f>V42/V43</f>
        <v>0.40012263251124131</v>
      </c>
    </row>
    <row r="43" spans="1:23" x14ac:dyDescent="0.2">
      <c r="A43" s="1" t="s">
        <v>88</v>
      </c>
      <c r="B43" s="112">
        <v>4956</v>
      </c>
      <c r="C43" s="10">
        <f>B43/B44</f>
        <v>0.36924452391595886</v>
      </c>
      <c r="E43" s="153" t="s">
        <v>127</v>
      </c>
      <c r="F43" s="125">
        <v>2042</v>
      </c>
      <c r="G43" s="127">
        <f>F43/F49</f>
        <v>0.18732226401247593</v>
      </c>
      <c r="I43" s="38" t="s">
        <v>159</v>
      </c>
      <c r="J43" s="112">
        <v>3021</v>
      </c>
      <c r="K43" s="24">
        <f>J43/J45</f>
        <v>0.28848357524828111</v>
      </c>
      <c r="M43" s="38" t="s">
        <v>196</v>
      </c>
      <c r="N43" s="112">
        <v>2209</v>
      </c>
      <c r="O43" s="24">
        <f>N43/N45</f>
        <v>0.20819981149858624</v>
      </c>
      <c r="Q43" s="43"/>
      <c r="R43" s="43"/>
      <c r="S43" s="44"/>
      <c r="T43" s="43"/>
      <c r="U43" s="46" t="s">
        <v>69</v>
      </c>
      <c r="V43" s="23">
        <f>V41+V42</f>
        <v>14678</v>
      </c>
      <c r="W43" s="24">
        <f>W41+W42</f>
        <v>1</v>
      </c>
    </row>
    <row r="44" spans="1:23" x14ac:dyDescent="0.2">
      <c r="A44" s="1" t="s">
        <v>69</v>
      </c>
      <c r="B44" s="1">
        <f>B42+B43</f>
        <v>13422</v>
      </c>
      <c r="C44" s="10">
        <f>C42+C43</f>
        <v>1</v>
      </c>
      <c r="E44" s="152" t="s">
        <v>128</v>
      </c>
      <c r="F44" s="112">
        <v>1418</v>
      </c>
      <c r="G44" s="10">
        <f>F44/F49</f>
        <v>0.13007980919181727</v>
      </c>
      <c r="I44" s="38" t="s">
        <v>160</v>
      </c>
      <c r="J44" s="112">
        <v>3299</v>
      </c>
      <c r="K44" s="24">
        <f>J44/J45</f>
        <v>0.31503055767761651</v>
      </c>
      <c r="M44" s="38" t="s">
        <v>197</v>
      </c>
      <c r="N44" s="112">
        <v>1686</v>
      </c>
      <c r="O44" s="24">
        <f>N44/N45</f>
        <v>0.15890669180018849</v>
      </c>
      <c r="Q44" s="43"/>
      <c r="R44" s="43"/>
      <c r="S44" s="44"/>
      <c r="T44" s="43"/>
      <c r="U44" s="13"/>
      <c r="V44" s="13"/>
      <c r="W44" s="13"/>
    </row>
    <row r="45" spans="1:23" x14ac:dyDescent="0.2">
      <c r="A45" s="13"/>
      <c r="B45" s="13"/>
      <c r="C45" s="14"/>
      <c r="E45" s="152" t="s">
        <v>129</v>
      </c>
      <c r="F45" s="112">
        <v>2947</v>
      </c>
      <c r="G45" s="10">
        <f>F45/F49</f>
        <v>0.27034217044307862</v>
      </c>
      <c r="I45" s="38" t="s">
        <v>69</v>
      </c>
      <c r="J45" s="23">
        <f>J41+J42+J43+J44</f>
        <v>10472</v>
      </c>
      <c r="K45" s="24">
        <f>K41+K42+K43+K44</f>
        <v>1</v>
      </c>
      <c r="M45" s="38" t="s">
        <v>69</v>
      </c>
      <c r="N45" s="23">
        <f>N41+N42+N43+N44</f>
        <v>10610</v>
      </c>
      <c r="O45" s="24">
        <f>O41+O42+O43+O44</f>
        <v>1</v>
      </c>
      <c r="Q45" s="43"/>
      <c r="R45" s="43"/>
      <c r="S45" s="44"/>
      <c r="T45" s="43"/>
      <c r="U45" s="13"/>
      <c r="V45" s="13"/>
      <c r="W45" s="13"/>
    </row>
    <row r="46" spans="1:23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2487</v>
      </c>
      <c r="G46" s="10">
        <f>F46/F49</f>
        <v>0.2281442069534905</v>
      </c>
      <c r="I46" s="13"/>
      <c r="J46" s="13"/>
      <c r="K46" s="14"/>
      <c r="M46" s="13"/>
      <c r="N46" s="13"/>
      <c r="O46" s="14"/>
      <c r="Q46" s="43"/>
      <c r="R46" s="43"/>
      <c r="S46" s="44"/>
      <c r="T46" s="43"/>
      <c r="U46" s="13"/>
      <c r="V46" s="13"/>
      <c r="W46" s="13"/>
    </row>
    <row r="47" spans="1:23" x14ac:dyDescent="0.2">
      <c r="A47" s="1" t="s">
        <v>90</v>
      </c>
      <c r="B47" s="112">
        <v>4331</v>
      </c>
      <c r="C47" s="10">
        <f>B47/B49</f>
        <v>0.34501712737990919</v>
      </c>
      <c r="E47" s="152" t="s">
        <v>131</v>
      </c>
      <c r="F47" s="112">
        <v>1628</v>
      </c>
      <c r="G47" s="10">
        <f>F47/F49</f>
        <v>0.14934409687184663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43"/>
      <c r="R47" s="43"/>
      <c r="S47" s="44"/>
      <c r="T47" s="43"/>
      <c r="U47" s="13"/>
      <c r="V47" s="13"/>
      <c r="W47" s="13"/>
    </row>
    <row r="48" spans="1:23" x14ac:dyDescent="0.2">
      <c r="A48" s="1" t="s">
        <v>91</v>
      </c>
      <c r="B48" s="112">
        <v>8222</v>
      </c>
      <c r="C48" s="10">
        <f>B48/B49</f>
        <v>0.65498287262009081</v>
      </c>
      <c r="E48" s="152" t="s">
        <v>673</v>
      </c>
      <c r="F48" s="112">
        <v>379</v>
      </c>
      <c r="G48" s="10">
        <f>F48/F49</f>
        <v>3.4767452527291076E-2</v>
      </c>
      <c r="I48" s="38" t="s">
        <v>162</v>
      </c>
      <c r="J48" s="112">
        <v>4185</v>
      </c>
      <c r="K48" s="24">
        <f>J48/J51</f>
        <v>0.40182429188670188</v>
      </c>
      <c r="M48" s="38" t="s">
        <v>199</v>
      </c>
      <c r="N48" s="112">
        <v>2943</v>
      </c>
      <c r="O48" s="24">
        <f>N48/N51</f>
        <v>0.28628404669260699</v>
      </c>
      <c r="Q48" s="43"/>
      <c r="R48" s="43"/>
      <c r="S48" s="44"/>
      <c r="T48" s="43"/>
      <c r="U48" s="13"/>
      <c r="V48" s="13"/>
      <c r="W48" s="13"/>
    </row>
    <row r="49" spans="1:23" x14ac:dyDescent="0.2">
      <c r="A49" s="1" t="s">
        <v>69</v>
      </c>
      <c r="B49" s="1">
        <f>B47+B48</f>
        <v>12553</v>
      </c>
      <c r="C49" s="10">
        <f>C47+C48</f>
        <v>1</v>
      </c>
      <c r="E49" s="152" t="s">
        <v>69</v>
      </c>
      <c r="F49" s="1">
        <f>F43+F44+F45+F46+F47+F48</f>
        <v>10901</v>
      </c>
      <c r="G49" s="10">
        <f>G43+G44+G45+G46+G47+G48</f>
        <v>1</v>
      </c>
      <c r="I49" s="38" t="s">
        <v>163</v>
      </c>
      <c r="J49" s="112">
        <v>3529</v>
      </c>
      <c r="K49" s="24">
        <f>J49/J51</f>
        <v>0.3388382141142583</v>
      </c>
      <c r="M49" s="38" t="s">
        <v>200</v>
      </c>
      <c r="N49" s="112">
        <v>3597</v>
      </c>
      <c r="O49" s="24">
        <f>N49/N51</f>
        <v>0.34990272373540854</v>
      </c>
      <c r="Q49" s="43"/>
      <c r="R49" s="43"/>
      <c r="S49" s="44"/>
      <c r="T49" s="43"/>
      <c r="U49" s="13"/>
      <c r="V49" s="13"/>
      <c r="W49" s="13"/>
    </row>
    <row r="50" spans="1:23" x14ac:dyDescent="0.2">
      <c r="A50" s="13"/>
      <c r="B50" s="13"/>
      <c r="C50" s="14"/>
      <c r="E50" s="13"/>
      <c r="F50" s="13"/>
      <c r="G50" s="14"/>
      <c r="I50" s="38" t="s">
        <v>164</v>
      </c>
      <c r="J50" s="112">
        <v>2701</v>
      </c>
      <c r="K50" s="24">
        <f>J50/J51</f>
        <v>0.25933749399903983</v>
      </c>
      <c r="M50" s="38" t="s">
        <v>201</v>
      </c>
      <c r="N50" s="112">
        <v>3740</v>
      </c>
      <c r="O50" s="24">
        <f>N50/N51</f>
        <v>0.36381322957198442</v>
      </c>
      <c r="Q50" s="43"/>
      <c r="R50" s="43"/>
      <c r="S50" s="44"/>
      <c r="T50" s="43"/>
      <c r="U50" s="13"/>
      <c r="V50" s="13"/>
      <c r="W50" s="13"/>
    </row>
    <row r="51" spans="1:23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10415</v>
      </c>
      <c r="K51" s="24">
        <f>K48+K49+K50</f>
        <v>1</v>
      </c>
      <c r="M51" s="38" t="s">
        <v>69</v>
      </c>
      <c r="N51" s="23">
        <f>N48+N49+N50</f>
        <v>10280</v>
      </c>
      <c r="O51" s="24">
        <f>O48+O49+O50</f>
        <v>1</v>
      </c>
      <c r="Q51" s="43"/>
      <c r="R51" s="43"/>
      <c r="S51" s="44"/>
      <c r="T51" s="43"/>
      <c r="U51" s="13"/>
      <c r="V51" s="13"/>
      <c r="W51" s="13"/>
    </row>
    <row r="52" spans="1:23" x14ac:dyDescent="0.2">
      <c r="A52" s="1" t="s">
        <v>92</v>
      </c>
      <c r="B52" s="112">
        <v>4408</v>
      </c>
      <c r="C52" s="10">
        <f>B52/B54</f>
        <v>0.35620202020202019</v>
      </c>
      <c r="E52" s="152" t="s">
        <v>133</v>
      </c>
      <c r="F52" s="112">
        <v>5724</v>
      </c>
      <c r="G52" s="10">
        <f>F52/F55</f>
        <v>0.52045826513911619</v>
      </c>
      <c r="I52" s="13"/>
      <c r="J52" s="13"/>
      <c r="K52" s="14"/>
      <c r="M52" s="13"/>
      <c r="N52" s="13"/>
      <c r="O52" s="14"/>
      <c r="Q52" s="43"/>
      <c r="R52" s="43"/>
      <c r="S52" s="44"/>
      <c r="T52" s="43"/>
      <c r="U52" s="13"/>
      <c r="V52" s="13"/>
      <c r="W52" s="13"/>
    </row>
    <row r="53" spans="1:23" x14ac:dyDescent="0.2">
      <c r="A53" s="1" t="s">
        <v>93</v>
      </c>
      <c r="B53" s="112">
        <v>7967</v>
      </c>
      <c r="C53" s="10">
        <f>B53/B54</f>
        <v>0.64379797979797981</v>
      </c>
      <c r="E53" s="152" t="s">
        <v>134</v>
      </c>
      <c r="F53" s="112">
        <v>4083</v>
      </c>
      <c r="G53" s="10">
        <f>F53/F55</f>
        <v>0.37124931805782868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43"/>
      <c r="R53" s="43"/>
      <c r="S53" s="44"/>
      <c r="T53" s="43"/>
      <c r="U53" s="13"/>
      <c r="V53" s="13"/>
      <c r="W53" s="13"/>
    </row>
    <row r="54" spans="1:23" x14ac:dyDescent="0.2">
      <c r="A54" s="1" t="s">
        <v>69</v>
      </c>
      <c r="B54" s="1">
        <f>B52+B53</f>
        <v>12375</v>
      </c>
      <c r="C54" s="10">
        <f>C52+C53</f>
        <v>1</v>
      </c>
      <c r="E54" s="152" t="s">
        <v>135</v>
      </c>
      <c r="F54" s="112">
        <v>1191</v>
      </c>
      <c r="G54" s="10">
        <f>F54/F55</f>
        <v>0.1082924168030551</v>
      </c>
      <c r="I54" s="38" t="s">
        <v>166</v>
      </c>
      <c r="J54" s="112">
        <v>4799</v>
      </c>
      <c r="K54" s="24">
        <f>J54/J57</f>
        <v>0.46353713899352844</v>
      </c>
      <c r="M54" s="38" t="s">
        <v>203</v>
      </c>
      <c r="N54" s="112">
        <v>6238</v>
      </c>
      <c r="O54" s="24">
        <f>N54/N56</f>
        <v>0.60751850409037789</v>
      </c>
      <c r="Q54" s="43"/>
      <c r="R54" s="43"/>
      <c r="S54" s="44"/>
      <c r="T54" s="43"/>
      <c r="U54" s="13"/>
      <c r="V54" s="13"/>
      <c r="W54" s="13"/>
    </row>
    <row r="55" spans="1:23" x14ac:dyDescent="0.2">
      <c r="A55" s="13"/>
      <c r="B55" s="13"/>
      <c r="C55" s="14"/>
      <c r="E55" s="152" t="s">
        <v>69</v>
      </c>
      <c r="F55" s="1">
        <f>F52+F53+F54</f>
        <v>10998</v>
      </c>
      <c r="G55" s="10">
        <f>G52+G53+G54</f>
        <v>1</v>
      </c>
      <c r="I55" s="38" t="s">
        <v>167</v>
      </c>
      <c r="J55" s="112">
        <v>3314</v>
      </c>
      <c r="K55" s="24">
        <f>J55/J57</f>
        <v>0.32010045397469333</v>
      </c>
      <c r="M55" s="38" t="s">
        <v>204</v>
      </c>
      <c r="N55" s="112">
        <v>4030</v>
      </c>
      <c r="O55" s="24">
        <f>N55/N56</f>
        <v>0.39248149590962211</v>
      </c>
      <c r="Q55" s="43"/>
      <c r="R55" s="43"/>
      <c r="S55" s="44"/>
      <c r="T55" s="43"/>
      <c r="U55" s="13"/>
      <c r="V55" s="13"/>
      <c r="W55" s="13"/>
    </row>
    <row r="56" spans="1:23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2240</v>
      </c>
      <c r="K56" s="24">
        <f>J56/J57</f>
        <v>0.21636240703177823</v>
      </c>
      <c r="M56" s="38" t="s">
        <v>69</v>
      </c>
      <c r="N56" s="23">
        <f>N54+N55</f>
        <v>10268</v>
      </c>
      <c r="O56" s="24">
        <f>O54+O55</f>
        <v>1</v>
      </c>
      <c r="Q56" s="43"/>
      <c r="R56" s="43"/>
      <c r="S56" s="44"/>
      <c r="T56" s="43"/>
      <c r="U56" s="13"/>
      <c r="V56" s="13"/>
      <c r="W56" s="13"/>
    </row>
    <row r="57" spans="1:23" x14ac:dyDescent="0.2">
      <c r="A57" s="1" t="s">
        <v>97</v>
      </c>
      <c r="B57" s="112">
        <v>2646</v>
      </c>
      <c r="C57" s="10">
        <f>B57/B60</f>
        <v>0.21724137931034482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10353</v>
      </c>
      <c r="K57" s="24">
        <f>K54+K55+K56</f>
        <v>1</v>
      </c>
      <c r="M57" s="13"/>
      <c r="N57" s="13"/>
      <c r="O57" s="13"/>
      <c r="Q57" s="43"/>
      <c r="R57" s="43"/>
      <c r="S57" s="44"/>
      <c r="T57" s="43"/>
      <c r="U57" s="13"/>
      <c r="V57" s="13"/>
      <c r="W57" s="13"/>
    </row>
    <row r="58" spans="1:23" x14ac:dyDescent="0.2">
      <c r="A58" s="1" t="s">
        <v>98</v>
      </c>
      <c r="B58" s="112">
        <v>4838</v>
      </c>
      <c r="C58" s="10">
        <f>B58/B60</f>
        <v>0.39720853858784894</v>
      </c>
      <c r="E58" s="152" t="s">
        <v>137</v>
      </c>
      <c r="F58" s="112">
        <v>5937</v>
      </c>
      <c r="G58" s="10">
        <f>F58/F60</f>
        <v>0.54557985664399922</v>
      </c>
      <c r="I58" s="13"/>
      <c r="J58" s="13"/>
      <c r="K58" s="14"/>
      <c r="M58" s="13"/>
      <c r="N58" s="13"/>
      <c r="O58" s="13"/>
      <c r="Q58" s="43"/>
      <c r="R58" s="43"/>
      <c r="S58" s="44"/>
      <c r="T58" s="43"/>
      <c r="U58" s="13"/>
      <c r="V58" s="13"/>
      <c r="W58" s="13"/>
    </row>
    <row r="59" spans="1:23" x14ac:dyDescent="0.2">
      <c r="A59" s="1" t="s">
        <v>99</v>
      </c>
      <c r="B59" s="112">
        <v>4696</v>
      </c>
      <c r="C59" s="10">
        <f>B59/B60</f>
        <v>0.38555008210180625</v>
      </c>
      <c r="E59" s="154" t="s">
        <v>72</v>
      </c>
      <c r="F59" s="112">
        <v>4945</v>
      </c>
      <c r="G59" s="31">
        <f>F59/F60</f>
        <v>0.45442014335600073</v>
      </c>
      <c r="I59" s="50"/>
      <c r="J59" s="13"/>
      <c r="K59" s="16"/>
      <c r="M59" s="13"/>
      <c r="N59" s="13"/>
      <c r="O59" s="13"/>
      <c r="Q59" s="43"/>
      <c r="R59" s="43"/>
      <c r="S59" s="44"/>
      <c r="T59" s="43"/>
      <c r="U59" s="13"/>
      <c r="V59" s="13"/>
      <c r="W59" s="13"/>
    </row>
    <row r="60" spans="1:23" x14ac:dyDescent="0.2">
      <c r="A60" s="1" t="s">
        <v>69</v>
      </c>
      <c r="B60" s="1">
        <f>B57+B58+B59</f>
        <v>12180</v>
      </c>
      <c r="C60" s="10">
        <f>C57+C58+C59</f>
        <v>1</v>
      </c>
      <c r="E60" s="38" t="s">
        <v>69</v>
      </c>
      <c r="F60" s="23">
        <f>F58+F59</f>
        <v>10882</v>
      </c>
      <c r="G60" s="32">
        <f>G58+G59</f>
        <v>1</v>
      </c>
      <c r="I60" s="50"/>
      <c r="J60" s="13"/>
      <c r="K60" s="16"/>
      <c r="M60" s="13"/>
      <c r="N60" s="13"/>
      <c r="O60" s="13"/>
      <c r="Q60" s="43"/>
      <c r="R60" s="43"/>
      <c r="S60" s="44"/>
      <c r="T60" s="43"/>
      <c r="U60" s="13"/>
      <c r="V60" s="13"/>
      <c r="W60" s="13"/>
    </row>
    <row r="61" spans="1:23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43"/>
      <c r="R61" s="43"/>
      <c r="S61" s="44"/>
      <c r="T61" s="43"/>
      <c r="U61" s="13"/>
      <c r="V61" s="13"/>
      <c r="W61" s="13"/>
    </row>
    <row r="62" spans="1:23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43"/>
      <c r="R62" s="43"/>
      <c r="S62" s="44"/>
      <c r="T62" s="43"/>
      <c r="U62" s="13"/>
      <c r="V62" s="13"/>
      <c r="W62" s="13"/>
    </row>
    <row r="63" spans="1:23" x14ac:dyDescent="0.2">
      <c r="A63" s="1" t="s">
        <v>101</v>
      </c>
      <c r="B63" s="112">
        <v>11090</v>
      </c>
      <c r="C63" s="10">
        <f>B63/B65</f>
        <v>0.7787921348314607</v>
      </c>
      <c r="E63" s="50"/>
      <c r="F63" s="13"/>
      <c r="G63" s="16"/>
      <c r="I63" s="50"/>
      <c r="J63" s="13"/>
      <c r="K63" s="16"/>
      <c r="M63" s="13"/>
      <c r="N63" s="13"/>
      <c r="O63" s="13"/>
      <c r="Q63" s="43"/>
      <c r="R63" s="43"/>
      <c r="S63" s="44"/>
      <c r="T63" s="43"/>
      <c r="U63" s="13"/>
      <c r="V63" s="13"/>
      <c r="W63" s="13"/>
    </row>
    <row r="64" spans="1:23" x14ac:dyDescent="0.2">
      <c r="A64" s="1" t="s">
        <v>102</v>
      </c>
      <c r="B64" s="112">
        <v>3150</v>
      </c>
      <c r="C64" s="10">
        <f>B64/B65</f>
        <v>0.22120786516853932</v>
      </c>
      <c r="E64" s="50"/>
      <c r="F64" s="13"/>
      <c r="G64" s="16"/>
      <c r="I64" s="50"/>
      <c r="J64" s="13"/>
      <c r="K64" s="16"/>
      <c r="M64" s="13"/>
      <c r="N64" s="13"/>
      <c r="O64" s="13"/>
      <c r="Q64" s="43"/>
      <c r="R64" s="43"/>
      <c r="S64" s="44"/>
      <c r="T64" s="43"/>
      <c r="U64" s="13"/>
      <c r="V64" s="13"/>
      <c r="W64" s="13"/>
    </row>
    <row r="65" spans="1:23" x14ac:dyDescent="0.2">
      <c r="A65" s="1" t="s">
        <v>69</v>
      </c>
      <c r="B65" s="1">
        <f>B63+B64</f>
        <v>14240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43"/>
      <c r="U65" s="13"/>
      <c r="V65" s="13"/>
      <c r="W65" s="13"/>
    </row>
    <row r="66" spans="1:23" s="13" customFormat="1" x14ac:dyDescent="0.2">
      <c r="C66" s="14"/>
      <c r="G66" s="14"/>
      <c r="I66" s="50"/>
      <c r="K66" s="16"/>
      <c r="Q66" s="43"/>
      <c r="R66" s="43"/>
      <c r="S66" s="44"/>
      <c r="T66" s="43"/>
    </row>
    <row r="67" spans="1:23" s="13" customFormat="1" x14ac:dyDescent="0.2">
      <c r="C67" s="14"/>
      <c r="E67" s="50"/>
      <c r="G67" s="16"/>
      <c r="I67" s="50"/>
      <c r="K67" s="16"/>
      <c r="Q67" s="43"/>
      <c r="R67" s="43"/>
      <c r="S67" s="44"/>
      <c r="T67" s="43"/>
    </row>
    <row r="68" spans="1:23" s="13" customFormat="1" x14ac:dyDescent="0.2">
      <c r="C68" s="14"/>
      <c r="E68" s="50"/>
      <c r="G68" s="16"/>
      <c r="I68" s="50"/>
      <c r="K68" s="16"/>
      <c r="Q68" s="43"/>
      <c r="R68" s="43"/>
      <c r="S68" s="44"/>
      <c r="T68" s="43"/>
    </row>
    <row r="69" spans="1:23" s="13" customFormat="1" x14ac:dyDescent="0.2">
      <c r="C69" s="14"/>
      <c r="E69" s="50"/>
      <c r="G69" s="16"/>
      <c r="I69" s="50"/>
      <c r="K69" s="16"/>
      <c r="Q69" s="43"/>
      <c r="R69" s="43"/>
      <c r="S69" s="44"/>
      <c r="T69" s="43"/>
    </row>
    <row r="70" spans="1:23" s="13" customFormat="1" x14ac:dyDescent="0.2">
      <c r="C70" s="14"/>
      <c r="E70" s="50"/>
      <c r="G70" s="16"/>
      <c r="K70" s="16"/>
      <c r="Q70" s="43"/>
      <c r="R70" s="43"/>
      <c r="S70" s="44"/>
      <c r="T70" s="43"/>
    </row>
    <row r="71" spans="1:23" s="13" customFormat="1" x14ac:dyDescent="0.2">
      <c r="C71" s="14"/>
      <c r="E71" s="50"/>
      <c r="G71" s="16"/>
      <c r="I71" s="50"/>
      <c r="K71" s="16"/>
      <c r="Q71" s="43"/>
      <c r="R71" s="43"/>
      <c r="S71" s="44"/>
      <c r="T71" s="43"/>
    </row>
    <row r="72" spans="1:23" s="13" customFormat="1" x14ac:dyDescent="0.2">
      <c r="C72" s="14"/>
      <c r="G72" s="16"/>
      <c r="I72" s="50"/>
      <c r="K72" s="16"/>
      <c r="Q72" s="43"/>
      <c r="R72" s="43"/>
      <c r="S72" s="44"/>
      <c r="T72" s="43"/>
    </row>
    <row r="73" spans="1:23" s="13" customFormat="1" x14ac:dyDescent="0.2">
      <c r="C73" s="14"/>
      <c r="E73" s="50"/>
      <c r="G73" s="16"/>
      <c r="I73" s="50"/>
      <c r="K73" s="16"/>
      <c r="Q73" s="43"/>
      <c r="R73" s="43"/>
      <c r="S73" s="44"/>
      <c r="T73" s="43"/>
    </row>
    <row r="74" spans="1:23" s="13" customFormat="1" x14ac:dyDescent="0.2">
      <c r="C74" s="14"/>
      <c r="E74" s="50"/>
      <c r="G74" s="16"/>
      <c r="I74" s="50"/>
      <c r="K74" s="16"/>
      <c r="Q74" s="43"/>
      <c r="R74" s="43"/>
      <c r="S74" s="44"/>
      <c r="T74" s="43"/>
    </row>
    <row r="75" spans="1:23" s="13" customFormat="1" x14ac:dyDescent="0.2">
      <c r="C75" s="14"/>
      <c r="E75" s="50"/>
      <c r="G75" s="16"/>
      <c r="I75" s="50"/>
      <c r="K75" s="16"/>
      <c r="Q75" s="43"/>
      <c r="R75" s="43"/>
      <c r="S75" s="44"/>
      <c r="T75" s="43"/>
    </row>
    <row r="76" spans="1:23" s="13" customFormat="1" x14ac:dyDescent="0.2">
      <c r="C76" s="14"/>
      <c r="E76" s="50"/>
      <c r="G76" s="16"/>
      <c r="I76" s="50"/>
      <c r="K76" s="16"/>
      <c r="Q76" s="43"/>
      <c r="R76" s="43"/>
      <c r="S76" s="44"/>
      <c r="T76" s="43"/>
    </row>
    <row r="77" spans="1:23" s="13" customFormat="1" x14ac:dyDescent="0.2">
      <c r="C77" s="14"/>
      <c r="E77" s="50"/>
      <c r="G77" s="16"/>
      <c r="K77" s="16"/>
      <c r="Q77" s="43"/>
      <c r="R77" s="43"/>
      <c r="S77" s="44"/>
      <c r="T77" s="43"/>
    </row>
    <row r="78" spans="1:23" s="13" customFormat="1" x14ac:dyDescent="0.2">
      <c r="C78" s="14"/>
      <c r="E78" s="50"/>
      <c r="G78" s="16"/>
      <c r="I78" s="50"/>
      <c r="K78" s="16"/>
      <c r="Q78" s="43"/>
      <c r="R78" s="43"/>
      <c r="S78" s="44"/>
      <c r="T78" s="43"/>
    </row>
    <row r="79" spans="1:23" s="13" customFormat="1" x14ac:dyDescent="0.2">
      <c r="C79" s="14"/>
      <c r="G79" s="16"/>
      <c r="I79" s="50"/>
      <c r="K79" s="16"/>
      <c r="Q79" s="43"/>
      <c r="R79" s="43"/>
      <c r="S79" s="44"/>
      <c r="T79" s="43"/>
    </row>
    <row r="80" spans="1:23" s="13" customFormat="1" x14ac:dyDescent="0.2">
      <c r="C80" s="14"/>
      <c r="E80" s="50"/>
      <c r="G80" s="16"/>
      <c r="I80" s="50"/>
      <c r="K80" s="16"/>
      <c r="Q80" s="43"/>
      <c r="R80" s="43"/>
      <c r="S80" s="44"/>
      <c r="T80" s="43"/>
    </row>
    <row r="81" spans="3:20" s="13" customFormat="1" x14ac:dyDescent="0.2">
      <c r="C81" s="14"/>
      <c r="E81" s="50"/>
      <c r="G81" s="16"/>
      <c r="I81" s="50"/>
      <c r="K81" s="16"/>
      <c r="Q81" s="43"/>
      <c r="R81" s="43"/>
      <c r="S81" s="44"/>
      <c r="T81" s="43"/>
    </row>
    <row r="82" spans="3:20" s="13" customFormat="1" x14ac:dyDescent="0.2">
      <c r="C82" s="14"/>
      <c r="E82" s="50"/>
      <c r="G82" s="16"/>
      <c r="I82" s="50"/>
      <c r="K82" s="16"/>
      <c r="Q82" s="43"/>
      <c r="R82" s="43"/>
      <c r="S82" s="44"/>
      <c r="T82" s="43"/>
    </row>
    <row r="83" spans="3:20" s="13" customFormat="1" x14ac:dyDescent="0.2">
      <c r="C83" s="14"/>
      <c r="E83" s="50"/>
      <c r="G83" s="16"/>
      <c r="K83" s="16"/>
      <c r="Q83" s="43"/>
      <c r="R83" s="43"/>
      <c r="S83" s="44"/>
      <c r="T83" s="43"/>
    </row>
    <row r="84" spans="3:20" s="13" customFormat="1" x14ac:dyDescent="0.2">
      <c r="C84" s="14"/>
      <c r="E84" s="50"/>
      <c r="G84" s="16"/>
      <c r="I84" s="50"/>
      <c r="K84" s="16"/>
      <c r="Q84" s="43"/>
      <c r="R84" s="43"/>
      <c r="S84" s="44"/>
      <c r="T84" s="43"/>
    </row>
    <row r="85" spans="3:20" s="13" customFormat="1" x14ac:dyDescent="0.2">
      <c r="C85" s="14"/>
      <c r="G85" s="16"/>
      <c r="I85" s="50"/>
      <c r="K85" s="16"/>
      <c r="Q85" s="43"/>
      <c r="R85" s="43"/>
      <c r="S85" s="44"/>
      <c r="T85" s="43"/>
    </row>
    <row r="86" spans="3:20" s="13" customFormat="1" x14ac:dyDescent="0.2">
      <c r="C86" s="14"/>
      <c r="E86" s="50"/>
      <c r="G86" s="16"/>
      <c r="I86" s="50"/>
      <c r="K86" s="16"/>
      <c r="Q86" s="43"/>
      <c r="R86" s="43"/>
      <c r="S86" s="44"/>
      <c r="T86" s="43"/>
    </row>
    <row r="87" spans="3:20" s="13" customFormat="1" x14ac:dyDescent="0.2">
      <c r="C87" s="14"/>
      <c r="E87" s="50"/>
      <c r="G87" s="16"/>
      <c r="I87" s="50"/>
      <c r="K87" s="16"/>
      <c r="Q87" s="43"/>
      <c r="R87" s="43"/>
      <c r="S87" s="44"/>
      <c r="T87" s="43"/>
    </row>
    <row r="88" spans="3:20" s="13" customFormat="1" x14ac:dyDescent="0.2">
      <c r="C88" s="14"/>
      <c r="E88" s="50"/>
      <c r="G88" s="16"/>
      <c r="I88" s="50"/>
      <c r="K88" s="16"/>
      <c r="Q88" s="43"/>
      <c r="R88" s="43"/>
      <c r="S88" s="44"/>
      <c r="T88" s="43"/>
    </row>
    <row r="89" spans="3:20" s="13" customFormat="1" x14ac:dyDescent="0.2">
      <c r="C89" s="14"/>
      <c r="E89" s="50"/>
      <c r="G89" s="16"/>
      <c r="I89" s="50"/>
      <c r="K89" s="16"/>
      <c r="Q89" s="43"/>
      <c r="R89" s="43"/>
      <c r="S89" s="44"/>
      <c r="T89" s="43"/>
    </row>
    <row r="90" spans="3:20" s="13" customFormat="1" x14ac:dyDescent="0.2">
      <c r="C90" s="14"/>
      <c r="E90" s="50"/>
      <c r="G90" s="16"/>
      <c r="K90" s="16"/>
      <c r="Q90" s="43"/>
      <c r="R90" s="43"/>
      <c r="S90" s="44"/>
      <c r="T90" s="43"/>
    </row>
    <row r="91" spans="3:20" s="13" customFormat="1" x14ac:dyDescent="0.2">
      <c r="C91" s="14"/>
      <c r="E91" s="50"/>
      <c r="G91" s="16"/>
      <c r="I91" s="50"/>
      <c r="K91" s="16"/>
      <c r="Q91" s="43"/>
      <c r="R91" s="43"/>
      <c r="S91" s="44"/>
      <c r="T91" s="43"/>
    </row>
    <row r="92" spans="3:20" s="13" customFormat="1" x14ac:dyDescent="0.2">
      <c r="C92" s="14"/>
      <c r="E92" s="50"/>
      <c r="G92" s="16"/>
      <c r="I92" s="50"/>
      <c r="K92" s="16"/>
      <c r="Q92" s="43"/>
      <c r="R92" s="43"/>
      <c r="S92" s="44"/>
      <c r="T92" s="43"/>
    </row>
    <row r="93" spans="3:20" s="13" customFormat="1" x14ac:dyDescent="0.2">
      <c r="C93" s="14"/>
      <c r="G93" s="16"/>
      <c r="I93" s="50"/>
      <c r="K93" s="16"/>
      <c r="Q93" s="43"/>
      <c r="R93" s="43"/>
      <c r="S93" s="44"/>
      <c r="T93" s="43"/>
    </row>
    <row r="94" spans="3:20" s="13" customFormat="1" x14ac:dyDescent="0.2">
      <c r="C94" s="14"/>
      <c r="E94" s="50"/>
      <c r="G94" s="16"/>
      <c r="I94" s="50"/>
      <c r="K94" s="16"/>
      <c r="Q94" s="43"/>
      <c r="R94" s="43"/>
      <c r="S94" s="44"/>
      <c r="T94" s="43"/>
    </row>
    <row r="95" spans="3:20" s="13" customFormat="1" x14ac:dyDescent="0.2">
      <c r="C95" s="14"/>
      <c r="E95" s="50"/>
      <c r="G95" s="16"/>
      <c r="I95" s="50"/>
      <c r="K95" s="16"/>
      <c r="Q95" s="43"/>
      <c r="R95" s="43"/>
      <c r="S95" s="44"/>
      <c r="T95" s="43"/>
    </row>
    <row r="96" spans="3:20" s="13" customFormat="1" x14ac:dyDescent="0.2">
      <c r="C96" s="14"/>
      <c r="E96" s="50"/>
      <c r="G96" s="16"/>
      <c r="I96" s="50"/>
      <c r="K96" s="16"/>
      <c r="Q96" s="43"/>
      <c r="R96" s="43"/>
      <c r="S96" s="44"/>
      <c r="T96" s="43"/>
    </row>
    <row r="97" spans="3:20" s="13" customFormat="1" x14ac:dyDescent="0.2">
      <c r="C97" s="14"/>
      <c r="E97" s="50"/>
      <c r="G97" s="16"/>
      <c r="K97" s="16"/>
      <c r="Q97" s="43"/>
      <c r="R97" s="43"/>
      <c r="S97" s="44"/>
      <c r="T97" s="43"/>
    </row>
    <row r="98" spans="3:20" s="13" customFormat="1" x14ac:dyDescent="0.2">
      <c r="C98" s="14"/>
      <c r="G98" s="16"/>
      <c r="I98" s="50"/>
      <c r="K98" s="16"/>
      <c r="Q98" s="43"/>
      <c r="R98" s="43"/>
      <c r="S98" s="44"/>
      <c r="T98" s="43"/>
    </row>
    <row r="99" spans="3:20" s="13" customFormat="1" x14ac:dyDescent="0.2">
      <c r="C99" s="14"/>
      <c r="E99" s="50"/>
      <c r="G99" s="16"/>
      <c r="I99" s="50"/>
      <c r="K99" s="16"/>
      <c r="Q99" s="43"/>
      <c r="R99" s="43"/>
      <c r="S99" s="44"/>
      <c r="T99" s="43"/>
    </row>
    <row r="100" spans="3:20" s="13" customFormat="1" x14ac:dyDescent="0.2">
      <c r="C100" s="14"/>
      <c r="E100" s="50"/>
      <c r="G100" s="16"/>
      <c r="I100" s="50"/>
      <c r="K100" s="16"/>
      <c r="M100"/>
      <c r="N100"/>
      <c r="O100"/>
      <c r="Q100" s="43"/>
      <c r="R100" s="43"/>
      <c r="S100" s="44"/>
      <c r="T100" s="43"/>
    </row>
    <row r="101" spans="3:20" x14ac:dyDescent="0.2">
      <c r="E101" s="45"/>
      <c r="G101" s="28"/>
      <c r="I101" s="45"/>
      <c r="K101" s="28"/>
      <c r="Q101" s="45"/>
      <c r="R101" s="45"/>
      <c r="S101" s="69"/>
      <c r="T101" s="43"/>
    </row>
    <row r="102" spans="3:20" x14ac:dyDescent="0.2">
      <c r="E102" s="45"/>
      <c r="G102" s="28"/>
      <c r="I102" s="45"/>
      <c r="K102" s="28"/>
      <c r="Q102" s="45"/>
      <c r="R102" s="45"/>
      <c r="S102" s="69"/>
      <c r="T102" s="43"/>
    </row>
    <row r="103" spans="3:20" x14ac:dyDescent="0.2">
      <c r="E103" s="45"/>
      <c r="G103" s="28"/>
      <c r="K103" s="28"/>
      <c r="Q103" s="45"/>
      <c r="R103" s="45"/>
      <c r="S103" s="69"/>
      <c r="T103" s="43"/>
    </row>
    <row r="104" spans="3:20" x14ac:dyDescent="0.2">
      <c r="E104" s="45"/>
      <c r="G104" s="28"/>
      <c r="I104" s="45"/>
      <c r="K104" s="28"/>
      <c r="Q104" s="45"/>
      <c r="R104" s="45"/>
      <c r="S104" s="69"/>
      <c r="T104" s="43"/>
    </row>
    <row r="105" spans="3:20" x14ac:dyDescent="0.2">
      <c r="G105" s="28"/>
      <c r="I105" s="45"/>
      <c r="K105" s="28"/>
      <c r="Q105" s="45"/>
      <c r="R105" s="45"/>
      <c r="S105" s="69"/>
      <c r="T105" s="43"/>
    </row>
    <row r="106" spans="3:20" x14ac:dyDescent="0.2">
      <c r="E106" s="45"/>
      <c r="G106" s="28"/>
      <c r="I106" s="45"/>
      <c r="K106" s="28"/>
      <c r="Q106" s="45"/>
      <c r="R106" s="45"/>
      <c r="S106" s="69"/>
      <c r="T106" s="43"/>
    </row>
    <row r="107" spans="3:20" x14ac:dyDescent="0.2">
      <c r="E107" s="45"/>
      <c r="G107" s="28"/>
      <c r="I107" s="45"/>
      <c r="K107" s="28"/>
      <c r="Q107" s="45"/>
      <c r="R107" s="45"/>
      <c r="S107" s="69"/>
      <c r="T107" s="43"/>
    </row>
    <row r="108" spans="3:20" x14ac:dyDescent="0.2">
      <c r="E108" s="45"/>
      <c r="G108" s="28"/>
      <c r="K108" s="28"/>
      <c r="Q108" s="45"/>
      <c r="R108" s="45"/>
      <c r="S108" s="69"/>
      <c r="T108" s="43"/>
    </row>
    <row r="109" spans="3:20" x14ac:dyDescent="0.2">
      <c r="E109" s="45"/>
      <c r="G109" s="28"/>
      <c r="Q109" s="45"/>
      <c r="R109" s="45"/>
      <c r="S109" s="69"/>
      <c r="T109" s="43"/>
    </row>
    <row r="110" spans="3:20" x14ac:dyDescent="0.2">
      <c r="E110" s="45"/>
      <c r="G110" s="28"/>
      <c r="Q110" s="45"/>
      <c r="R110" s="45"/>
      <c r="S110" s="69"/>
      <c r="T110" s="43"/>
    </row>
    <row r="111" spans="3:20" x14ac:dyDescent="0.2">
      <c r="G111" s="28"/>
      <c r="Q111" s="45"/>
      <c r="R111" s="45"/>
      <c r="S111" s="69"/>
      <c r="T111" s="43"/>
    </row>
    <row r="112" spans="3:20" x14ac:dyDescent="0.2">
      <c r="E112" s="45"/>
      <c r="G112" s="28"/>
      <c r="Q112" s="45"/>
      <c r="R112" s="45"/>
      <c r="S112" s="69"/>
      <c r="T112" s="43"/>
    </row>
    <row r="113" spans="5:20" x14ac:dyDescent="0.2">
      <c r="E113" s="45"/>
      <c r="G113" s="28"/>
      <c r="Q113" s="45"/>
      <c r="R113" s="45"/>
      <c r="S113" s="69"/>
      <c r="T113" s="43"/>
    </row>
    <row r="114" spans="5:20" x14ac:dyDescent="0.2">
      <c r="E114" s="45"/>
      <c r="G114" s="28"/>
      <c r="Q114" s="45"/>
      <c r="R114" s="45"/>
      <c r="S114" s="69"/>
      <c r="T114" s="43"/>
    </row>
    <row r="115" spans="5:20" x14ac:dyDescent="0.2">
      <c r="E115" s="45"/>
      <c r="G115" s="28"/>
      <c r="Q115" s="45"/>
      <c r="R115" s="45"/>
      <c r="S115" s="69"/>
      <c r="T115" s="43"/>
    </row>
    <row r="116" spans="5:20" x14ac:dyDescent="0.2">
      <c r="E116" s="45"/>
      <c r="G116" s="28"/>
      <c r="Q116" s="45"/>
      <c r="R116" s="45"/>
      <c r="S116" s="69"/>
      <c r="T116" s="43"/>
    </row>
    <row r="117" spans="5:20" x14ac:dyDescent="0.2">
      <c r="G117" s="28"/>
      <c r="Q117" s="45"/>
      <c r="R117" s="45"/>
      <c r="S117" s="69"/>
      <c r="T117" s="43"/>
    </row>
    <row r="118" spans="5:20" x14ac:dyDescent="0.2">
      <c r="E118" s="45"/>
      <c r="G118" s="28"/>
      <c r="Q118" s="45"/>
      <c r="R118" s="45"/>
      <c r="S118" s="69"/>
      <c r="T118" s="43"/>
    </row>
    <row r="119" spans="5:20" x14ac:dyDescent="0.2">
      <c r="E119" s="45"/>
      <c r="G119" s="28"/>
      <c r="Q119" s="45"/>
      <c r="R119" s="45"/>
      <c r="S119" s="69"/>
      <c r="T119" s="43"/>
    </row>
    <row r="120" spans="5:20" x14ac:dyDescent="0.2">
      <c r="E120" s="45"/>
      <c r="G120" s="28"/>
      <c r="Q120" s="45"/>
      <c r="R120" s="45"/>
      <c r="S120" s="69"/>
      <c r="T120" s="43"/>
    </row>
    <row r="121" spans="5:20" x14ac:dyDescent="0.2">
      <c r="E121" s="45"/>
      <c r="G121" s="28"/>
      <c r="Q121" s="45"/>
      <c r="R121" s="45"/>
      <c r="S121" s="69"/>
      <c r="T121" s="43"/>
    </row>
    <row r="122" spans="5:20" x14ac:dyDescent="0.2">
      <c r="E122" s="45"/>
      <c r="G122" s="28"/>
      <c r="Q122" s="45"/>
      <c r="R122" s="45"/>
      <c r="S122" s="69"/>
      <c r="T122" s="43"/>
    </row>
    <row r="123" spans="5:20" x14ac:dyDescent="0.2">
      <c r="E123" s="45"/>
      <c r="G123" s="28"/>
      <c r="Q123" s="45"/>
      <c r="R123" s="45"/>
      <c r="S123" s="69"/>
      <c r="T123" s="43"/>
    </row>
    <row r="124" spans="5:20" x14ac:dyDescent="0.2">
      <c r="G124" s="28"/>
      <c r="Q124" s="45"/>
      <c r="R124" s="45"/>
      <c r="S124" s="69"/>
      <c r="T124" s="43"/>
    </row>
    <row r="125" spans="5:20" x14ac:dyDescent="0.2">
      <c r="E125" s="45"/>
      <c r="G125" s="28"/>
      <c r="Q125" s="45"/>
      <c r="R125" s="45"/>
      <c r="S125" s="69"/>
      <c r="T125" s="43"/>
    </row>
    <row r="126" spans="5:20" x14ac:dyDescent="0.2">
      <c r="E126" s="45"/>
      <c r="G126" s="28"/>
      <c r="Q126" s="45"/>
      <c r="R126" s="45"/>
      <c r="S126" s="69"/>
      <c r="T126" s="43"/>
    </row>
    <row r="127" spans="5:20" x14ac:dyDescent="0.2">
      <c r="E127" s="45"/>
      <c r="G127" s="28"/>
      <c r="Q127" s="45"/>
      <c r="R127" s="45"/>
      <c r="S127" s="69"/>
      <c r="T127" s="43"/>
    </row>
    <row r="128" spans="5:20" x14ac:dyDescent="0.2">
      <c r="E128" s="45"/>
      <c r="G128" s="28"/>
      <c r="Q128" s="45"/>
      <c r="R128" s="45"/>
      <c r="S128" s="69"/>
      <c r="T128" s="43"/>
    </row>
    <row r="129" spans="5:20" x14ac:dyDescent="0.2">
      <c r="G129" s="28"/>
      <c r="Q129" s="45"/>
      <c r="R129" s="45"/>
      <c r="S129" s="69"/>
      <c r="T129" s="43"/>
    </row>
    <row r="130" spans="5:20" x14ac:dyDescent="0.2">
      <c r="E130" s="45"/>
      <c r="G130" s="28"/>
      <c r="Q130" s="45"/>
      <c r="R130" s="45"/>
      <c r="S130" s="69"/>
      <c r="T130" s="43"/>
    </row>
    <row r="131" spans="5:20" x14ac:dyDescent="0.2">
      <c r="E131" s="45"/>
      <c r="G131" s="28"/>
      <c r="Q131" s="45"/>
      <c r="R131" s="45"/>
      <c r="S131" s="69"/>
      <c r="T131" s="43"/>
    </row>
    <row r="132" spans="5:20" x14ac:dyDescent="0.2">
      <c r="E132" s="45"/>
      <c r="G132" s="28"/>
      <c r="Q132" s="45"/>
      <c r="R132" s="45"/>
      <c r="S132" s="69"/>
      <c r="T132" s="43"/>
    </row>
    <row r="133" spans="5:20" x14ac:dyDescent="0.2">
      <c r="E133" s="45"/>
      <c r="G133" s="28"/>
      <c r="Q133" s="45"/>
      <c r="R133" s="45"/>
      <c r="S133" s="69"/>
      <c r="T133" s="43"/>
    </row>
    <row r="134" spans="5:20" x14ac:dyDescent="0.2">
      <c r="G134" s="28"/>
      <c r="Q134" s="45"/>
      <c r="R134" s="45"/>
      <c r="S134" s="69"/>
      <c r="T134" s="43"/>
    </row>
    <row r="135" spans="5:20" x14ac:dyDescent="0.2">
      <c r="E135" s="45"/>
      <c r="G135" s="28"/>
      <c r="Q135" s="45"/>
      <c r="R135" s="45"/>
      <c r="S135" s="69"/>
      <c r="T135" s="43"/>
    </row>
    <row r="136" spans="5:20" x14ac:dyDescent="0.2">
      <c r="E136" s="45"/>
      <c r="G136" s="28"/>
      <c r="Q136" s="45"/>
      <c r="R136" s="45"/>
      <c r="S136" s="69"/>
      <c r="T136" s="43"/>
    </row>
    <row r="137" spans="5:20" x14ac:dyDescent="0.2">
      <c r="E137" s="45"/>
      <c r="G137" s="28"/>
      <c r="Q137" s="45"/>
      <c r="R137" s="45"/>
      <c r="S137" s="69"/>
      <c r="T137" s="43"/>
    </row>
    <row r="138" spans="5:20" x14ac:dyDescent="0.2">
      <c r="E138" s="45"/>
      <c r="G138" s="28"/>
      <c r="Q138" s="45"/>
      <c r="R138" s="45"/>
      <c r="S138" s="69"/>
      <c r="T138" s="43"/>
    </row>
    <row r="139" spans="5:20" x14ac:dyDescent="0.2">
      <c r="E139" s="45"/>
      <c r="G139" s="28"/>
      <c r="Q139" s="45"/>
      <c r="R139" s="45"/>
      <c r="S139" s="69"/>
      <c r="T139" s="43"/>
    </row>
    <row r="140" spans="5:20" x14ac:dyDescent="0.2">
      <c r="E140" s="45"/>
      <c r="G140" s="28"/>
      <c r="Q140" s="45"/>
      <c r="R140" s="45"/>
      <c r="S140" s="69"/>
      <c r="T140" s="43"/>
    </row>
    <row r="141" spans="5:20" x14ac:dyDescent="0.2">
      <c r="G141" s="28"/>
      <c r="Q141" s="45"/>
      <c r="R141" s="45"/>
      <c r="S141" s="69"/>
      <c r="T141" s="43"/>
    </row>
    <row r="142" spans="5:20" x14ac:dyDescent="0.2">
      <c r="E142" s="45"/>
      <c r="G142" s="28"/>
      <c r="Q142" s="45"/>
      <c r="R142" s="45"/>
      <c r="S142" s="69"/>
      <c r="T142" s="43"/>
    </row>
    <row r="143" spans="5:20" x14ac:dyDescent="0.2">
      <c r="E143" s="45"/>
      <c r="G143" s="28"/>
      <c r="Q143" s="45"/>
      <c r="R143" s="45"/>
      <c r="S143" s="69"/>
      <c r="T143" s="43"/>
    </row>
    <row r="144" spans="5:20" x14ac:dyDescent="0.2">
      <c r="E144" s="45"/>
      <c r="G144" s="28"/>
      <c r="Q144" s="45"/>
      <c r="R144" s="45"/>
      <c r="S144" s="69"/>
      <c r="T144" s="43"/>
    </row>
    <row r="145" spans="5:20" x14ac:dyDescent="0.2">
      <c r="E145" s="45"/>
      <c r="G145" s="28"/>
      <c r="Q145" s="45"/>
      <c r="R145" s="45"/>
      <c r="S145" s="69"/>
      <c r="T145" s="43"/>
    </row>
    <row r="146" spans="5:20" x14ac:dyDescent="0.2">
      <c r="E146" s="45"/>
      <c r="G146" s="28"/>
      <c r="Q146" s="45"/>
      <c r="R146" s="45"/>
      <c r="S146" s="69"/>
      <c r="T146" s="43"/>
    </row>
    <row r="147" spans="5:20" x14ac:dyDescent="0.2">
      <c r="G147" s="28"/>
      <c r="Q147" s="45"/>
      <c r="R147" s="45"/>
      <c r="S147" s="69"/>
      <c r="T147" s="43"/>
    </row>
    <row r="148" spans="5:20" x14ac:dyDescent="0.2">
      <c r="E148" s="45"/>
      <c r="G148" s="28"/>
      <c r="Q148" s="45"/>
      <c r="R148" s="45"/>
      <c r="S148" s="69"/>
      <c r="T148" s="43"/>
    </row>
    <row r="149" spans="5:20" x14ac:dyDescent="0.2">
      <c r="E149" s="45"/>
      <c r="G149" s="28"/>
      <c r="Q149" s="45"/>
      <c r="R149" s="45"/>
      <c r="S149" s="69"/>
      <c r="T149" s="43"/>
    </row>
    <row r="150" spans="5:20" x14ac:dyDescent="0.2">
      <c r="E150" s="45"/>
      <c r="G150" s="28"/>
      <c r="Q150" s="45"/>
      <c r="R150" s="45"/>
      <c r="S150" s="69"/>
      <c r="T150" s="43"/>
    </row>
    <row r="151" spans="5:20" x14ac:dyDescent="0.2">
      <c r="E151" s="45"/>
      <c r="G151" s="28"/>
      <c r="Q151" s="45"/>
      <c r="R151" s="45"/>
      <c r="S151" s="69"/>
      <c r="T151" s="43"/>
    </row>
    <row r="152" spans="5:20" x14ac:dyDescent="0.2">
      <c r="E152" s="45"/>
      <c r="G152" s="28"/>
      <c r="Q152" s="45"/>
      <c r="R152" s="45"/>
      <c r="S152" s="69"/>
      <c r="T152" s="43"/>
    </row>
    <row r="153" spans="5:20" x14ac:dyDescent="0.2">
      <c r="E153" s="45"/>
      <c r="G153" s="28"/>
      <c r="Q153" s="45"/>
      <c r="R153" s="45"/>
      <c r="S153" s="69"/>
      <c r="T153" s="43"/>
    </row>
    <row r="154" spans="5:20" x14ac:dyDescent="0.2">
      <c r="G154" s="28"/>
      <c r="Q154" s="45"/>
      <c r="R154" s="45"/>
      <c r="S154" s="69"/>
      <c r="T154" s="43"/>
    </row>
    <row r="155" spans="5:20" x14ac:dyDescent="0.2">
      <c r="E155" s="45"/>
      <c r="G155" s="28"/>
      <c r="Q155" s="45"/>
      <c r="R155" s="45"/>
      <c r="S155" s="69"/>
      <c r="T155" s="43"/>
    </row>
    <row r="156" spans="5:20" x14ac:dyDescent="0.2">
      <c r="E156" s="45"/>
      <c r="G156" s="28"/>
      <c r="Q156" s="45"/>
      <c r="R156" s="45"/>
      <c r="S156" s="69"/>
      <c r="T156" s="43"/>
    </row>
    <row r="157" spans="5:20" x14ac:dyDescent="0.2">
      <c r="E157" s="45"/>
      <c r="G157" s="28"/>
      <c r="Q157" s="45"/>
      <c r="R157" s="45"/>
      <c r="S157" s="69"/>
      <c r="T157" s="43"/>
    </row>
    <row r="158" spans="5:20" x14ac:dyDescent="0.2">
      <c r="E158" s="45"/>
      <c r="G158" s="28"/>
      <c r="Q158" s="45"/>
      <c r="R158" s="45"/>
      <c r="S158" s="69"/>
      <c r="T158" s="43"/>
    </row>
    <row r="159" spans="5:20" x14ac:dyDescent="0.2">
      <c r="E159" s="45"/>
      <c r="G159" s="28"/>
      <c r="Q159" s="45"/>
      <c r="R159" s="45"/>
      <c r="S159" s="69"/>
      <c r="T159" s="43"/>
    </row>
    <row r="160" spans="5:20" x14ac:dyDescent="0.2">
      <c r="E160" s="45"/>
      <c r="G160" s="28"/>
      <c r="Q160" s="45"/>
      <c r="R160" s="45"/>
      <c r="S160" s="69"/>
      <c r="T160" s="43"/>
    </row>
    <row r="161" spans="5:20" x14ac:dyDescent="0.2">
      <c r="G161" s="28"/>
      <c r="Q161" s="45"/>
      <c r="R161" s="45"/>
      <c r="S161" s="69"/>
      <c r="T161" s="43"/>
    </row>
    <row r="162" spans="5:20" x14ac:dyDescent="0.2">
      <c r="E162" s="45"/>
      <c r="G162" s="28"/>
      <c r="Q162" s="45"/>
      <c r="R162" s="45"/>
      <c r="S162" s="69"/>
      <c r="T162" s="43"/>
    </row>
    <row r="163" spans="5:20" x14ac:dyDescent="0.2">
      <c r="E163" s="45"/>
      <c r="G163" s="28"/>
      <c r="Q163" s="45"/>
      <c r="R163" s="45"/>
      <c r="S163" s="69"/>
      <c r="T163" s="43"/>
    </row>
    <row r="164" spans="5:20" x14ac:dyDescent="0.2">
      <c r="E164" s="45"/>
      <c r="G164" s="28"/>
      <c r="Q164" s="45"/>
      <c r="R164" s="45"/>
      <c r="S164" s="69"/>
      <c r="T164" s="43"/>
    </row>
    <row r="165" spans="5:20" x14ac:dyDescent="0.2">
      <c r="E165" s="45"/>
      <c r="G165" s="28"/>
      <c r="Q165" s="45"/>
      <c r="R165" s="45"/>
      <c r="S165" s="69"/>
      <c r="T165" s="43"/>
    </row>
    <row r="166" spans="5:20" x14ac:dyDescent="0.2">
      <c r="E166" s="45"/>
      <c r="G166" s="28"/>
      <c r="Q166" s="45"/>
      <c r="R166" s="45"/>
      <c r="S166" s="69"/>
      <c r="T166" s="43"/>
    </row>
    <row r="167" spans="5:20" x14ac:dyDescent="0.2">
      <c r="G167" s="28"/>
      <c r="Q167" s="45"/>
      <c r="R167" s="45"/>
      <c r="S167" s="69"/>
      <c r="T167" s="43"/>
    </row>
    <row r="168" spans="5:20" x14ac:dyDescent="0.2">
      <c r="E168" s="45"/>
      <c r="G168" s="28"/>
      <c r="Q168" s="45"/>
      <c r="R168" s="45"/>
      <c r="S168" s="69"/>
      <c r="T168" s="43"/>
    </row>
    <row r="169" spans="5:20" x14ac:dyDescent="0.2">
      <c r="E169" s="45"/>
      <c r="G169" s="28"/>
      <c r="Q169" s="45"/>
      <c r="R169" s="45"/>
      <c r="S169" s="69"/>
      <c r="T169" s="43"/>
    </row>
    <row r="170" spans="5:20" x14ac:dyDescent="0.2">
      <c r="E170" s="45"/>
      <c r="G170" s="28"/>
      <c r="Q170" s="45"/>
      <c r="R170" s="45"/>
      <c r="S170" s="69"/>
      <c r="T170" s="43"/>
    </row>
    <row r="171" spans="5:20" x14ac:dyDescent="0.2">
      <c r="E171" s="45"/>
      <c r="G171" s="28"/>
      <c r="Q171" s="45"/>
      <c r="R171" s="45"/>
      <c r="S171" s="69"/>
      <c r="T171" s="43"/>
    </row>
    <row r="172" spans="5:20" x14ac:dyDescent="0.2">
      <c r="G172" s="28"/>
      <c r="Q172" s="45"/>
      <c r="R172" s="45"/>
      <c r="S172" s="69"/>
      <c r="T172" s="43"/>
    </row>
    <row r="173" spans="5:20" x14ac:dyDescent="0.2">
      <c r="G173" s="28"/>
      <c r="Q173" s="45"/>
      <c r="R173" s="45"/>
      <c r="S173" s="69"/>
      <c r="T173" s="43"/>
    </row>
    <row r="174" spans="5:20" x14ac:dyDescent="0.2">
      <c r="G174" s="28"/>
      <c r="Q174" s="45"/>
      <c r="R174" s="45"/>
      <c r="S174" s="69"/>
      <c r="T174" s="43"/>
    </row>
    <row r="175" spans="5:20" x14ac:dyDescent="0.2">
      <c r="G175" s="28"/>
      <c r="Q175" s="45"/>
      <c r="R175" s="45"/>
      <c r="S175" s="69"/>
      <c r="T175" s="43"/>
    </row>
    <row r="176" spans="5:20" x14ac:dyDescent="0.2">
      <c r="G176" s="28"/>
      <c r="Q176" s="45"/>
      <c r="R176" s="45"/>
      <c r="S176" s="69"/>
      <c r="T176" s="43"/>
    </row>
    <row r="177" spans="7:20" x14ac:dyDescent="0.2">
      <c r="G177" s="28"/>
      <c r="Q177" s="45"/>
      <c r="R177" s="45"/>
      <c r="S177" s="69"/>
      <c r="T177" s="43"/>
    </row>
    <row r="178" spans="7:20" x14ac:dyDescent="0.2">
      <c r="G178" s="28"/>
      <c r="Q178" s="45"/>
      <c r="R178" s="45"/>
      <c r="S178" s="69"/>
      <c r="T178" s="43"/>
    </row>
    <row r="179" spans="7:20" x14ac:dyDescent="0.2">
      <c r="G179" s="28"/>
      <c r="Q179" s="45"/>
      <c r="R179" s="45"/>
      <c r="S179" s="69"/>
      <c r="T179" s="43"/>
    </row>
    <row r="180" spans="7:20" x14ac:dyDescent="0.2">
      <c r="G180" s="28"/>
      <c r="Q180" s="45"/>
      <c r="R180" s="45"/>
      <c r="S180" s="69"/>
      <c r="T180" s="43"/>
    </row>
    <row r="181" spans="7:20" x14ac:dyDescent="0.2">
      <c r="G181" s="28"/>
      <c r="Q181" s="45"/>
      <c r="R181" s="45"/>
      <c r="S181" s="69"/>
      <c r="T181" s="43"/>
    </row>
    <row r="182" spans="7:20" x14ac:dyDescent="0.2">
      <c r="G182" s="28"/>
      <c r="Q182" s="45"/>
      <c r="R182" s="45"/>
      <c r="S182" s="69"/>
      <c r="T182" s="43"/>
    </row>
    <row r="183" spans="7:20" x14ac:dyDescent="0.2">
      <c r="G183" s="28"/>
      <c r="Q183" s="45"/>
      <c r="R183" s="45"/>
      <c r="S183" s="69"/>
      <c r="T183" s="43"/>
    </row>
    <row r="184" spans="7:20" x14ac:dyDescent="0.2">
      <c r="G184" s="28"/>
      <c r="Q184" s="45"/>
      <c r="R184" s="45"/>
      <c r="S184" s="69"/>
      <c r="T184" s="43"/>
    </row>
    <row r="185" spans="7:20" x14ac:dyDescent="0.2">
      <c r="G185" s="28"/>
      <c r="Q185" s="45"/>
      <c r="R185" s="45"/>
      <c r="S185" s="69"/>
      <c r="T185" s="43"/>
    </row>
    <row r="186" spans="7:20" x14ac:dyDescent="0.2">
      <c r="G186" s="28"/>
      <c r="Q186" s="45"/>
      <c r="R186" s="45"/>
      <c r="S186" s="69"/>
      <c r="T186" s="43"/>
    </row>
    <row r="187" spans="7:20" x14ac:dyDescent="0.2">
      <c r="G187" s="28"/>
      <c r="Q187" s="45"/>
      <c r="R187" s="45"/>
      <c r="S187" s="69"/>
      <c r="T187" s="43"/>
    </row>
    <row r="188" spans="7:20" x14ac:dyDescent="0.2">
      <c r="G188" s="28"/>
      <c r="Q188" s="45"/>
      <c r="R188" s="45"/>
      <c r="S188" s="69"/>
      <c r="T188" s="43"/>
    </row>
    <row r="189" spans="7:20" x14ac:dyDescent="0.2">
      <c r="G189" s="28"/>
      <c r="Q189" s="45"/>
      <c r="R189" s="45"/>
      <c r="S189" s="69"/>
      <c r="T189" s="43"/>
    </row>
    <row r="190" spans="7:20" x14ac:dyDescent="0.2">
      <c r="G190" s="28"/>
      <c r="Q190" s="45"/>
      <c r="R190" s="45"/>
      <c r="S190" s="69"/>
      <c r="T190" s="43"/>
    </row>
    <row r="191" spans="7:20" x14ac:dyDescent="0.2">
      <c r="G191" s="28"/>
      <c r="Q191" s="45"/>
      <c r="R191" s="45"/>
      <c r="S191" s="69"/>
      <c r="T191" s="43"/>
    </row>
    <row r="192" spans="7:20" x14ac:dyDescent="0.2">
      <c r="G192" s="28"/>
      <c r="Q192" s="45"/>
      <c r="R192" s="45"/>
      <c r="S192" s="69"/>
      <c r="T192" s="43"/>
    </row>
    <row r="193" spans="7:20" x14ac:dyDescent="0.2">
      <c r="G193" s="28"/>
      <c r="Q193" s="45"/>
      <c r="R193" s="45"/>
      <c r="S193" s="69"/>
      <c r="T193" s="43"/>
    </row>
    <row r="194" spans="7:20" x14ac:dyDescent="0.2">
      <c r="G194" s="28"/>
      <c r="Q194" s="45"/>
      <c r="R194" s="45"/>
      <c r="S194" s="69"/>
      <c r="T194" s="43"/>
    </row>
    <row r="195" spans="7:20" x14ac:dyDescent="0.2">
      <c r="G195" s="19"/>
      <c r="Q195" s="45"/>
      <c r="R195" s="45"/>
      <c r="S195" s="69"/>
      <c r="T195" s="43"/>
    </row>
    <row r="196" spans="7:20" x14ac:dyDescent="0.2">
      <c r="G196" s="19"/>
      <c r="Q196" s="45"/>
      <c r="R196" s="45"/>
      <c r="S196" s="69"/>
      <c r="T196" s="43"/>
    </row>
    <row r="197" spans="7:20" x14ac:dyDescent="0.2">
      <c r="G197" s="19"/>
      <c r="Q197" s="45"/>
      <c r="R197" s="45"/>
      <c r="S197" s="69"/>
      <c r="T197" s="43"/>
    </row>
    <row r="198" spans="7:20" x14ac:dyDescent="0.2">
      <c r="G198" s="19"/>
      <c r="Q198" s="45"/>
      <c r="R198" s="45"/>
      <c r="S198" s="69"/>
      <c r="T198" s="43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626D-72E6-FB49-9A13-E8F22DFB8299}">
  <sheetPr codeName="Sheet65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8" width="15.83203125" customWidth="1"/>
    <col min="19" max="19" width="15.83203125" style="9" customWidth="1"/>
    <col min="20" max="20" width="122.83203125" style="13" customWidth="1"/>
  </cols>
  <sheetData>
    <row r="1" spans="1:19" x14ac:dyDescent="0.2">
      <c r="A1" s="8" t="s">
        <v>219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4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4"/>
    </row>
    <row r="3" spans="1:19" x14ac:dyDescent="0.2">
      <c r="A3" s="1" t="s">
        <v>63</v>
      </c>
      <c r="B3" s="1" t="s">
        <v>64</v>
      </c>
      <c r="C3" s="10" t="s">
        <v>94</v>
      </c>
      <c r="E3" s="1" t="s">
        <v>103</v>
      </c>
      <c r="F3" s="1" t="s">
        <v>64</v>
      </c>
      <c r="G3" s="10" t="s">
        <v>94</v>
      </c>
      <c r="I3" s="152" t="s">
        <v>138</v>
      </c>
      <c r="J3" s="1" t="s">
        <v>64</v>
      </c>
      <c r="K3" s="10" t="s">
        <v>77</v>
      </c>
      <c r="M3" s="38" t="s">
        <v>169</v>
      </c>
      <c r="N3" s="23" t="s">
        <v>64</v>
      </c>
      <c r="O3" s="24" t="s">
        <v>77</v>
      </c>
      <c r="Q3" s="23" t="s">
        <v>245</v>
      </c>
      <c r="R3" s="23" t="s">
        <v>64</v>
      </c>
      <c r="S3" s="24" t="s">
        <v>94</v>
      </c>
    </row>
    <row r="4" spans="1:19" x14ac:dyDescent="0.2">
      <c r="A4" s="1" t="s">
        <v>66</v>
      </c>
      <c r="B4" s="112">
        <v>2635</v>
      </c>
      <c r="C4" s="10">
        <f>B4/B7</f>
        <v>0.99321522804372409</v>
      </c>
      <c r="E4" s="1" t="s">
        <v>104</v>
      </c>
      <c r="F4" s="112">
        <v>1530</v>
      </c>
      <c r="G4" s="10">
        <f>F4/F6</f>
        <v>0.64124056999161771</v>
      </c>
      <c r="I4" s="152" t="s">
        <v>139</v>
      </c>
      <c r="J4" s="112">
        <v>779</v>
      </c>
      <c r="K4" s="10">
        <f>J4/J6</f>
        <v>0.45211839814277421</v>
      </c>
      <c r="M4" s="38" t="s">
        <v>170</v>
      </c>
      <c r="N4" s="112">
        <v>434</v>
      </c>
      <c r="O4" s="24">
        <f>N4/N8</f>
        <v>0.27643312101910827</v>
      </c>
      <c r="Q4" s="23" t="s">
        <v>246</v>
      </c>
      <c r="R4" s="112">
        <v>502</v>
      </c>
      <c r="S4" s="24">
        <f>R4/R7</f>
        <v>0.32200128287363694</v>
      </c>
    </row>
    <row r="5" spans="1:19" x14ac:dyDescent="0.2">
      <c r="A5" s="1" t="s">
        <v>67</v>
      </c>
      <c r="B5" s="112">
        <v>11</v>
      </c>
      <c r="C5" s="10">
        <f>B5/B7</f>
        <v>4.1462495288352805E-3</v>
      </c>
      <c r="E5" s="1" t="s">
        <v>105</v>
      </c>
      <c r="F5" s="112">
        <v>856</v>
      </c>
      <c r="G5" s="10">
        <f>F5/F6</f>
        <v>0.35875943000838223</v>
      </c>
      <c r="I5" s="152" t="s">
        <v>88</v>
      </c>
      <c r="J5" s="112">
        <v>944</v>
      </c>
      <c r="K5" s="10">
        <f>J5/J6</f>
        <v>0.54788160185722579</v>
      </c>
      <c r="M5" s="38" t="s">
        <v>171</v>
      </c>
      <c r="N5" s="112">
        <v>142</v>
      </c>
      <c r="O5" s="24">
        <f>N5/N8</f>
        <v>9.0445859872611459E-2</v>
      </c>
      <c r="Q5" s="23" t="s">
        <v>247</v>
      </c>
      <c r="R5" s="112">
        <v>840</v>
      </c>
      <c r="S5" s="24">
        <f>R5/R7</f>
        <v>0.53880692751763948</v>
      </c>
    </row>
    <row r="6" spans="1:19" x14ac:dyDescent="0.2">
      <c r="A6" s="2" t="s">
        <v>68</v>
      </c>
      <c r="B6" s="112">
        <v>7</v>
      </c>
      <c r="C6" s="11">
        <f>B6/B7</f>
        <v>2.6385224274406332E-3</v>
      </c>
      <c r="E6" s="1" t="s">
        <v>107</v>
      </c>
      <c r="F6" s="1">
        <f>F4+F5</f>
        <v>2386</v>
      </c>
      <c r="G6" s="10">
        <f>G4+G5</f>
        <v>1</v>
      </c>
      <c r="I6" s="152" t="s">
        <v>69</v>
      </c>
      <c r="J6" s="1">
        <f>J4+J5</f>
        <v>1723</v>
      </c>
      <c r="K6" s="10">
        <f>K4+K5</f>
        <v>1</v>
      </c>
      <c r="M6" s="38" t="s">
        <v>172</v>
      </c>
      <c r="N6" s="112">
        <v>597</v>
      </c>
      <c r="O6" s="24">
        <f>N6/N8</f>
        <v>0.38025477707006372</v>
      </c>
      <c r="Q6" s="23" t="s">
        <v>248</v>
      </c>
      <c r="R6" s="112">
        <v>217</v>
      </c>
      <c r="S6" s="24">
        <f>R6/R7</f>
        <v>0.13919178960872355</v>
      </c>
    </row>
    <row r="7" spans="1:19" x14ac:dyDescent="0.2">
      <c r="A7" s="1" t="s">
        <v>69</v>
      </c>
      <c r="B7" s="1">
        <f>B4+B5+B6</f>
        <v>2653</v>
      </c>
      <c r="C7" s="10">
        <f>C4+C5+C6</f>
        <v>1</v>
      </c>
      <c r="E7" s="13"/>
      <c r="F7" s="13"/>
      <c r="G7" s="16"/>
      <c r="I7" s="13"/>
      <c r="J7" s="13"/>
      <c r="K7" s="14"/>
      <c r="M7" s="38" t="s">
        <v>173</v>
      </c>
      <c r="N7" s="112">
        <v>397</v>
      </c>
      <c r="O7" s="24">
        <f>N7/N8</f>
        <v>0.25286624203821656</v>
      </c>
      <c r="Q7" s="23" t="s">
        <v>69</v>
      </c>
      <c r="R7" s="23">
        <f>R4+R5+R6</f>
        <v>1559</v>
      </c>
      <c r="S7" s="24">
        <f>S4+S5+S6</f>
        <v>1</v>
      </c>
    </row>
    <row r="8" spans="1:19" x14ac:dyDescent="0.2">
      <c r="A8" s="13"/>
      <c r="B8" s="13"/>
      <c r="C8" s="14"/>
      <c r="E8" s="1" t="s">
        <v>108</v>
      </c>
      <c r="F8" s="1" t="s">
        <v>64</v>
      </c>
      <c r="G8" s="10" t="s">
        <v>94</v>
      </c>
      <c r="I8" s="152" t="s">
        <v>140</v>
      </c>
      <c r="J8" s="1" t="s">
        <v>64</v>
      </c>
      <c r="K8" s="10" t="s">
        <v>77</v>
      </c>
      <c r="M8" s="38" t="s">
        <v>69</v>
      </c>
      <c r="N8" s="23">
        <f>N4+N5+N6+N7</f>
        <v>1570</v>
      </c>
      <c r="O8" s="24">
        <f>O4+O5+O6+O7</f>
        <v>1</v>
      </c>
      <c r="Q8" s="13"/>
      <c r="R8" s="13"/>
      <c r="S8" s="14"/>
    </row>
    <row r="9" spans="1:19" x14ac:dyDescent="0.2">
      <c r="A9" s="23" t="s">
        <v>86</v>
      </c>
      <c r="B9" s="23" t="s">
        <v>64</v>
      </c>
      <c r="C9" s="24" t="s">
        <v>77</v>
      </c>
      <c r="E9" s="1" t="s">
        <v>106</v>
      </c>
      <c r="F9" s="112">
        <v>4</v>
      </c>
      <c r="G9" s="10">
        <f>F9/F11</f>
        <v>0.8</v>
      </c>
      <c r="I9" s="152" t="s">
        <v>671</v>
      </c>
      <c r="J9" s="112">
        <v>337</v>
      </c>
      <c r="K9" s="10">
        <f>J9/J12</f>
        <v>0.19811875367430923</v>
      </c>
      <c r="M9" s="13"/>
      <c r="N9" s="13"/>
      <c r="O9" s="14"/>
      <c r="Q9" s="23" t="s">
        <v>249</v>
      </c>
      <c r="R9" s="23" t="s">
        <v>64</v>
      </c>
      <c r="S9" s="24" t="s">
        <v>94</v>
      </c>
    </row>
    <row r="10" spans="1:19" x14ac:dyDescent="0.2">
      <c r="A10" s="23" t="s">
        <v>70</v>
      </c>
      <c r="B10" s="112">
        <v>19</v>
      </c>
      <c r="C10" s="24">
        <f>B10/B17</f>
        <v>7.2353389185072356E-3</v>
      </c>
      <c r="E10" s="1" t="s">
        <v>109</v>
      </c>
      <c r="F10" s="112">
        <v>1</v>
      </c>
      <c r="G10" s="10">
        <f>F10/F11</f>
        <v>0.2</v>
      </c>
      <c r="I10" s="152" t="s">
        <v>141</v>
      </c>
      <c r="J10" s="112">
        <v>884</v>
      </c>
      <c r="K10" s="10">
        <f>J10/J12</f>
        <v>0.5196942974720753</v>
      </c>
      <c r="M10" s="38" t="s">
        <v>174</v>
      </c>
      <c r="N10" s="23" t="s">
        <v>64</v>
      </c>
      <c r="O10" s="24" t="s">
        <v>77</v>
      </c>
      <c r="Q10" s="23" t="s">
        <v>250</v>
      </c>
      <c r="R10" s="112">
        <v>695</v>
      </c>
      <c r="S10" s="24">
        <f>R10/R13</f>
        <v>0.43710691823899372</v>
      </c>
    </row>
    <row r="11" spans="1:19" x14ac:dyDescent="0.2">
      <c r="A11" s="23" t="s">
        <v>71</v>
      </c>
      <c r="B11" s="112">
        <v>1461</v>
      </c>
      <c r="C11" s="24">
        <f>B11/B17</f>
        <v>0.55635948210205632</v>
      </c>
      <c r="E11" s="1" t="s">
        <v>107</v>
      </c>
      <c r="F11" s="1">
        <f>F9+F10</f>
        <v>5</v>
      </c>
      <c r="G11" s="10">
        <f>G9+G10</f>
        <v>1</v>
      </c>
      <c r="I11" s="152" t="s">
        <v>142</v>
      </c>
      <c r="J11" s="112">
        <v>480</v>
      </c>
      <c r="K11" s="10">
        <f>J11/J12</f>
        <v>0.2821869488536155</v>
      </c>
      <c r="M11" s="38" t="s">
        <v>176</v>
      </c>
      <c r="N11" s="112">
        <v>697</v>
      </c>
      <c r="O11" s="24">
        <f>N11/N13</f>
        <v>0.45318595578673604</v>
      </c>
      <c r="Q11" s="23" t="s">
        <v>251</v>
      </c>
      <c r="R11" s="112">
        <v>764</v>
      </c>
      <c r="S11" s="24">
        <f>R11/R13</f>
        <v>0.48050314465408805</v>
      </c>
    </row>
    <row r="12" spans="1:19" x14ac:dyDescent="0.2">
      <c r="A12" s="23" t="s">
        <v>72</v>
      </c>
      <c r="B12" s="112">
        <v>4</v>
      </c>
      <c r="C12" s="24">
        <f>B12/B17</f>
        <v>1.5232292460015233E-3</v>
      </c>
      <c r="E12" s="13"/>
      <c r="F12" s="13"/>
      <c r="G12" s="14"/>
      <c r="I12" s="152" t="s">
        <v>69</v>
      </c>
      <c r="J12" s="1">
        <f>J9+J10+J11</f>
        <v>1701</v>
      </c>
      <c r="K12" s="10">
        <f>K9+K10+K11</f>
        <v>1</v>
      </c>
      <c r="M12" s="38" t="s">
        <v>175</v>
      </c>
      <c r="N12" s="112">
        <v>841</v>
      </c>
      <c r="O12" s="24">
        <f>N12/N13</f>
        <v>0.54681404421326396</v>
      </c>
      <c r="Q12" s="23" t="s">
        <v>252</v>
      </c>
      <c r="R12" s="112">
        <v>131</v>
      </c>
      <c r="S12" s="24">
        <f>R12/R13</f>
        <v>8.2389937106918235E-2</v>
      </c>
    </row>
    <row r="13" spans="1:19" x14ac:dyDescent="0.2">
      <c r="A13" s="23" t="s">
        <v>73</v>
      </c>
      <c r="B13" s="112">
        <v>247</v>
      </c>
      <c r="C13" s="24">
        <f>B13/B17</f>
        <v>9.405940594059406E-2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M13" s="38" t="s">
        <v>69</v>
      </c>
      <c r="N13" s="23">
        <f>N11+N12</f>
        <v>1538</v>
      </c>
      <c r="O13" s="24">
        <f>O11+O12</f>
        <v>1</v>
      </c>
      <c r="Q13" s="23" t="s">
        <v>69</v>
      </c>
      <c r="R13" s="23">
        <f>R10+R11+R12</f>
        <v>1590</v>
      </c>
      <c r="S13" s="24">
        <f>S10+S11+S12</f>
        <v>1</v>
      </c>
    </row>
    <row r="14" spans="1:19" x14ac:dyDescent="0.2">
      <c r="A14" s="23" t="s">
        <v>74</v>
      </c>
      <c r="B14" s="112">
        <v>10</v>
      </c>
      <c r="C14" s="24">
        <f>B14/B17</f>
        <v>3.8080731150038081E-3</v>
      </c>
      <c r="E14" s="6" t="s">
        <v>111</v>
      </c>
      <c r="F14" s="112">
        <v>1281</v>
      </c>
      <c r="G14" s="27">
        <f>F14/F16</f>
        <v>0.6935571196534922</v>
      </c>
      <c r="I14" s="152" t="s">
        <v>143</v>
      </c>
      <c r="J14" s="1" t="s">
        <v>64</v>
      </c>
      <c r="K14" s="10" t="s">
        <v>77</v>
      </c>
      <c r="M14" s="13"/>
      <c r="N14" s="13"/>
      <c r="O14" s="14"/>
      <c r="Q14" s="43"/>
      <c r="R14" s="43"/>
      <c r="S14" s="48"/>
    </row>
    <row r="15" spans="1:19" x14ac:dyDescent="0.2">
      <c r="A15" s="23" t="s">
        <v>75</v>
      </c>
      <c r="B15" s="112">
        <v>575</v>
      </c>
      <c r="C15" s="24">
        <f>B15/B17</f>
        <v>0.21896420411271897</v>
      </c>
      <c r="E15" s="6" t="s">
        <v>112</v>
      </c>
      <c r="F15" s="112">
        <v>566</v>
      </c>
      <c r="G15" s="27">
        <f>F15/F16</f>
        <v>0.30644288034650785</v>
      </c>
      <c r="I15" s="152" t="s">
        <v>144</v>
      </c>
      <c r="J15" s="112">
        <v>404</v>
      </c>
      <c r="K15" s="10">
        <f>J15/J19</f>
        <v>0.2433734939759036</v>
      </c>
      <c r="M15" s="38" t="s">
        <v>177</v>
      </c>
      <c r="N15" s="23" t="s">
        <v>64</v>
      </c>
      <c r="O15" s="24" t="s">
        <v>77</v>
      </c>
      <c r="Q15" s="50"/>
      <c r="R15" s="13"/>
      <c r="S15" s="16"/>
    </row>
    <row r="16" spans="1:19" x14ac:dyDescent="0.2">
      <c r="A16" s="23" t="s">
        <v>76</v>
      </c>
      <c r="B16" s="112">
        <v>310</v>
      </c>
      <c r="C16" s="24">
        <f>B16/B17</f>
        <v>0.11805026656511805</v>
      </c>
      <c r="E16" s="6" t="s">
        <v>107</v>
      </c>
      <c r="F16" s="7">
        <f>F14+F15</f>
        <v>1847</v>
      </c>
      <c r="G16" s="27">
        <f>G14+G15</f>
        <v>1</v>
      </c>
      <c r="I16" s="152" t="s">
        <v>145</v>
      </c>
      <c r="J16" s="112">
        <v>377</v>
      </c>
      <c r="K16" s="10">
        <f>J16/J19</f>
        <v>0.22710843373493975</v>
      </c>
      <c r="M16" s="38" t="s">
        <v>178</v>
      </c>
      <c r="N16" s="112">
        <v>871</v>
      </c>
      <c r="O16" s="24">
        <f>N16/N18</f>
        <v>0.57077326343381385</v>
      </c>
      <c r="Q16" s="50"/>
      <c r="R16" s="50"/>
      <c r="S16" s="53"/>
    </row>
    <row r="17" spans="1:19" x14ac:dyDescent="0.2">
      <c r="A17" s="23" t="s">
        <v>69</v>
      </c>
      <c r="B17" s="23">
        <f>B10+B11+B12+B13+B14+B15+B16</f>
        <v>2626</v>
      </c>
      <c r="C17" s="24">
        <f>C10+C11+C12+C13+C14+C15+C16</f>
        <v>1</v>
      </c>
      <c r="E17" s="13"/>
      <c r="F17" s="13"/>
      <c r="G17" s="14"/>
      <c r="I17" s="152" t="s">
        <v>672</v>
      </c>
      <c r="J17" s="112">
        <v>243</v>
      </c>
      <c r="K17" s="10">
        <f>J17/J19</f>
        <v>0.14638554216867469</v>
      </c>
      <c r="M17" s="38" t="s">
        <v>179</v>
      </c>
      <c r="N17" s="112">
        <v>655</v>
      </c>
      <c r="O17" s="24">
        <f>N17/N18</f>
        <v>0.4292267365661861</v>
      </c>
      <c r="Q17" s="50"/>
      <c r="R17" s="50"/>
      <c r="S17" s="53"/>
    </row>
    <row r="18" spans="1:19" x14ac:dyDescent="0.2">
      <c r="A18" s="13"/>
      <c r="B18" s="13"/>
      <c r="C18" s="14"/>
      <c r="E18" s="152" t="s">
        <v>113</v>
      </c>
      <c r="F18" s="1" t="s">
        <v>64</v>
      </c>
      <c r="G18" s="10" t="s">
        <v>77</v>
      </c>
      <c r="I18" s="153" t="s">
        <v>146</v>
      </c>
      <c r="J18" s="125">
        <v>636</v>
      </c>
      <c r="K18" s="127">
        <f>J18/J19</f>
        <v>0.38313253012048193</v>
      </c>
      <c r="M18" s="38" t="s">
        <v>69</v>
      </c>
      <c r="N18" s="23">
        <f>N16+N17</f>
        <v>1526</v>
      </c>
      <c r="O18" s="24">
        <f>O16+O17</f>
        <v>1</v>
      </c>
      <c r="Q18" s="50"/>
      <c r="R18" s="50"/>
      <c r="S18" s="53"/>
    </row>
    <row r="19" spans="1:19" x14ac:dyDescent="0.2">
      <c r="A19" s="23" t="s">
        <v>206</v>
      </c>
      <c r="B19" s="23" t="s">
        <v>64</v>
      </c>
      <c r="C19" s="24" t="s">
        <v>77</v>
      </c>
      <c r="E19" s="152" t="s">
        <v>114</v>
      </c>
      <c r="F19" s="112">
        <v>152</v>
      </c>
      <c r="G19" s="10">
        <f>F19/F22</f>
        <v>8.2073434125269976E-2</v>
      </c>
      <c r="I19" s="152" t="s">
        <v>69</v>
      </c>
      <c r="J19" s="1">
        <f>J15+J16+J17+J18</f>
        <v>1660</v>
      </c>
      <c r="K19" s="10">
        <f>K15+K16+K17+K18</f>
        <v>1</v>
      </c>
      <c r="M19" s="13"/>
      <c r="N19" s="13"/>
      <c r="O19" s="14"/>
      <c r="Q19" s="13"/>
      <c r="R19" s="13"/>
      <c r="S19" s="14"/>
    </row>
    <row r="20" spans="1:19" x14ac:dyDescent="0.2">
      <c r="A20" s="23" t="s">
        <v>208</v>
      </c>
      <c r="B20" s="112">
        <v>1144</v>
      </c>
      <c r="C20" s="24">
        <f>B20/B25</f>
        <v>0.45541401273885351</v>
      </c>
      <c r="E20" s="152" t="s">
        <v>674</v>
      </c>
      <c r="F20" s="112">
        <v>882</v>
      </c>
      <c r="G20" s="10">
        <f>F20/F22</f>
        <v>0.47624190064794819</v>
      </c>
      <c r="I20" s="13"/>
      <c r="J20" s="13"/>
      <c r="K20" s="14"/>
      <c r="M20" s="38" t="s">
        <v>180</v>
      </c>
      <c r="N20" s="23" t="s">
        <v>64</v>
      </c>
      <c r="O20" s="24" t="s">
        <v>77</v>
      </c>
      <c r="Q20" s="13"/>
      <c r="R20" s="13"/>
      <c r="S20" s="14"/>
    </row>
    <row r="21" spans="1:19" x14ac:dyDescent="0.2">
      <c r="A21" s="23" t="s">
        <v>207</v>
      </c>
      <c r="B21" s="112">
        <v>22</v>
      </c>
      <c r="C21" s="24">
        <f>B21/B25</f>
        <v>8.7579617834394902E-3</v>
      </c>
      <c r="E21" s="152" t="s">
        <v>115</v>
      </c>
      <c r="F21" s="112">
        <v>818</v>
      </c>
      <c r="G21" s="10">
        <f>F21/F22</f>
        <v>0.44168466522678185</v>
      </c>
      <c r="I21" s="152" t="s">
        <v>147</v>
      </c>
      <c r="J21" s="1" t="s">
        <v>64</v>
      </c>
      <c r="K21" s="10" t="s">
        <v>77</v>
      </c>
      <c r="M21" s="38" t="s">
        <v>181</v>
      </c>
      <c r="N21" s="112">
        <v>718</v>
      </c>
      <c r="O21" s="24">
        <f>N21/N25</f>
        <v>0.46684005201560469</v>
      </c>
      <c r="Q21" s="13"/>
      <c r="R21" s="13"/>
      <c r="S21" s="14"/>
    </row>
    <row r="22" spans="1:19" x14ac:dyDescent="0.2">
      <c r="A22" s="23" t="s">
        <v>209</v>
      </c>
      <c r="B22" s="112">
        <v>738</v>
      </c>
      <c r="C22" s="24">
        <f>B22/B25</f>
        <v>0.29378980891719747</v>
      </c>
      <c r="E22" s="152" t="s">
        <v>107</v>
      </c>
      <c r="F22" s="1">
        <f>F19+F20+F21</f>
        <v>1852</v>
      </c>
      <c r="G22" s="10">
        <f>G19+G20+G21</f>
        <v>1</v>
      </c>
      <c r="I22" s="152" t="s">
        <v>148</v>
      </c>
      <c r="J22" s="112">
        <v>538</v>
      </c>
      <c r="K22" s="10">
        <f>J22/J25</f>
        <v>0.32507552870090634</v>
      </c>
      <c r="M22" s="38" t="s">
        <v>182</v>
      </c>
      <c r="N22" s="112">
        <v>262</v>
      </c>
      <c r="O22" s="24">
        <f>N22/N25</f>
        <v>0.17035110533159947</v>
      </c>
      <c r="Q22" s="13"/>
      <c r="R22" s="13"/>
      <c r="S22" s="14"/>
    </row>
    <row r="23" spans="1:19" x14ac:dyDescent="0.2">
      <c r="A23" s="23" t="s">
        <v>210</v>
      </c>
      <c r="B23" s="112">
        <v>34</v>
      </c>
      <c r="C23" s="24">
        <f>B23/B25</f>
        <v>1.3535031847133758E-2</v>
      </c>
      <c r="E23" s="13"/>
      <c r="F23" s="13"/>
      <c r="G23" s="14"/>
      <c r="I23" s="152" t="s">
        <v>149</v>
      </c>
      <c r="J23" s="112">
        <v>168</v>
      </c>
      <c r="K23" s="10">
        <f>J23/J25</f>
        <v>0.1015105740181269</v>
      </c>
      <c r="M23" s="38" t="s">
        <v>183</v>
      </c>
      <c r="N23" s="112">
        <v>377</v>
      </c>
      <c r="O23" s="24">
        <f>N23/N25</f>
        <v>0.24512353706111834</v>
      </c>
      <c r="Q23" s="13"/>
      <c r="R23" s="13"/>
      <c r="S23" s="14"/>
    </row>
    <row r="24" spans="1:19" x14ac:dyDescent="0.2">
      <c r="A24" s="23" t="s">
        <v>211</v>
      </c>
      <c r="B24" s="112">
        <v>574</v>
      </c>
      <c r="C24" s="24">
        <f>B24/B25</f>
        <v>0.2285031847133758</v>
      </c>
      <c r="E24" s="152" t="s">
        <v>116</v>
      </c>
      <c r="F24" s="1" t="s">
        <v>64</v>
      </c>
      <c r="G24" s="10" t="s">
        <v>77</v>
      </c>
      <c r="I24" s="152" t="s">
        <v>675</v>
      </c>
      <c r="J24" s="112">
        <v>949</v>
      </c>
      <c r="K24" s="10">
        <f>J24/J25</f>
        <v>0.57341389728096681</v>
      </c>
      <c r="M24" s="38" t="s">
        <v>184</v>
      </c>
      <c r="N24" s="112">
        <v>181</v>
      </c>
      <c r="O24" s="24">
        <f>N24/N25</f>
        <v>0.1176853055916775</v>
      </c>
      <c r="Q24" s="13"/>
      <c r="R24" s="13"/>
      <c r="S24" s="14"/>
    </row>
    <row r="25" spans="1:19" x14ac:dyDescent="0.2">
      <c r="A25" s="23" t="s">
        <v>69</v>
      </c>
      <c r="B25" s="23">
        <f>B20+B21+B22+B23+B24</f>
        <v>2512</v>
      </c>
      <c r="C25" s="24">
        <f>C20+C21+C22+C23+C24</f>
        <v>1</v>
      </c>
      <c r="E25" s="152" t="s">
        <v>117</v>
      </c>
      <c r="F25" s="112">
        <v>813</v>
      </c>
      <c r="G25" s="10">
        <f>F25/F30</f>
        <v>0.4580281690140845</v>
      </c>
      <c r="I25" s="152" t="s">
        <v>69</v>
      </c>
      <c r="J25" s="1">
        <f>J22+J23+J24</f>
        <v>1655</v>
      </c>
      <c r="K25" s="10">
        <f>K22+K23+K24</f>
        <v>1</v>
      </c>
      <c r="M25" s="38" t="s">
        <v>69</v>
      </c>
      <c r="N25" s="23">
        <f>N21+N22+N23+N24</f>
        <v>1538</v>
      </c>
      <c r="O25" s="24">
        <f>O21+O22+O23+O24</f>
        <v>1</v>
      </c>
      <c r="Q25" s="13"/>
      <c r="R25" s="13"/>
      <c r="S25" s="14"/>
    </row>
    <row r="26" spans="1:19" x14ac:dyDescent="0.2">
      <c r="A26" s="13"/>
      <c r="B26" s="13"/>
      <c r="C26" s="14"/>
      <c r="E26" s="152" t="s">
        <v>118</v>
      </c>
      <c r="F26" s="112">
        <v>207</v>
      </c>
      <c r="G26" s="10">
        <f>F26/F30</f>
        <v>0.11661971830985915</v>
      </c>
      <c r="I26" s="13"/>
      <c r="J26" s="13"/>
      <c r="K26" s="14"/>
      <c r="M26" s="13"/>
      <c r="N26" s="13"/>
      <c r="O26" s="14"/>
      <c r="Q26" s="13"/>
      <c r="R26" s="13"/>
      <c r="S26" s="14"/>
    </row>
    <row r="27" spans="1:19" x14ac:dyDescent="0.2">
      <c r="A27" s="13"/>
      <c r="B27" s="13"/>
      <c r="C27" s="14"/>
      <c r="E27" s="152" t="s">
        <v>119</v>
      </c>
      <c r="F27" s="112">
        <v>161</v>
      </c>
      <c r="G27" s="10">
        <f>F27/F30</f>
        <v>9.0704225352112672E-2</v>
      </c>
      <c r="I27" s="152" t="s">
        <v>150</v>
      </c>
      <c r="J27" s="1" t="s">
        <v>64</v>
      </c>
      <c r="K27" s="10" t="s">
        <v>77</v>
      </c>
      <c r="M27" s="38" t="s">
        <v>185</v>
      </c>
      <c r="N27" s="23" t="s">
        <v>64</v>
      </c>
      <c r="O27" s="24" t="s">
        <v>77</v>
      </c>
      <c r="Q27" s="13"/>
      <c r="R27" s="13"/>
      <c r="S27" s="14"/>
    </row>
    <row r="28" spans="1:19" x14ac:dyDescent="0.2">
      <c r="A28" s="13"/>
      <c r="B28" s="13"/>
      <c r="C28" s="14"/>
      <c r="E28" s="152" t="s">
        <v>120</v>
      </c>
      <c r="F28" s="112">
        <v>133</v>
      </c>
      <c r="G28" s="10">
        <f>F28/F30</f>
        <v>7.4929577464788732E-2</v>
      </c>
      <c r="I28" s="152" t="s">
        <v>644</v>
      </c>
      <c r="J28" s="112">
        <v>460</v>
      </c>
      <c r="K28" s="10">
        <f>J28/J33</f>
        <v>0.28589185829707892</v>
      </c>
      <c r="M28" s="38" t="s">
        <v>186</v>
      </c>
      <c r="N28" s="112">
        <v>499</v>
      </c>
      <c r="O28" s="24">
        <f>N28/N31</f>
        <v>0.3269986893840105</v>
      </c>
      <c r="Q28" s="13"/>
      <c r="R28" s="13"/>
      <c r="S28" s="14"/>
    </row>
    <row r="29" spans="1:19" x14ac:dyDescent="0.2">
      <c r="A29" s="13"/>
      <c r="B29" s="13"/>
      <c r="C29" s="14"/>
      <c r="E29" s="152" t="s">
        <v>99</v>
      </c>
      <c r="F29" s="112">
        <v>461</v>
      </c>
      <c r="G29" s="10">
        <f>F29/F30</f>
        <v>0.25971830985915495</v>
      </c>
      <c r="I29" s="152" t="s">
        <v>151</v>
      </c>
      <c r="J29" s="112">
        <v>601</v>
      </c>
      <c r="K29" s="10">
        <f>J29/J33</f>
        <v>0.37352392790553141</v>
      </c>
      <c r="M29" s="38" t="s">
        <v>682</v>
      </c>
      <c r="N29" s="112">
        <v>509</v>
      </c>
      <c r="O29" s="24">
        <f>N29/N31</f>
        <v>0.33355176933158587</v>
      </c>
      <c r="Q29" s="13"/>
      <c r="R29" s="13"/>
      <c r="S29" s="14"/>
    </row>
    <row r="30" spans="1:19" x14ac:dyDescent="0.2">
      <c r="A30" s="13"/>
      <c r="B30" s="13"/>
      <c r="C30" s="14"/>
      <c r="E30" s="152" t="s">
        <v>69</v>
      </c>
      <c r="F30" s="1">
        <f>F25+F26+F27+F28+F29</f>
        <v>1775</v>
      </c>
      <c r="G30" s="10">
        <f>G25+G26+G27+G28+G29</f>
        <v>1</v>
      </c>
      <c r="I30" s="152" t="s">
        <v>152</v>
      </c>
      <c r="J30" s="112">
        <v>76</v>
      </c>
      <c r="K30" s="10">
        <f>J30/J33</f>
        <v>4.723430702299565E-2</v>
      </c>
      <c r="M30" s="38" t="s">
        <v>187</v>
      </c>
      <c r="N30" s="112">
        <v>518</v>
      </c>
      <c r="O30" s="24">
        <f>N30/N31</f>
        <v>0.33944954128440369</v>
      </c>
      <c r="Q30" s="13"/>
      <c r="R30" s="13"/>
      <c r="S30" s="14"/>
    </row>
    <row r="31" spans="1:19" x14ac:dyDescent="0.2">
      <c r="A31" s="13"/>
      <c r="B31" s="13"/>
      <c r="C31" s="14"/>
      <c r="E31" s="13"/>
      <c r="F31" s="13"/>
      <c r="G31" s="14"/>
      <c r="I31" s="152" t="s">
        <v>153</v>
      </c>
      <c r="J31" s="112">
        <v>160</v>
      </c>
      <c r="K31" s="10">
        <f>J31/J33</f>
        <v>9.9440646364201371E-2</v>
      </c>
      <c r="M31" s="38" t="s">
        <v>69</v>
      </c>
      <c r="N31" s="23">
        <f>N28+N29+N30</f>
        <v>1526</v>
      </c>
      <c r="O31" s="24">
        <f>O28+O29+O30</f>
        <v>1</v>
      </c>
      <c r="Q31" s="13"/>
      <c r="R31" s="13"/>
      <c r="S31" s="14"/>
    </row>
    <row r="32" spans="1:19" x14ac:dyDescent="0.2">
      <c r="A32" s="13"/>
      <c r="B32" s="13"/>
      <c r="C32" s="14"/>
      <c r="E32" s="4" t="s">
        <v>121</v>
      </c>
      <c r="F32" s="5" t="s">
        <v>64</v>
      </c>
      <c r="G32" s="26" t="s">
        <v>94</v>
      </c>
      <c r="I32" s="152" t="s">
        <v>154</v>
      </c>
      <c r="J32" s="112">
        <v>312</v>
      </c>
      <c r="K32" s="10">
        <f>J32/J33</f>
        <v>0.19390926041019266</v>
      </c>
      <c r="M32" s="13"/>
      <c r="N32" s="13"/>
      <c r="O32" s="14"/>
      <c r="Q32" s="13"/>
      <c r="R32" s="13"/>
      <c r="S32" s="14"/>
    </row>
    <row r="33" spans="1:19" x14ac:dyDescent="0.2">
      <c r="A33" s="13"/>
      <c r="B33" s="13"/>
      <c r="C33" s="14"/>
      <c r="E33" s="6" t="s">
        <v>112</v>
      </c>
      <c r="F33" s="112">
        <v>1261</v>
      </c>
      <c r="G33" s="27">
        <f>F33/F35</f>
        <v>0.71851851851851856</v>
      </c>
      <c r="I33" s="152" t="s">
        <v>69</v>
      </c>
      <c r="J33" s="1">
        <f>J28+J29+J30+J31+J32</f>
        <v>1609</v>
      </c>
      <c r="K33" s="10">
        <f>K28+K29+K30+K31+K32</f>
        <v>1</v>
      </c>
      <c r="M33" s="38" t="s">
        <v>188</v>
      </c>
      <c r="N33" s="23" t="s">
        <v>64</v>
      </c>
      <c r="O33" s="24" t="s">
        <v>77</v>
      </c>
      <c r="Q33" s="13"/>
      <c r="R33" s="13"/>
      <c r="S33" s="14"/>
    </row>
    <row r="34" spans="1:19" x14ac:dyDescent="0.2">
      <c r="A34" s="13"/>
      <c r="B34" s="13"/>
      <c r="C34" s="14"/>
      <c r="E34" s="6" t="s">
        <v>122</v>
      </c>
      <c r="F34" s="112">
        <v>494</v>
      </c>
      <c r="G34" s="27">
        <f>F34/F35</f>
        <v>0.2814814814814815</v>
      </c>
      <c r="I34" s="13"/>
      <c r="J34" s="13"/>
      <c r="K34" s="14"/>
      <c r="M34" s="38" t="s">
        <v>189</v>
      </c>
      <c r="N34" s="112">
        <v>829</v>
      </c>
      <c r="O34" s="24">
        <f>N34/N38</f>
        <v>0.53726506804925467</v>
      </c>
      <c r="Q34" s="13"/>
      <c r="R34" s="13"/>
      <c r="S34" s="14"/>
    </row>
    <row r="35" spans="1:19" x14ac:dyDescent="0.2">
      <c r="A35" s="13"/>
      <c r="B35" s="13"/>
      <c r="C35" s="14"/>
      <c r="E35" s="6" t="s">
        <v>107</v>
      </c>
      <c r="F35" s="7">
        <f>F33+F34</f>
        <v>1755</v>
      </c>
      <c r="G35" s="27">
        <f>G33+G34</f>
        <v>1</v>
      </c>
      <c r="I35" s="38" t="s">
        <v>155</v>
      </c>
      <c r="J35" s="23" t="s">
        <v>64</v>
      </c>
      <c r="K35" s="24" t="s">
        <v>77</v>
      </c>
      <c r="M35" s="38" t="s">
        <v>190</v>
      </c>
      <c r="N35" s="112">
        <v>360</v>
      </c>
      <c r="O35" s="24">
        <f>N35/N38</f>
        <v>0.23331173039533376</v>
      </c>
      <c r="Q35" s="13"/>
      <c r="R35" s="13"/>
      <c r="S35" s="14"/>
    </row>
    <row r="36" spans="1:19" x14ac:dyDescent="0.2">
      <c r="A36" s="43"/>
      <c r="B36" s="43"/>
      <c r="C36" s="44"/>
      <c r="E36" s="13"/>
      <c r="F36" s="13"/>
      <c r="G36" s="14"/>
      <c r="I36" s="38" t="s">
        <v>156</v>
      </c>
      <c r="J36" s="112">
        <v>610</v>
      </c>
      <c r="K36" s="24">
        <f>J36/J38</f>
        <v>0.37935323383084579</v>
      </c>
      <c r="M36" s="38" t="s">
        <v>191</v>
      </c>
      <c r="N36" s="112">
        <v>183</v>
      </c>
      <c r="O36" s="24">
        <f>N36/N38</f>
        <v>0.118600129617628</v>
      </c>
      <c r="Q36" s="13"/>
      <c r="R36" s="13"/>
      <c r="S36" s="14"/>
    </row>
    <row r="37" spans="1:19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38" t="s">
        <v>582</v>
      </c>
      <c r="J37" s="112">
        <v>998</v>
      </c>
      <c r="K37" s="24">
        <f>J37/J38</f>
        <v>0.62064676616915426</v>
      </c>
      <c r="M37" s="38" t="s">
        <v>192</v>
      </c>
      <c r="N37" s="112">
        <v>171</v>
      </c>
      <c r="O37" s="24">
        <f>N37/N38</f>
        <v>0.11082307193778354</v>
      </c>
      <c r="Q37" s="13"/>
      <c r="R37" s="13"/>
      <c r="S37" s="14"/>
    </row>
    <row r="38" spans="1:19" x14ac:dyDescent="0.2">
      <c r="A38" s="43"/>
      <c r="B38" s="43"/>
      <c r="C38" s="44"/>
      <c r="E38" s="6" t="s">
        <v>124</v>
      </c>
      <c r="F38" s="112">
        <v>3</v>
      </c>
      <c r="G38" s="27">
        <v>0.05</v>
      </c>
      <c r="I38" s="38" t="s">
        <v>69</v>
      </c>
      <c r="J38" s="23">
        <f>J36+J37</f>
        <v>1608</v>
      </c>
      <c r="K38" s="24">
        <f>K36+K37</f>
        <v>1</v>
      </c>
      <c r="M38" s="38" t="s">
        <v>107</v>
      </c>
      <c r="N38" s="23">
        <f>N34+N35+N36+N37</f>
        <v>1543</v>
      </c>
      <c r="O38" s="24">
        <f>O34+O35+O36+O37</f>
        <v>0.99999999999999989</v>
      </c>
      <c r="Q38" s="13"/>
      <c r="R38" s="13"/>
      <c r="S38" s="14"/>
    </row>
    <row r="39" spans="1:19" x14ac:dyDescent="0.2">
      <c r="A39" s="43"/>
      <c r="B39" s="43"/>
      <c r="C39" s="44"/>
      <c r="E39" s="6" t="s">
        <v>125</v>
      </c>
      <c r="F39" s="112">
        <v>5</v>
      </c>
      <c r="G39" s="27">
        <f>F39/F40</f>
        <v>0.625</v>
      </c>
      <c r="I39" s="13"/>
      <c r="J39" s="13"/>
      <c r="K39" s="14"/>
      <c r="M39" s="13"/>
      <c r="N39" s="13"/>
      <c r="O39" s="14"/>
      <c r="Q39" s="13"/>
      <c r="R39" s="13"/>
      <c r="S39" s="14"/>
    </row>
    <row r="40" spans="1:19" x14ac:dyDescent="0.2">
      <c r="A40" s="13"/>
      <c r="B40" s="13"/>
      <c r="C40" s="14"/>
      <c r="E40" s="6" t="s">
        <v>107</v>
      </c>
      <c r="F40" s="7">
        <f>F38+F39</f>
        <v>8</v>
      </c>
      <c r="G40" s="27">
        <f>G38+G39</f>
        <v>0.67500000000000004</v>
      </c>
      <c r="I40" s="38" t="s">
        <v>157</v>
      </c>
      <c r="J40" s="23" t="s">
        <v>64</v>
      </c>
      <c r="K40" s="24" t="s">
        <v>77</v>
      </c>
      <c r="M40" s="38" t="s">
        <v>193</v>
      </c>
      <c r="N40" s="23" t="s">
        <v>64</v>
      </c>
      <c r="O40" s="24" t="s">
        <v>77</v>
      </c>
      <c r="Q40" s="13"/>
      <c r="R40" s="13"/>
      <c r="S40" s="14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38" t="s">
        <v>645</v>
      </c>
      <c r="J41" s="112">
        <v>223</v>
      </c>
      <c r="K41" s="24">
        <f>J41/J45</f>
        <v>0.14007537688442212</v>
      </c>
      <c r="M41" s="38" t="s">
        <v>194</v>
      </c>
      <c r="N41" s="112">
        <v>403</v>
      </c>
      <c r="O41" s="24">
        <f>N41/N45</f>
        <v>0.26305483028720628</v>
      </c>
      <c r="Q41" s="13"/>
      <c r="R41" s="13"/>
      <c r="S41" s="14"/>
    </row>
    <row r="42" spans="1:19" x14ac:dyDescent="0.2">
      <c r="A42" s="1" t="s">
        <v>87</v>
      </c>
      <c r="B42" s="112">
        <v>1496</v>
      </c>
      <c r="C42" s="10">
        <f>B42/B44</f>
        <v>0.7640449438202247</v>
      </c>
      <c r="E42" s="152" t="s">
        <v>126</v>
      </c>
      <c r="F42" s="1" t="s">
        <v>64</v>
      </c>
      <c r="G42" s="10" t="s">
        <v>77</v>
      </c>
      <c r="I42" s="38" t="s">
        <v>158</v>
      </c>
      <c r="J42" s="112">
        <v>474</v>
      </c>
      <c r="K42" s="24">
        <f>J42/J45</f>
        <v>0.29773869346733667</v>
      </c>
      <c r="M42" s="38" t="s">
        <v>195</v>
      </c>
      <c r="N42" s="112">
        <v>357</v>
      </c>
      <c r="O42" s="24">
        <f>N42/N45</f>
        <v>0.23302872062663185</v>
      </c>
      <c r="Q42" s="13"/>
      <c r="R42" s="13"/>
      <c r="S42" s="14"/>
    </row>
    <row r="43" spans="1:19" x14ac:dyDescent="0.2">
      <c r="A43" s="1" t="s">
        <v>88</v>
      </c>
      <c r="B43" s="112">
        <v>462</v>
      </c>
      <c r="C43" s="10">
        <f>B43/B44</f>
        <v>0.23595505617977527</v>
      </c>
      <c r="E43" s="153" t="s">
        <v>127</v>
      </c>
      <c r="F43" s="125">
        <v>312</v>
      </c>
      <c r="G43" s="127">
        <f>F43/F49</f>
        <v>0.18342151675485008</v>
      </c>
      <c r="I43" s="38" t="s">
        <v>159</v>
      </c>
      <c r="J43" s="112">
        <v>343</v>
      </c>
      <c r="K43" s="24">
        <f>J43/J45</f>
        <v>0.21545226130653267</v>
      </c>
      <c r="M43" s="38" t="s">
        <v>196</v>
      </c>
      <c r="N43" s="112">
        <v>506</v>
      </c>
      <c r="O43" s="24">
        <f>N43/N45</f>
        <v>0.33028720626631852</v>
      </c>
      <c r="Q43" s="13"/>
      <c r="R43" s="13"/>
      <c r="S43" s="14"/>
    </row>
    <row r="44" spans="1:19" x14ac:dyDescent="0.2">
      <c r="A44" s="1" t="s">
        <v>69</v>
      </c>
      <c r="B44" s="1">
        <f>B42+B43</f>
        <v>1958</v>
      </c>
      <c r="C44" s="10">
        <f>C42+C43</f>
        <v>1</v>
      </c>
      <c r="E44" s="152" t="s">
        <v>128</v>
      </c>
      <c r="F44" s="112">
        <v>211</v>
      </c>
      <c r="G44" s="10">
        <f>F44/F49</f>
        <v>0.12404467960023516</v>
      </c>
      <c r="I44" s="38" t="s">
        <v>160</v>
      </c>
      <c r="J44" s="112">
        <v>552</v>
      </c>
      <c r="K44" s="24">
        <f>J44/J45</f>
        <v>0.34673366834170855</v>
      </c>
      <c r="M44" s="38" t="s">
        <v>197</v>
      </c>
      <c r="N44" s="112">
        <v>266</v>
      </c>
      <c r="O44" s="24">
        <f>N44/N45</f>
        <v>0.17362924281984335</v>
      </c>
      <c r="Q44" s="13"/>
      <c r="R44" s="13"/>
      <c r="S44" s="14"/>
    </row>
    <row r="45" spans="1:19" x14ac:dyDescent="0.2">
      <c r="A45" s="13"/>
      <c r="B45" s="13"/>
      <c r="C45" s="14"/>
      <c r="E45" s="152" t="s">
        <v>129</v>
      </c>
      <c r="F45" s="112">
        <v>610</v>
      </c>
      <c r="G45" s="10">
        <f>F45/F49</f>
        <v>0.35861258083480307</v>
      </c>
      <c r="I45" s="38" t="s">
        <v>69</v>
      </c>
      <c r="J45" s="23">
        <f>J41+J42+J43+J44</f>
        <v>1592</v>
      </c>
      <c r="K45" s="24">
        <f>K41+K42+K43+K44</f>
        <v>1</v>
      </c>
      <c r="M45" s="38" t="s">
        <v>69</v>
      </c>
      <c r="N45" s="23">
        <f>N41+N42+N43+N44</f>
        <v>1532</v>
      </c>
      <c r="O45" s="24">
        <f>O41+O42+O43+O44</f>
        <v>1</v>
      </c>
      <c r="Q45" s="13"/>
      <c r="R45" s="13"/>
      <c r="S45" s="14"/>
    </row>
    <row r="46" spans="1:19" ht="34" x14ac:dyDescent="0.2">
      <c r="A46" s="12" t="s">
        <v>89</v>
      </c>
      <c r="B46" s="1" t="s">
        <v>64</v>
      </c>
      <c r="C46" s="10" t="s">
        <v>94</v>
      </c>
      <c r="E46" s="152" t="s">
        <v>130</v>
      </c>
      <c r="F46" s="112">
        <v>311</v>
      </c>
      <c r="G46" s="10">
        <f>F46/F49</f>
        <v>0.18283362727807173</v>
      </c>
      <c r="I46" s="13"/>
      <c r="J46" s="13"/>
      <c r="K46" s="14"/>
      <c r="M46" s="13"/>
      <c r="N46" s="13"/>
      <c r="O46" s="14"/>
      <c r="Q46" s="13"/>
      <c r="R46" s="13"/>
      <c r="S46" s="14"/>
    </row>
    <row r="47" spans="1:19" x14ac:dyDescent="0.2">
      <c r="A47" s="1" t="s">
        <v>90</v>
      </c>
      <c r="B47" s="112">
        <v>807</v>
      </c>
      <c r="C47" s="10">
        <f>B47/B49</f>
        <v>0.44808439755691282</v>
      </c>
      <c r="E47" s="152" t="s">
        <v>131</v>
      </c>
      <c r="F47" s="112">
        <v>233</v>
      </c>
      <c r="G47" s="10">
        <f>F47/F49</f>
        <v>0.13697824808935921</v>
      </c>
      <c r="I47" s="38" t="s">
        <v>161</v>
      </c>
      <c r="J47" s="23" t="s">
        <v>64</v>
      </c>
      <c r="K47" s="24" t="s">
        <v>77</v>
      </c>
      <c r="M47" s="38" t="s">
        <v>198</v>
      </c>
      <c r="N47" s="23" t="s">
        <v>64</v>
      </c>
      <c r="O47" s="24" t="s">
        <v>77</v>
      </c>
      <c r="Q47" s="13"/>
      <c r="R47" s="13"/>
      <c r="S47" s="14"/>
    </row>
    <row r="48" spans="1:19" x14ac:dyDescent="0.2">
      <c r="A48" s="1" t="s">
        <v>91</v>
      </c>
      <c r="B48" s="112">
        <v>994</v>
      </c>
      <c r="C48" s="10">
        <f>B48/B49</f>
        <v>0.55191560244308713</v>
      </c>
      <c r="E48" s="152" t="s">
        <v>673</v>
      </c>
      <c r="F48" s="112">
        <v>24</v>
      </c>
      <c r="G48" s="10">
        <f>F48/F49</f>
        <v>1.4109347442680775E-2</v>
      </c>
      <c r="I48" s="38" t="s">
        <v>162</v>
      </c>
      <c r="J48" s="112">
        <v>737</v>
      </c>
      <c r="K48" s="24">
        <f>J48/J51</f>
        <v>0.47002551020408162</v>
      </c>
      <c r="M48" s="38" t="s">
        <v>199</v>
      </c>
      <c r="N48" s="112">
        <v>593</v>
      </c>
      <c r="O48" s="24">
        <f>N48/N51</f>
        <v>0.38783518639633746</v>
      </c>
      <c r="Q48" s="13"/>
      <c r="R48" s="13"/>
      <c r="S48" s="14"/>
    </row>
    <row r="49" spans="1:19" x14ac:dyDescent="0.2">
      <c r="A49" s="1" t="s">
        <v>69</v>
      </c>
      <c r="B49" s="1">
        <f>B47+B48</f>
        <v>1801</v>
      </c>
      <c r="C49" s="10">
        <f>C47+C48</f>
        <v>1</v>
      </c>
      <c r="E49" s="152" t="s">
        <v>69</v>
      </c>
      <c r="F49" s="1">
        <f>F43+F44+F45+F46+F47+F48</f>
        <v>1701</v>
      </c>
      <c r="G49" s="10">
        <f>G43+G44+G45+G46+G47+G48</f>
        <v>1</v>
      </c>
      <c r="I49" s="38" t="s">
        <v>163</v>
      </c>
      <c r="J49" s="112">
        <v>553</v>
      </c>
      <c r="K49" s="24">
        <f>J49/J51</f>
        <v>0.35267857142857145</v>
      </c>
      <c r="M49" s="38" t="s">
        <v>200</v>
      </c>
      <c r="N49" s="112">
        <v>591</v>
      </c>
      <c r="O49" s="24">
        <f>N49/N51</f>
        <v>0.38652714192282539</v>
      </c>
      <c r="Q49" s="13"/>
      <c r="R49" s="13"/>
      <c r="S49" s="14"/>
    </row>
    <row r="50" spans="1:19" x14ac:dyDescent="0.2">
      <c r="A50" s="13"/>
      <c r="B50" s="13"/>
      <c r="C50" s="14"/>
      <c r="E50" s="13"/>
      <c r="F50" s="13"/>
      <c r="G50" s="14"/>
      <c r="I50" s="38" t="s">
        <v>164</v>
      </c>
      <c r="J50" s="112">
        <v>278</v>
      </c>
      <c r="K50" s="24">
        <f>J50/J51</f>
        <v>0.17729591836734693</v>
      </c>
      <c r="M50" s="38" t="s">
        <v>201</v>
      </c>
      <c r="N50" s="112">
        <v>345</v>
      </c>
      <c r="O50" s="24">
        <f>N50/N51</f>
        <v>0.22563767168083715</v>
      </c>
      <c r="Q50" s="13"/>
      <c r="R50" s="13"/>
      <c r="S50" s="14"/>
    </row>
    <row r="51" spans="1:19" ht="34" x14ac:dyDescent="0.2">
      <c r="A51" s="12" t="s">
        <v>95</v>
      </c>
      <c r="B51" s="1" t="s">
        <v>64</v>
      </c>
      <c r="C51" s="10" t="s">
        <v>94</v>
      </c>
      <c r="E51" s="152" t="s">
        <v>132</v>
      </c>
      <c r="F51" s="1" t="s">
        <v>64</v>
      </c>
      <c r="G51" s="10" t="s">
        <v>77</v>
      </c>
      <c r="I51" s="38" t="s">
        <v>69</v>
      </c>
      <c r="J51" s="23">
        <f>J48+J49+J50</f>
        <v>1568</v>
      </c>
      <c r="K51" s="24">
        <f>K48+K49+K50</f>
        <v>1</v>
      </c>
      <c r="M51" s="38" t="s">
        <v>69</v>
      </c>
      <c r="N51" s="23">
        <f>N48+N49+N50</f>
        <v>1529</v>
      </c>
      <c r="O51" s="24">
        <f>O48+O49+O50</f>
        <v>1</v>
      </c>
      <c r="Q51" s="13"/>
      <c r="R51" s="13"/>
      <c r="S51" s="14"/>
    </row>
    <row r="52" spans="1:19" x14ac:dyDescent="0.2">
      <c r="A52" s="1" t="s">
        <v>92</v>
      </c>
      <c r="B52" s="112">
        <v>771</v>
      </c>
      <c r="C52" s="10">
        <f>B52/B54</f>
        <v>0.39117199391171992</v>
      </c>
      <c r="E52" s="152" t="s">
        <v>133</v>
      </c>
      <c r="F52" s="112">
        <v>904</v>
      </c>
      <c r="G52" s="10">
        <f>F52/F55</f>
        <v>0.5342789598108747</v>
      </c>
      <c r="I52" s="13"/>
      <c r="J52" s="13"/>
      <c r="K52" s="14"/>
      <c r="M52" s="13"/>
      <c r="N52" s="13"/>
      <c r="O52" s="14"/>
      <c r="Q52" s="13"/>
      <c r="R52" s="13"/>
      <c r="S52" s="14"/>
    </row>
    <row r="53" spans="1:19" x14ac:dyDescent="0.2">
      <c r="A53" s="1" t="s">
        <v>93</v>
      </c>
      <c r="B53" s="112">
        <v>1200</v>
      </c>
      <c r="C53" s="10">
        <f>B53/B54</f>
        <v>0.60882800608828003</v>
      </c>
      <c r="E53" s="152" t="s">
        <v>134</v>
      </c>
      <c r="F53" s="112">
        <v>592</v>
      </c>
      <c r="G53" s="10">
        <f>F53/F55</f>
        <v>0.34988179669030733</v>
      </c>
      <c r="I53" s="38" t="s">
        <v>165</v>
      </c>
      <c r="J53" s="23" t="s">
        <v>64</v>
      </c>
      <c r="K53" s="24" t="s">
        <v>77</v>
      </c>
      <c r="M53" s="38" t="s">
        <v>202</v>
      </c>
      <c r="N53" s="23" t="s">
        <v>64</v>
      </c>
      <c r="O53" s="24" t="s">
        <v>77</v>
      </c>
      <c r="Q53" s="13"/>
      <c r="R53" s="13"/>
      <c r="S53" s="14"/>
    </row>
    <row r="54" spans="1:19" x14ac:dyDescent="0.2">
      <c r="A54" s="1" t="s">
        <v>69</v>
      </c>
      <c r="B54" s="1">
        <f>B52+B53</f>
        <v>1971</v>
      </c>
      <c r="C54" s="10">
        <f>C52+C53</f>
        <v>1</v>
      </c>
      <c r="E54" s="152" t="s">
        <v>135</v>
      </c>
      <c r="F54" s="112">
        <v>196</v>
      </c>
      <c r="G54" s="10">
        <f>F54/F55</f>
        <v>0.11583924349881797</v>
      </c>
      <c r="I54" s="38" t="s">
        <v>166</v>
      </c>
      <c r="J54" s="112">
        <v>730</v>
      </c>
      <c r="K54" s="24">
        <f>J54/J57</f>
        <v>0.47005795235028974</v>
      </c>
      <c r="M54" s="38" t="s">
        <v>203</v>
      </c>
      <c r="N54" s="112">
        <v>1036</v>
      </c>
      <c r="O54" s="24">
        <f>N54/N56</f>
        <v>0.67098445595854928</v>
      </c>
      <c r="Q54" s="13"/>
      <c r="R54" s="13"/>
      <c r="S54" s="14"/>
    </row>
    <row r="55" spans="1:19" x14ac:dyDescent="0.2">
      <c r="A55" s="13"/>
      <c r="B55" s="13"/>
      <c r="C55" s="14"/>
      <c r="E55" s="152" t="s">
        <v>69</v>
      </c>
      <c r="F55" s="1">
        <f>F52+F53+F54</f>
        <v>1692</v>
      </c>
      <c r="G55" s="10">
        <f>G52+G53+G54</f>
        <v>1</v>
      </c>
      <c r="I55" s="38" t="s">
        <v>167</v>
      </c>
      <c r="J55" s="112">
        <v>544</v>
      </c>
      <c r="K55" s="24">
        <f>J55/J57</f>
        <v>0.35028976175144882</v>
      </c>
      <c r="M55" s="38" t="s">
        <v>204</v>
      </c>
      <c r="N55" s="112">
        <v>508</v>
      </c>
      <c r="O55" s="24">
        <f>N55/N56</f>
        <v>0.32901554404145078</v>
      </c>
      <c r="Q55" s="13"/>
      <c r="R55" s="13"/>
      <c r="S55" s="14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38" t="s">
        <v>168</v>
      </c>
      <c r="J56" s="112">
        <v>279</v>
      </c>
      <c r="K56" s="24">
        <f>J56/J57</f>
        <v>0.17965228589826143</v>
      </c>
      <c r="M56" s="38" t="s">
        <v>69</v>
      </c>
      <c r="N56" s="23">
        <f>N54+N55</f>
        <v>1544</v>
      </c>
      <c r="O56" s="24">
        <f>O54+O55</f>
        <v>1</v>
      </c>
      <c r="Q56" s="13"/>
      <c r="R56" s="13"/>
      <c r="S56" s="14"/>
    </row>
    <row r="57" spans="1:19" x14ac:dyDescent="0.2">
      <c r="A57" s="1" t="s">
        <v>97</v>
      </c>
      <c r="B57" s="112">
        <v>537</v>
      </c>
      <c r="C57" s="10">
        <f>B57/B60</f>
        <v>0.28980032379924447</v>
      </c>
      <c r="E57" s="152" t="s">
        <v>136</v>
      </c>
      <c r="F57" s="1" t="s">
        <v>64</v>
      </c>
      <c r="G57" s="10" t="s">
        <v>77</v>
      </c>
      <c r="I57" s="38" t="s">
        <v>69</v>
      </c>
      <c r="J57" s="23">
        <f>J54+J55+J56</f>
        <v>1553</v>
      </c>
      <c r="K57" s="24">
        <f>K54+K55+K56</f>
        <v>1</v>
      </c>
      <c r="M57" s="13"/>
      <c r="N57" s="13"/>
      <c r="O57" s="13"/>
      <c r="Q57" s="13"/>
      <c r="R57" s="13"/>
      <c r="S57" s="14"/>
    </row>
    <row r="58" spans="1:19" x14ac:dyDescent="0.2">
      <c r="A58" s="1" t="s">
        <v>98</v>
      </c>
      <c r="B58" s="112">
        <v>671</v>
      </c>
      <c r="C58" s="10">
        <f>B58/B60</f>
        <v>0.36211548839719376</v>
      </c>
      <c r="E58" s="152" t="s">
        <v>137</v>
      </c>
      <c r="F58" s="112">
        <v>820</v>
      </c>
      <c r="G58" s="10">
        <f>F58/F60</f>
        <v>0.48751486325802618</v>
      </c>
      <c r="I58" s="13"/>
      <c r="J58" s="13"/>
      <c r="K58" s="14"/>
      <c r="M58" s="13"/>
      <c r="N58" s="13"/>
      <c r="O58" s="13"/>
      <c r="Q58" s="13"/>
      <c r="R58" s="13"/>
      <c r="S58" s="14"/>
    </row>
    <row r="59" spans="1:19" x14ac:dyDescent="0.2">
      <c r="A59" s="1" t="s">
        <v>99</v>
      </c>
      <c r="B59" s="112">
        <v>645</v>
      </c>
      <c r="C59" s="10">
        <f>B59/B60</f>
        <v>0.34808418780356182</v>
      </c>
      <c r="E59" s="154" t="s">
        <v>72</v>
      </c>
      <c r="F59" s="112">
        <v>862</v>
      </c>
      <c r="G59" s="31">
        <f>F59/F60</f>
        <v>0.51248513674197382</v>
      </c>
      <c r="I59" s="50"/>
      <c r="J59" s="13"/>
      <c r="K59" s="16"/>
      <c r="M59" s="13"/>
      <c r="N59" s="13"/>
      <c r="O59" s="13"/>
      <c r="Q59" s="13"/>
      <c r="R59" s="13"/>
      <c r="S59" s="14"/>
    </row>
    <row r="60" spans="1:19" x14ac:dyDescent="0.2">
      <c r="A60" s="1" t="s">
        <v>69</v>
      </c>
      <c r="B60" s="1">
        <f>B57+B58+B59</f>
        <v>1853</v>
      </c>
      <c r="C60" s="10">
        <f>C57+C58+C59</f>
        <v>1</v>
      </c>
      <c r="E60" s="38" t="s">
        <v>69</v>
      </c>
      <c r="F60" s="23">
        <f>F58+F59</f>
        <v>1682</v>
      </c>
      <c r="G60" s="32">
        <f>G58+G59</f>
        <v>1</v>
      </c>
      <c r="I60" s="50"/>
      <c r="J60" s="13"/>
      <c r="K60" s="16"/>
      <c r="M60" s="13"/>
      <c r="N60" s="13"/>
      <c r="O60" s="13"/>
      <c r="Q60" s="13"/>
      <c r="R60" s="13"/>
      <c r="S60" s="14"/>
    </row>
    <row r="61" spans="1:19" x14ac:dyDescent="0.2">
      <c r="A61" s="13"/>
      <c r="B61" s="13"/>
      <c r="C61" s="14"/>
      <c r="E61" s="13"/>
      <c r="F61" s="13"/>
      <c r="G61" s="16"/>
      <c r="I61" s="50"/>
      <c r="J61" s="13"/>
      <c r="K61" s="16"/>
      <c r="M61" s="13"/>
      <c r="N61" s="13"/>
      <c r="O61" s="13"/>
      <c r="Q61" s="13"/>
      <c r="R61" s="13"/>
      <c r="S61" s="14"/>
    </row>
    <row r="62" spans="1:19" ht="34" x14ac:dyDescent="0.2">
      <c r="A62" s="12" t="s">
        <v>100</v>
      </c>
      <c r="B62" s="1" t="s">
        <v>64</v>
      </c>
      <c r="C62" s="10" t="s">
        <v>94</v>
      </c>
      <c r="E62" s="13"/>
      <c r="F62" s="13"/>
      <c r="G62" s="50"/>
      <c r="I62" s="50"/>
      <c r="J62" s="13"/>
      <c r="K62" s="16"/>
      <c r="M62" s="13"/>
      <c r="N62" s="13"/>
      <c r="O62" s="13"/>
      <c r="Q62" s="13"/>
      <c r="R62" s="13"/>
      <c r="S62" s="14"/>
    </row>
    <row r="63" spans="1:19" x14ac:dyDescent="0.2">
      <c r="A63" s="1" t="s">
        <v>101</v>
      </c>
      <c r="B63" s="112">
        <v>1571</v>
      </c>
      <c r="C63" s="10">
        <f>B63/B65</f>
        <v>0.7403393025447691</v>
      </c>
      <c r="E63" s="50"/>
      <c r="F63" s="13"/>
      <c r="G63" s="16"/>
      <c r="I63" s="50"/>
      <c r="J63" s="13"/>
      <c r="K63" s="16"/>
      <c r="M63" s="13"/>
      <c r="N63" s="13"/>
      <c r="O63" s="13"/>
      <c r="Q63" s="13"/>
      <c r="R63" s="13"/>
      <c r="S63" s="14"/>
    </row>
    <row r="64" spans="1:19" x14ac:dyDescent="0.2">
      <c r="A64" s="1" t="s">
        <v>102</v>
      </c>
      <c r="B64" s="112">
        <v>551</v>
      </c>
      <c r="C64" s="10">
        <f>B64/B65</f>
        <v>0.2596606974552309</v>
      </c>
      <c r="E64" s="50"/>
      <c r="F64" s="13"/>
      <c r="G64" s="16"/>
      <c r="I64" s="50"/>
      <c r="J64" s="13"/>
      <c r="K64" s="16"/>
      <c r="M64" s="13"/>
      <c r="N64" s="13"/>
      <c r="O64" s="13"/>
      <c r="Q64" s="13"/>
      <c r="R64" s="13"/>
      <c r="S64" s="14"/>
    </row>
    <row r="65" spans="1:19" x14ac:dyDescent="0.2">
      <c r="A65" s="1" t="s">
        <v>69</v>
      </c>
      <c r="B65" s="1">
        <f>B63+B64</f>
        <v>2122</v>
      </c>
      <c r="C65" s="10">
        <f>C63+C64</f>
        <v>1</v>
      </c>
      <c r="E65" s="50"/>
      <c r="F65" s="13"/>
      <c r="G65" s="16"/>
      <c r="I65" s="13"/>
      <c r="J65" s="13"/>
      <c r="K65" s="14"/>
      <c r="M65" s="13"/>
      <c r="N65" s="13"/>
      <c r="O65" s="13"/>
      <c r="Q65" s="13"/>
      <c r="R65" s="13"/>
      <c r="S65" s="14"/>
    </row>
    <row r="66" spans="1:19" s="13" customFormat="1" x14ac:dyDescent="0.2">
      <c r="C66" s="14"/>
      <c r="G66" s="14"/>
      <c r="I66" s="50"/>
      <c r="K66" s="16"/>
      <c r="S66" s="14"/>
    </row>
    <row r="67" spans="1:19" s="13" customFormat="1" x14ac:dyDescent="0.2">
      <c r="C67" s="14"/>
      <c r="E67" s="50"/>
      <c r="G67" s="16"/>
      <c r="I67" s="50"/>
      <c r="K67" s="16"/>
      <c r="S67" s="14"/>
    </row>
    <row r="68" spans="1:19" s="13" customFormat="1" x14ac:dyDescent="0.2">
      <c r="C68" s="14"/>
      <c r="E68" s="50"/>
      <c r="G68" s="16"/>
      <c r="I68" s="50"/>
      <c r="K68" s="16"/>
      <c r="S68" s="14"/>
    </row>
    <row r="69" spans="1:19" s="13" customFormat="1" x14ac:dyDescent="0.2">
      <c r="C69" s="14"/>
      <c r="E69" s="50"/>
      <c r="G69" s="16"/>
      <c r="I69" s="50"/>
      <c r="K69" s="16"/>
      <c r="S69" s="14"/>
    </row>
    <row r="70" spans="1:19" s="13" customFormat="1" x14ac:dyDescent="0.2">
      <c r="C70" s="14"/>
      <c r="E70" s="50"/>
      <c r="G70" s="16"/>
      <c r="K70" s="16"/>
      <c r="S70" s="14"/>
    </row>
    <row r="71" spans="1:19" s="13" customFormat="1" x14ac:dyDescent="0.2">
      <c r="C71" s="14"/>
      <c r="E71" s="50"/>
      <c r="G71" s="16"/>
      <c r="I71" s="50"/>
      <c r="K71" s="16"/>
      <c r="S71" s="14"/>
    </row>
    <row r="72" spans="1:19" s="13" customFormat="1" x14ac:dyDescent="0.2">
      <c r="C72" s="14"/>
      <c r="G72" s="16"/>
      <c r="I72" s="50"/>
      <c r="K72" s="16"/>
      <c r="S72" s="14"/>
    </row>
    <row r="73" spans="1:19" s="13" customFormat="1" x14ac:dyDescent="0.2">
      <c r="C73" s="14"/>
      <c r="E73" s="50"/>
      <c r="G73" s="16"/>
      <c r="I73" s="50"/>
      <c r="K73" s="16"/>
      <c r="S73" s="14"/>
    </row>
    <row r="74" spans="1:19" s="13" customFormat="1" x14ac:dyDescent="0.2">
      <c r="C74" s="14"/>
      <c r="E74" s="50"/>
      <c r="G74" s="16"/>
      <c r="I74" s="50"/>
      <c r="K74" s="16"/>
      <c r="S74" s="14"/>
    </row>
    <row r="75" spans="1:19" s="13" customFormat="1" x14ac:dyDescent="0.2">
      <c r="C75" s="14"/>
      <c r="E75" s="50"/>
      <c r="G75" s="16"/>
      <c r="I75" s="50"/>
      <c r="K75" s="16"/>
      <c r="S75" s="14"/>
    </row>
    <row r="76" spans="1:19" s="13" customFormat="1" x14ac:dyDescent="0.2">
      <c r="C76" s="14"/>
      <c r="E76" s="50"/>
      <c r="G76" s="16"/>
      <c r="I76" s="50"/>
      <c r="K76" s="16"/>
      <c r="S76" s="14"/>
    </row>
    <row r="77" spans="1:19" s="13" customFormat="1" x14ac:dyDescent="0.2">
      <c r="C77" s="14"/>
      <c r="E77" s="50"/>
      <c r="G77" s="16"/>
      <c r="K77" s="16"/>
      <c r="S77" s="14"/>
    </row>
    <row r="78" spans="1:19" s="13" customFormat="1" x14ac:dyDescent="0.2">
      <c r="C78" s="14"/>
      <c r="E78" s="50"/>
      <c r="G78" s="16"/>
      <c r="I78" s="50"/>
      <c r="K78" s="16"/>
      <c r="S78" s="14"/>
    </row>
    <row r="79" spans="1:19" s="13" customFormat="1" x14ac:dyDescent="0.2">
      <c r="C79" s="14"/>
      <c r="G79" s="16"/>
      <c r="I79" s="50"/>
      <c r="K79" s="16"/>
      <c r="S79" s="14"/>
    </row>
    <row r="80" spans="1:19" s="13" customFormat="1" x14ac:dyDescent="0.2">
      <c r="C80" s="14"/>
      <c r="E80" s="50"/>
      <c r="G80" s="16"/>
      <c r="I80" s="50"/>
      <c r="K80" s="16"/>
      <c r="S80" s="14"/>
    </row>
    <row r="81" spans="3:19" s="13" customFormat="1" x14ac:dyDescent="0.2">
      <c r="C81" s="14"/>
      <c r="E81" s="50"/>
      <c r="G81" s="16"/>
      <c r="I81" s="50"/>
      <c r="K81" s="16"/>
      <c r="S81" s="14"/>
    </row>
    <row r="82" spans="3:19" s="13" customFormat="1" x14ac:dyDescent="0.2">
      <c r="C82" s="14"/>
      <c r="E82" s="50"/>
      <c r="G82" s="16"/>
      <c r="I82" s="50"/>
      <c r="K82" s="16"/>
      <c r="S82" s="14"/>
    </row>
    <row r="83" spans="3:19" s="13" customFormat="1" x14ac:dyDescent="0.2">
      <c r="C83" s="14"/>
      <c r="E83" s="50"/>
      <c r="G83" s="16"/>
      <c r="K83" s="16"/>
      <c r="S83" s="14"/>
    </row>
    <row r="84" spans="3:19" s="13" customFormat="1" x14ac:dyDescent="0.2">
      <c r="C84" s="14"/>
      <c r="E84" s="50"/>
      <c r="G84" s="16"/>
      <c r="I84" s="50"/>
      <c r="K84" s="16"/>
      <c r="S84" s="14"/>
    </row>
    <row r="85" spans="3:19" s="13" customFormat="1" x14ac:dyDescent="0.2">
      <c r="C85" s="14"/>
      <c r="G85" s="16"/>
      <c r="I85" s="50"/>
      <c r="K85" s="16"/>
      <c r="S85" s="14"/>
    </row>
    <row r="86" spans="3:19" s="13" customFormat="1" x14ac:dyDescent="0.2">
      <c r="C86" s="14"/>
      <c r="E86" s="50"/>
      <c r="G86" s="16"/>
      <c r="I86" s="50"/>
      <c r="K86" s="16"/>
      <c r="S86" s="14"/>
    </row>
    <row r="87" spans="3:19" s="13" customFormat="1" x14ac:dyDescent="0.2">
      <c r="C87" s="14"/>
      <c r="E87" s="50"/>
      <c r="G87" s="16"/>
      <c r="I87" s="50"/>
      <c r="K87" s="16"/>
      <c r="S87" s="14"/>
    </row>
    <row r="88" spans="3:19" s="13" customFormat="1" x14ac:dyDescent="0.2">
      <c r="C88" s="14"/>
      <c r="E88" s="50"/>
      <c r="G88" s="16"/>
      <c r="I88" s="50"/>
      <c r="K88" s="16"/>
      <c r="S88" s="14"/>
    </row>
    <row r="89" spans="3:19" s="13" customFormat="1" x14ac:dyDescent="0.2">
      <c r="C89" s="14"/>
      <c r="E89" s="50"/>
      <c r="G89" s="16"/>
      <c r="I89" s="50"/>
      <c r="K89" s="16"/>
      <c r="S89" s="14"/>
    </row>
    <row r="90" spans="3:19" s="13" customFormat="1" x14ac:dyDescent="0.2">
      <c r="C90" s="14"/>
      <c r="E90" s="50"/>
      <c r="G90" s="16"/>
      <c r="K90" s="16"/>
      <c r="S90" s="14"/>
    </row>
    <row r="91" spans="3:19" s="13" customFormat="1" x14ac:dyDescent="0.2">
      <c r="C91" s="14"/>
      <c r="E91" s="50"/>
      <c r="G91" s="16"/>
      <c r="I91" s="50"/>
      <c r="K91" s="16"/>
      <c r="S91" s="14"/>
    </row>
    <row r="92" spans="3:19" s="13" customFormat="1" x14ac:dyDescent="0.2">
      <c r="C92" s="14"/>
      <c r="E92" s="50"/>
      <c r="G92" s="16"/>
      <c r="I92" s="50"/>
      <c r="K92" s="16"/>
      <c r="S92" s="14"/>
    </row>
    <row r="93" spans="3:19" s="13" customFormat="1" x14ac:dyDescent="0.2">
      <c r="C93" s="14"/>
      <c r="G93" s="16"/>
      <c r="I93" s="50"/>
      <c r="K93" s="16"/>
      <c r="S93" s="14"/>
    </row>
    <row r="94" spans="3:19" s="13" customFormat="1" x14ac:dyDescent="0.2">
      <c r="C94" s="14"/>
      <c r="E94" s="50"/>
      <c r="G94" s="16"/>
      <c r="I94" s="50"/>
      <c r="K94" s="16"/>
      <c r="S94" s="14"/>
    </row>
    <row r="95" spans="3:19" s="13" customFormat="1" x14ac:dyDescent="0.2">
      <c r="C95" s="14"/>
      <c r="E95" s="50"/>
      <c r="G95" s="16"/>
      <c r="I95" s="50"/>
      <c r="K95" s="16"/>
      <c r="S95" s="14"/>
    </row>
    <row r="96" spans="3:19" s="13" customFormat="1" x14ac:dyDescent="0.2">
      <c r="C96" s="14"/>
      <c r="E96" s="50"/>
      <c r="G96" s="16"/>
      <c r="I96" s="50"/>
      <c r="K96" s="16"/>
      <c r="S96" s="14"/>
    </row>
    <row r="97" spans="3:19" s="13" customFormat="1" x14ac:dyDescent="0.2">
      <c r="C97" s="14"/>
      <c r="E97" s="50"/>
      <c r="G97" s="16"/>
      <c r="K97" s="16"/>
      <c r="S97" s="14"/>
    </row>
    <row r="98" spans="3:19" s="13" customFormat="1" x14ac:dyDescent="0.2">
      <c r="C98" s="14"/>
      <c r="G98" s="16"/>
      <c r="I98" s="50"/>
      <c r="K98" s="16"/>
      <c r="S98" s="14"/>
    </row>
    <row r="99" spans="3:19" s="13" customFormat="1" x14ac:dyDescent="0.2">
      <c r="C99" s="14"/>
      <c r="E99" s="50"/>
      <c r="G99" s="16"/>
      <c r="I99" s="50"/>
      <c r="K99" s="16"/>
      <c r="S99" s="14"/>
    </row>
    <row r="100" spans="3:19" s="13" customFormat="1" x14ac:dyDescent="0.2">
      <c r="C100" s="14"/>
      <c r="E100" s="50"/>
      <c r="G100" s="16"/>
      <c r="I100" s="50"/>
      <c r="K100" s="16"/>
      <c r="M100"/>
      <c r="N100"/>
      <c r="O100"/>
      <c r="S100" s="14"/>
    </row>
    <row r="101" spans="3:19" x14ac:dyDescent="0.2">
      <c r="E101" s="45"/>
      <c r="G101" s="28"/>
      <c r="I101" s="45"/>
      <c r="K101" s="28"/>
    </row>
    <row r="102" spans="3:19" x14ac:dyDescent="0.2">
      <c r="E102" s="45"/>
      <c r="G102" s="28"/>
      <c r="I102" s="45"/>
      <c r="K102" s="28"/>
    </row>
    <row r="103" spans="3:19" x14ac:dyDescent="0.2">
      <c r="E103" s="45"/>
      <c r="G103" s="28"/>
      <c r="K103" s="28"/>
    </row>
    <row r="104" spans="3:19" x14ac:dyDescent="0.2">
      <c r="E104" s="45"/>
      <c r="G104" s="28"/>
      <c r="I104" s="45"/>
      <c r="K104" s="28"/>
    </row>
    <row r="105" spans="3:19" x14ac:dyDescent="0.2">
      <c r="G105" s="28"/>
      <c r="I105" s="45"/>
      <c r="K105" s="28"/>
    </row>
    <row r="106" spans="3:19" x14ac:dyDescent="0.2">
      <c r="E106" s="45"/>
      <c r="G106" s="28"/>
      <c r="I106" s="45"/>
      <c r="K106" s="28"/>
    </row>
    <row r="107" spans="3:19" x14ac:dyDescent="0.2">
      <c r="E107" s="45"/>
      <c r="G107" s="28"/>
      <c r="I107" s="45"/>
      <c r="K107" s="28"/>
    </row>
    <row r="108" spans="3:19" x14ac:dyDescent="0.2">
      <c r="E108" s="45"/>
      <c r="G108" s="28"/>
      <c r="K108" s="28"/>
    </row>
    <row r="109" spans="3:19" x14ac:dyDescent="0.2">
      <c r="E109" s="45"/>
      <c r="G109" s="28"/>
    </row>
    <row r="110" spans="3:19" x14ac:dyDescent="0.2">
      <c r="E110" s="45"/>
      <c r="G110" s="28"/>
    </row>
    <row r="111" spans="3:19" x14ac:dyDescent="0.2">
      <c r="G111" s="28"/>
    </row>
    <row r="112" spans="3:19" x14ac:dyDescent="0.2">
      <c r="E112" s="45"/>
      <c r="G112" s="28"/>
    </row>
    <row r="113" spans="5:7" x14ac:dyDescent="0.2">
      <c r="E113" s="45"/>
      <c r="G113" s="28"/>
    </row>
    <row r="114" spans="5:7" x14ac:dyDescent="0.2">
      <c r="E114" s="45"/>
      <c r="G114" s="28"/>
    </row>
    <row r="115" spans="5:7" x14ac:dyDescent="0.2">
      <c r="E115" s="45"/>
      <c r="G115" s="28"/>
    </row>
    <row r="116" spans="5:7" x14ac:dyDescent="0.2">
      <c r="E116" s="45"/>
      <c r="G116" s="28"/>
    </row>
    <row r="117" spans="5:7" x14ac:dyDescent="0.2">
      <c r="G117" s="28"/>
    </row>
    <row r="118" spans="5:7" x14ac:dyDescent="0.2">
      <c r="E118" s="45"/>
      <c r="G118" s="28"/>
    </row>
    <row r="119" spans="5:7" x14ac:dyDescent="0.2">
      <c r="E119" s="45"/>
      <c r="G119" s="28"/>
    </row>
    <row r="120" spans="5:7" x14ac:dyDescent="0.2">
      <c r="E120" s="45"/>
      <c r="G120" s="28"/>
    </row>
    <row r="121" spans="5:7" x14ac:dyDescent="0.2">
      <c r="E121" s="45"/>
      <c r="G121" s="28"/>
    </row>
    <row r="122" spans="5:7" x14ac:dyDescent="0.2">
      <c r="E122" s="45"/>
      <c r="G122" s="28"/>
    </row>
    <row r="123" spans="5:7" x14ac:dyDescent="0.2">
      <c r="E123" s="45"/>
      <c r="G123" s="28"/>
    </row>
    <row r="124" spans="5:7" x14ac:dyDescent="0.2">
      <c r="G124" s="28"/>
    </row>
    <row r="125" spans="5:7" x14ac:dyDescent="0.2">
      <c r="E125" s="45"/>
      <c r="G125" s="28"/>
    </row>
    <row r="126" spans="5:7" x14ac:dyDescent="0.2">
      <c r="E126" s="45"/>
      <c r="G126" s="28"/>
    </row>
    <row r="127" spans="5:7" x14ac:dyDescent="0.2">
      <c r="E127" s="45"/>
      <c r="G127" s="28"/>
    </row>
    <row r="128" spans="5:7" x14ac:dyDescent="0.2">
      <c r="E128" s="45"/>
      <c r="G128" s="28"/>
    </row>
    <row r="129" spans="5:7" x14ac:dyDescent="0.2">
      <c r="G129" s="28"/>
    </row>
    <row r="130" spans="5:7" x14ac:dyDescent="0.2">
      <c r="E130" s="45"/>
      <c r="G130" s="28"/>
    </row>
    <row r="131" spans="5:7" x14ac:dyDescent="0.2">
      <c r="E131" s="45"/>
      <c r="G131" s="28"/>
    </row>
    <row r="132" spans="5:7" x14ac:dyDescent="0.2">
      <c r="E132" s="45"/>
      <c r="G132" s="28"/>
    </row>
    <row r="133" spans="5:7" x14ac:dyDescent="0.2">
      <c r="E133" s="45"/>
      <c r="G133" s="28"/>
    </row>
    <row r="134" spans="5:7" x14ac:dyDescent="0.2">
      <c r="G134" s="28"/>
    </row>
    <row r="135" spans="5:7" x14ac:dyDescent="0.2">
      <c r="E135" s="45"/>
      <c r="G135" s="28"/>
    </row>
    <row r="136" spans="5:7" x14ac:dyDescent="0.2">
      <c r="E136" s="45"/>
      <c r="G136" s="28"/>
    </row>
    <row r="137" spans="5:7" x14ac:dyDescent="0.2">
      <c r="E137" s="45"/>
      <c r="G137" s="28"/>
    </row>
    <row r="138" spans="5:7" x14ac:dyDescent="0.2">
      <c r="E138" s="45"/>
      <c r="G138" s="28"/>
    </row>
    <row r="139" spans="5:7" x14ac:dyDescent="0.2">
      <c r="E139" s="45"/>
      <c r="G139" s="28"/>
    </row>
    <row r="140" spans="5:7" x14ac:dyDescent="0.2">
      <c r="E140" s="45"/>
      <c r="G140" s="28"/>
    </row>
    <row r="141" spans="5:7" x14ac:dyDescent="0.2">
      <c r="G141" s="28"/>
    </row>
    <row r="142" spans="5:7" x14ac:dyDescent="0.2">
      <c r="E142" s="45"/>
      <c r="G142" s="28"/>
    </row>
    <row r="143" spans="5:7" x14ac:dyDescent="0.2">
      <c r="E143" s="45"/>
      <c r="G143" s="28"/>
    </row>
    <row r="144" spans="5:7" x14ac:dyDescent="0.2">
      <c r="E144" s="45"/>
      <c r="G144" s="28"/>
    </row>
    <row r="145" spans="5:7" x14ac:dyDescent="0.2">
      <c r="E145" s="45"/>
      <c r="G145" s="28"/>
    </row>
    <row r="146" spans="5:7" x14ac:dyDescent="0.2">
      <c r="E146" s="45"/>
      <c r="G146" s="28"/>
    </row>
    <row r="147" spans="5:7" x14ac:dyDescent="0.2">
      <c r="G147" s="28"/>
    </row>
    <row r="148" spans="5:7" x14ac:dyDescent="0.2">
      <c r="E148" s="45"/>
      <c r="G148" s="28"/>
    </row>
    <row r="149" spans="5:7" x14ac:dyDescent="0.2">
      <c r="E149" s="45"/>
      <c r="G149" s="28"/>
    </row>
    <row r="150" spans="5:7" x14ac:dyDescent="0.2">
      <c r="E150" s="45"/>
      <c r="G150" s="28"/>
    </row>
    <row r="151" spans="5:7" x14ac:dyDescent="0.2">
      <c r="E151" s="45"/>
      <c r="G151" s="28"/>
    </row>
    <row r="152" spans="5:7" x14ac:dyDescent="0.2">
      <c r="E152" s="45"/>
      <c r="G152" s="28"/>
    </row>
    <row r="153" spans="5:7" x14ac:dyDescent="0.2">
      <c r="E153" s="45"/>
      <c r="G153" s="28"/>
    </row>
    <row r="154" spans="5:7" x14ac:dyDescent="0.2">
      <c r="G154" s="28"/>
    </row>
    <row r="155" spans="5:7" x14ac:dyDescent="0.2">
      <c r="E155" s="45"/>
      <c r="G155" s="28"/>
    </row>
    <row r="156" spans="5:7" x14ac:dyDescent="0.2">
      <c r="E156" s="45"/>
      <c r="G156" s="28"/>
    </row>
    <row r="157" spans="5:7" x14ac:dyDescent="0.2">
      <c r="E157" s="45"/>
      <c r="G157" s="28"/>
    </row>
    <row r="158" spans="5:7" x14ac:dyDescent="0.2">
      <c r="E158" s="45"/>
      <c r="G158" s="28"/>
    </row>
    <row r="159" spans="5:7" x14ac:dyDescent="0.2">
      <c r="E159" s="45"/>
      <c r="G159" s="28"/>
    </row>
    <row r="160" spans="5:7" x14ac:dyDescent="0.2">
      <c r="E160" s="45"/>
      <c r="G160" s="28"/>
    </row>
    <row r="161" spans="5:7" x14ac:dyDescent="0.2">
      <c r="G161" s="28"/>
    </row>
    <row r="162" spans="5:7" x14ac:dyDescent="0.2">
      <c r="E162" s="45"/>
      <c r="G162" s="28"/>
    </row>
    <row r="163" spans="5:7" x14ac:dyDescent="0.2">
      <c r="E163" s="45"/>
      <c r="G163" s="28"/>
    </row>
    <row r="164" spans="5:7" x14ac:dyDescent="0.2">
      <c r="E164" s="45"/>
      <c r="G164" s="28"/>
    </row>
    <row r="165" spans="5:7" x14ac:dyDescent="0.2">
      <c r="E165" s="45"/>
      <c r="G165" s="28"/>
    </row>
    <row r="166" spans="5:7" x14ac:dyDescent="0.2">
      <c r="E166" s="45"/>
      <c r="G166" s="28"/>
    </row>
    <row r="167" spans="5:7" x14ac:dyDescent="0.2">
      <c r="G167" s="28"/>
    </row>
    <row r="168" spans="5:7" x14ac:dyDescent="0.2">
      <c r="E168" s="45"/>
      <c r="G168" s="28"/>
    </row>
    <row r="169" spans="5:7" x14ac:dyDescent="0.2">
      <c r="E169" s="45"/>
      <c r="G169" s="28"/>
    </row>
    <row r="170" spans="5:7" x14ac:dyDescent="0.2">
      <c r="E170" s="45"/>
      <c r="G170" s="28"/>
    </row>
    <row r="171" spans="5:7" x14ac:dyDescent="0.2">
      <c r="E171" s="45"/>
      <c r="G171" s="28"/>
    </row>
    <row r="172" spans="5:7" x14ac:dyDescent="0.2">
      <c r="G172" s="28"/>
    </row>
    <row r="173" spans="5:7" x14ac:dyDescent="0.2">
      <c r="G173" s="28"/>
    </row>
    <row r="174" spans="5:7" x14ac:dyDescent="0.2">
      <c r="G174" s="28"/>
    </row>
    <row r="175" spans="5:7" x14ac:dyDescent="0.2">
      <c r="G175" s="28"/>
    </row>
    <row r="176" spans="5:7" x14ac:dyDescent="0.2">
      <c r="G176" s="28"/>
    </row>
    <row r="177" spans="7:7" x14ac:dyDescent="0.2">
      <c r="G177" s="28"/>
    </row>
    <row r="178" spans="7:7" x14ac:dyDescent="0.2">
      <c r="G178" s="28"/>
    </row>
    <row r="179" spans="7:7" x14ac:dyDescent="0.2">
      <c r="G179" s="28"/>
    </row>
    <row r="180" spans="7:7" x14ac:dyDescent="0.2">
      <c r="G180" s="28"/>
    </row>
    <row r="181" spans="7:7" x14ac:dyDescent="0.2">
      <c r="G181" s="28"/>
    </row>
    <row r="182" spans="7:7" x14ac:dyDescent="0.2">
      <c r="G182" s="28"/>
    </row>
    <row r="183" spans="7:7" x14ac:dyDescent="0.2">
      <c r="G183" s="28"/>
    </row>
    <row r="184" spans="7:7" x14ac:dyDescent="0.2">
      <c r="G184" s="28"/>
    </row>
    <row r="185" spans="7:7" x14ac:dyDescent="0.2">
      <c r="G185" s="28"/>
    </row>
    <row r="186" spans="7:7" x14ac:dyDescent="0.2">
      <c r="G186" s="28"/>
    </row>
    <row r="187" spans="7:7" x14ac:dyDescent="0.2">
      <c r="G187" s="28"/>
    </row>
    <row r="188" spans="7:7" x14ac:dyDescent="0.2">
      <c r="G188" s="28"/>
    </row>
    <row r="189" spans="7:7" x14ac:dyDescent="0.2">
      <c r="G189" s="28"/>
    </row>
    <row r="190" spans="7:7" x14ac:dyDescent="0.2">
      <c r="G190" s="28"/>
    </row>
    <row r="191" spans="7:7" x14ac:dyDescent="0.2">
      <c r="G191" s="28"/>
    </row>
    <row r="192" spans="7:7" x14ac:dyDescent="0.2">
      <c r="G192" s="28"/>
    </row>
    <row r="193" spans="7:7" x14ac:dyDescent="0.2">
      <c r="G193" s="28"/>
    </row>
    <row r="194" spans="7:7" x14ac:dyDescent="0.2">
      <c r="G194" s="28"/>
    </row>
    <row r="195" spans="7:7" x14ac:dyDescent="0.2">
      <c r="G195" s="19"/>
    </row>
    <row r="196" spans="7:7" x14ac:dyDescent="0.2">
      <c r="G196" s="19"/>
    </row>
    <row r="197" spans="7:7" x14ac:dyDescent="0.2">
      <c r="G197" s="19"/>
    </row>
    <row r="198" spans="7:7" x14ac:dyDescent="0.2">
      <c r="G198" s="19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6349-46D8-6B48-8D91-D50C2E8F691F}">
  <sheetPr codeName="Sheet66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64.83203125" style="13" customWidth="1"/>
  </cols>
  <sheetData>
    <row r="1" spans="1:19" x14ac:dyDescent="0.2">
      <c r="A1" s="8" t="s">
        <v>61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13"/>
      <c r="R1" s="13"/>
      <c r="S1" s="13"/>
    </row>
    <row r="2" spans="1:19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13"/>
      <c r="R2" s="13"/>
      <c r="S2" s="13"/>
    </row>
    <row r="3" spans="1:19" x14ac:dyDescent="0.2">
      <c r="A3" s="1" t="s">
        <v>63</v>
      </c>
      <c r="B3" s="1" t="s">
        <v>64</v>
      </c>
      <c r="C3" s="10" t="s">
        <v>94</v>
      </c>
      <c r="E3" s="3" t="s">
        <v>103</v>
      </c>
      <c r="F3" s="1" t="s">
        <v>64</v>
      </c>
      <c r="G3" s="10" t="s">
        <v>94</v>
      </c>
      <c r="I3" s="17" t="s">
        <v>138</v>
      </c>
      <c r="J3" s="1" t="s">
        <v>64</v>
      </c>
      <c r="K3" s="10" t="s">
        <v>77</v>
      </c>
      <c r="M3" s="22" t="s">
        <v>169</v>
      </c>
      <c r="N3" s="23" t="s">
        <v>64</v>
      </c>
      <c r="O3" s="24" t="s">
        <v>77</v>
      </c>
      <c r="Q3" s="38" t="s">
        <v>344</v>
      </c>
      <c r="R3" s="23" t="s">
        <v>64</v>
      </c>
      <c r="S3" s="24" t="s">
        <v>77</v>
      </c>
    </row>
    <row r="4" spans="1:19" x14ac:dyDescent="0.2">
      <c r="A4" s="1" t="s">
        <v>66</v>
      </c>
      <c r="B4" s="112">
        <v>701</v>
      </c>
      <c r="C4" s="10">
        <f>B4/B7</f>
        <v>0.99011299435028244</v>
      </c>
      <c r="E4" s="3" t="s">
        <v>104</v>
      </c>
      <c r="F4" s="112">
        <v>560</v>
      </c>
      <c r="G4" s="10">
        <f>F4/F6</f>
        <v>0.85889570552147243</v>
      </c>
      <c r="I4" s="17" t="s">
        <v>139</v>
      </c>
      <c r="J4" s="112">
        <v>159</v>
      </c>
      <c r="K4" s="10">
        <f>J4/J6</f>
        <v>0.32851239669421489</v>
      </c>
      <c r="M4" s="22" t="s">
        <v>170</v>
      </c>
      <c r="N4" s="112">
        <v>96</v>
      </c>
      <c r="O4" s="24">
        <f>N4/N8</f>
        <v>0.21917808219178081</v>
      </c>
      <c r="Q4" s="46" t="s">
        <v>345</v>
      </c>
      <c r="R4" s="112">
        <v>301</v>
      </c>
      <c r="S4" s="49">
        <f>R4/R6</f>
        <v>0.6967592592592593</v>
      </c>
    </row>
    <row r="5" spans="1:19" x14ac:dyDescent="0.2">
      <c r="A5" s="1" t="s">
        <v>67</v>
      </c>
      <c r="B5" s="112">
        <v>3</v>
      </c>
      <c r="C5" s="10">
        <f>B5/B7</f>
        <v>4.2372881355932203E-3</v>
      </c>
      <c r="E5" s="3" t="s">
        <v>105</v>
      </c>
      <c r="F5" s="112">
        <v>92</v>
      </c>
      <c r="G5" s="10">
        <f>F5/F6</f>
        <v>0.1411042944785276</v>
      </c>
      <c r="I5" s="17" t="s">
        <v>88</v>
      </c>
      <c r="J5" s="112">
        <v>325</v>
      </c>
      <c r="K5" s="10">
        <f>J5/J6</f>
        <v>0.67148760330578516</v>
      </c>
      <c r="L5" s="15"/>
      <c r="M5" s="22" t="s">
        <v>171</v>
      </c>
      <c r="N5" s="112">
        <v>35</v>
      </c>
      <c r="O5" s="24">
        <f>N5/N8</f>
        <v>7.9908675799086754E-2</v>
      </c>
      <c r="Q5" s="46" t="s">
        <v>346</v>
      </c>
      <c r="R5" s="112">
        <v>131</v>
      </c>
      <c r="S5" s="49">
        <f>R5/R6</f>
        <v>0.30324074074074076</v>
      </c>
    </row>
    <row r="6" spans="1:19" x14ac:dyDescent="0.2">
      <c r="A6" s="2" t="s">
        <v>68</v>
      </c>
      <c r="B6" s="112">
        <v>4</v>
      </c>
      <c r="C6" s="11">
        <f>B6/B7</f>
        <v>5.6497175141242938E-3</v>
      </c>
      <c r="E6" s="3" t="s">
        <v>107</v>
      </c>
      <c r="F6" s="1">
        <f>F4+F5</f>
        <v>652</v>
      </c>
      <c r="G6" s="10">
        <f>G4+G5</f>
        <v>1</v>
      </c>
      <c r="I6" s="17" t="s">
        <v>69</v>
      </c>
      <c r="J6" s="1">
        <f>J4+J5</f>
        <v>484</v>
      </c>
      <c r="K6" s="10">
        <f>K4+K5</f>
        <v>1</v>
      </c>
      <c r="L6" s="15"/>
      <c r="M6" s="22" t="s">
        <v>172</v>
      </c>
      <c r="N6" s="112">
        <v>159</v>
      </c>
      <c r="O6" s="24">
        <f>N6/N8</f>
        <v>0.36301369863013699</v>
      </c>
      <c r="Q6" s="46" t="s">
        <v>69</v>
      </c>
      <c r="R6" s="47">
        <f>R4+R5</f>
        <v>432</v>
      </c>
      <c r="S6" s="49">
        <f>S4+S5</f>
        <v>1</v>
      </c>
    </row>
    <row r="7" spans="1:19" x14ac:dyDescent="0.2">
      <c r="A7" s="3" t="s">
        <v>69</v>
      </c>
      <c r="B7" s="1">
        <f>B4+B5+B6</f>
        <v>708</v>
      </c>
      <c r="C7" s="10">
        <f>C4+C5+C6</f>
        <v>0.99999999999999989</v>
      </c>
      <c r="E7" s="15"/>
      <c r="F7" s="15"/>
      <c r="G7" s="16"/>
      <c r="I7" s="13"/>
      <c r="J7" s="13"/>
      <c r="K7" s="14"/>
      <c r="L7" s="15"/>
      <c r="M7" s="22" t="s">
        <v>173</v>
      </c>
      <c r="N7" s="112">
        <v>148</v>
      </c>
      <c r="O7" s="24">
        <f>N7/N8</f>
        <v>0.33789954337899542</v>
      </c>
      <c r="Q7" s="13"/>
      <c r="R7" s="13"/>
      <c r="S7" s="14"/>
    </row>
    <row r="8" spans="1:19" x14ac:dyDescent="0.2">
      <c r="A8" s="13"/>
      <c r="B8" s="13"/>
      <c r="C8" s="14"/>
      <c r="E8" s="3" t="s">
        <v>108</v>
      </c>
      <c r="F8" s="1" t="s">
        <v>64</v>
      </c>
      <c r="G8" s="10" t="s">
        <v>94</v>
      </c>
      <c r="I8" s="17" t="s">
        <v>140</v>
      </c>
      <c r="J8" s="1" t="s">
        <v>64</v>
      </c>
      <c r="K8" s="10" t="s">
        <v>77</v>
      </c>
      <c r="L8" s="15"/>
      <c r="M8" s="22" t="s">
        <v>69</v>
      </c>
      <c r="N8" s="23">
        <f>N4+N5+N6+N7</f>
        <v>438</v>
      </c>
      <c r="O8" s="24">
        <f>O4+O5+O6+O7</f>
        <v>1</v>
      </c>
      <c r="Q8" s="13"/>
      <c r="R8" s="13"/>
      <c r="S8" s="13"/>
    </row>
    <row r="9" spans="1:19" x14ac:dyDescent="0.2">
      <c r="A9" s="23" t="s">
        <v>86</v>
      </c>
      <c r="B9" s="23" t="s">
        <v>64</v>
      </c>
      <c r="C9" s="24" t="s">
        <v>77</v>
      </c>
      <c r="E9" s="3" t="s">
        <v>106</v>
      </c>
      <c r="F9" s="112">
        <v>1</v>
      </c>
      <c r="G9" s="10">
        <f>F9/F11</f>
        <v>1</v>
      </c>
      <c r="I9" s="17" t="s">
        <v>671</v>
      </c>
      <c r="J9" s="112">
        <v>76</v>
      </c>
      <c r="K9" s="10">
        <f>J9/J12</f>
        <v>0.15510204081632653</v>
      </c>
      <c r="L9" s="15"/>
      <c r="M9" s="13"/>
      <c r="N9" s="13"/>
      <c r="O9" s="14"/>
      <c r="Q9" s="13"/>
      <c r="R9" s="13"/>
      <c r="S9" s="13"/>
    </row>
    <row r="10" spans="1:19" x14ac:dyDescent="0.2">
      <c r="A10" s="23" t="s">
        <v>70</v>
      </c>
      <c r="B10" s="112">
        <v>6</v>
      </c>
      <c r="C10" s="24">
        <f>B10/B17</f>
        <v>8.5836909871244635E-3</v>
      </c>
      <c r="E10" s="3" t="s">
        <v>109</v>
      </c>
      <c r="F10" s="112">
        <v>0</v>
      </c>
      <c r="G10" s="10">
        <f>F10/F11</f>
        <v>0</v>
      </c>
      <c r="I10" s="17" t="s">
        <v>141</v>
      </c>
      <c r="J10" s="112">
        <v>159</v>
      </c>
      <c r="K10" s="10">
        <f>J10/J12</f>
        <v>0.32448979591836735</v>
      </c>
      <c r="L10" s="15"/>
      <c r="M10" s="22" t="s">
        <v>174</v>
      </c>
      <c r="N10" s="23" t="s">
        <v>64</v>
      </c>
      <c r="O10" s="24" t="s">
        <v>77</v>
      </c>
      <c r="Q10" s="13"/>
      <c r="R10" s="13"/>
      <c r="S10" s="13"/>
    </row>
    <row r="11" spans="1:19" x14ac:dyDescent="0.2">
      <c r="A11" s="23" t="s">
        <v>71</v>
      </c>
      <c r="B11" s="112">
        <v>90</v>
      </c>
      <c r="C11" s="24">
        <f>B11/B17</f>
        <v>0.12875536480686695</v>
      </c>
      <c r="E11" s="3" t="s">
        <v>107</v>
      </c>
      <c r="F11" s="1">
        <f>F9+F10</f>
        <v>1</v>
      </c>
      <c r="G11" s="10">
        <f>G9+G10</f>
        <v>1</v>
      </c>
      <c r="I11" s="17" t="s">
        <v>142</v>
      </c>
      <c r="J11" s="112">
        <v>255</v>
      </c>
      <c r="K11" s="10">
        <f>J11/J12</f>
        <v>0.52040816326530615</v>
      </c>
      <c r="L11" s="15"/>
      <c r="M11" s="22" t="s">
        <v>176</v>
      </c>
      <c r="N11" s="112">
        <v>182</v>
      </c>
      <c r="O11" s="24">
        <f>N11/N13</f>
        <v>0.42129629629629628</v>
      </c>
      <c r="Q11" s="13"/>
      <c r="R11" s="13"/>
      <c r="S11" s="13"/>
    </row>
    <row r="12" spans="1:19" x14ac:dyDescent="0.2">
      <c r="A12" s="23" t="s">
        <v>72</v>
      </c>
      <c r="B12" s="112">
        <v>2</v>
      </c>
      <c r="C12" s="24">
        <f>B12/B17</f>
        <v>2.8612303290414878E-3</v>
      </c>
      <c r="E12" s="13"/>
      <c r="F12" s="13"/>
      <c r="G12" s="14"/>
      <c r="I12" s="17" t="s">
        <v>69</v>
      </c>
      <c r="J12" s="1">
        <f>J9+J10+J11</f>
        <v>490</v>
      </c>
      <c r="K12" s="10">
        <f>K9+K10+K11</f>
        <v>1</v>
      </c>
      <c r="L12" s="15"/>
      <c r="M12" s="22" t="s">
        <v>175</v>
      </c>
      <c r="N12" s="112">
        <v>250</v>
      </c>
      <c r="O12" s="24">
        <f>N12/N13</f>
        <v>0.57870370370370372</v>
      </c>
      <c r="Q12" s="13"/>
      <c r="R12" s="13"/>
      <c r="S12" s="13"/>
    </row>
    <row r="13" spans="1:19" x14ac:dyDescent="0.2">
      <c r="A13" s="23" t="s">
        <v>73</v>
      </c>
      <c r="B13" s="112">
        <v>44</v>
      </c>
      <c r="C13" s="24">
        <f>B13/B17</f>
        <v>6.2947067238912732E-2</v>
      </c>
      <c r="E13" s="4" t="s">
        <v>110</v>
      </c>
      <c r="F13" s="5" t="s">
        <v>64</v>
      </c>
      <c r="G13" s="26" t="s">
        <v>94</v>
      </c>
      <c r="I13" s="13"/>
      <c r="J13" s="13"/>
      <c r="K13" s="14"/>
      <c r="L13" s="15"/>
      <c r="M13" s="22" t="s">
        <v>69</v>
      </c>
      <c r="N13" s="23">
        <f>N11+N12</f>
        <v>432</v>
      </c>
      <c r="O13" s="24">
        <f>O11+O12</f>
        <v>1</v>
      </c>
      <c r="Q13" s="13"/>
      <c r="R13" s="13"/>
      <c r="S13" s="13"/>
    </row>
    <row r="14" spans="1:19" x14ac:dyDescent="0.2">
      <c r="A14" s="23" t="s">
        <v>74</v>
      </c>
      <c r="B14" s="112">
        <v>3</v>
      </c>
      <c r="C14" s="24">
        <f>B14/B17</f>
        <v>4.2918454935622317E-3</v>
      </c>
      <c r="E14" s="6" t="s">
        <v>111</v>
      </c>
      <c r="F14" s="112">
        <v>302</v>
      </c>
      <c r="G14" s="27">
        <f>F14/F16</f>
        <v>0.60039761431411531</v>
      </c>
      <c r="I14" s="17" t="s">
        <v>143</v>
      </c>
      <c r="J14" s="1" t="s">
        <v>64</v>
      </c>
      <c r="K14" s="10" t="s">
        <v>77</v>
      </c>
      <c r="L14" s="15"/>
      <c r="M14" s="13"/>
      <c r="N14" s="13"/>
      <c r="O14" s="14"/>
      <c r="Q14" s="13"/>
      <c r="R14" s="13"/>
      <c r="S14" s="13"/>
    </row>
    <row r="15" spans="1:19" x14ac:dyDescent="0.2">
      <c r="A15" s="23" t="s">
        <v>75</v>
      </c>
      <c r="B15" s="112">
        <v>367</v>
      </c>
      <c r="C15" s="24">
        <f>B15/B17</f>
        <v>0.52503576537911301</v>
      </c>
      <c r="E15" s="6" t="s">
        <v>112</v>
      </c>
      <c r="F15" s="112">
        <v>201</v>
      </c>
      <c r="G15" s="27">
        <f>F15/F16</f>
        <v>0.39960238568588469</v>
      </c>
      <c r="I15" s="17" t="s">
        <v>144</v>
      </c>
      <c r="J15" s="112">
        <v>114</v>
      </c>
      <c r="K15" s="10">
        <f>J15/J19</f>
        <v>0.2556053811659193</v>
      </c>
      <c r="L15" s="15"/>
      <c r="M15" s="22" t="s">
        <v>177</v>
      </c>
      <c r="N15" s="23" t="s">
        <v>64</v>
      </c>
      <c r="O15" s="24" t="s">
        <v>77</v>
      </c>
      <c r="Q15" s="13"/>
      <c r="R15" s="13"/>
      <c r="S15" s="13"/>
    </row>
    <row r="16" spans="1:19" x14ac:dyDescent="0.2">
      <c r="A16" s="23" t="s">
        <v>76</v>
      </c>
      <c r="B16" s="112">
        <v>187</v>
      </c>
      <c r="C16" s="24">
        <f>B16/B17</f>
        <v>0.26752503576537912</v>
      </c>
      <c r="E16" s="6" t="s">
        <v>107</v>
      </c>
      <c r="F16" s="7">
        <f>F14+F15</f>
        <v>503</v>
      </c>
      <c r="G16" s="27">
        <f>G14+G15</f>
        <v>1</v>
      </c>
      <c r="I16" s="17" t="s">
        <v>145</v>
      </c>
      <c r="J16" s="112">
        <v>66</v>
      </c>
      <c r="K16" s="10">
        <f>J16/J19</f>
        <v>0.14798206278026907</v>
      </c>
      <c r="L16" s="15"/>
      <c r="M16" s="22" t="s">
        <v>178</v>
      </c>
      <c r="N16" s="112">
        <v>201</v>
      </c>
      <c r="O16" s="24">
        <f>N16/N18</f>
        <v>0.46853146853146854</v>
      </c>
      <c r="Q16" s="13"/>
      <c r="R16" s="13"/>
      <c r="S16" s="13"/>
    </row>
    <row r="17" spans="1:19" x14ac:dyDescent="0.2">
      <c r="A17" s="23" t="s">
        <v>69</v>
      </c>
      <c r="B17" s="23">
        <f>B10+B11+B12+B13+B14+B15+B16</f>
        <v>699</v>
      </c>
      <c r="C17" s="24">
        <f>C10+C11+C12+C13+C14+C15+C16</f>
        <v>1</v>
      </c>
      <c r="E17" s="13"/>
      <c r="F17" s="13"/>
      <c r="G17" s="14"/>
      <c r="I17" s="17" t="s">
        <v>672</v>
      </c>
      <c r="J17" s="112">
        <v>130</v>
      </c>
      <c r="K17" s="10">
        <f>J17/J19</f>
        <v>0.2914798206278027</v>
      </c>
      <c r="L17" s="15"/>
      <c r="M17" s="22" t="s">
        <v>179</v>
      </c>
      <c r="N17" s="112">
        <v>228</v>
      </c>
      <c r="O17" s="24">
        <f>N17/N18</f>
        <v>0.53146853146853146</v>
      </c>
      <c r="Q17" s="13"/>
      <c r="R17" s="13"/>
      <c r="S17" s="13"/>
    </row>
    <row r="18" spans="1:19" x14ac:dyDescent="0.2">
      <c r="A18" s="13"/>
      <c r="B18" s="13"/>
      <c r="C18" s="14"/>
      <c r="E18" s="17" t="s">
        <v>113</v>
      </c>
      <c r="F18" s="1" t="s">
        <v>64</v>
      </c>
      <c r="G18" s="10" t="s">
        <v>77</v>
      </c>
      <c r="I18" s="17" t="s">
        <v>146</v>
      </c>
      <c r="J18" s="112">
        <v>136</v>
      </c>
      <c r="K18" s="10">
        <f>J18/J19</f>
        <v>0.30493273542600896</v>
      </c>
      <c r="L18" s="15"/>
      <c r="M18" s="22" t="s">
        <v>69</v>
      </c>
      <c r="N18" s="23">
        <f>N16+N17</f>
        <v>429</v>
      </c>
      <c r="O18" s="24">
        <f>O16+O17</f>
        <v>1</v>
      </c>
      <c r="Q18" s="13"/>
      <c r="R18" s="13"/>
      <c r="S18" s="13"/>
    </row>
    <row r="19" spans="1:19" x14ac:dyDescent="0.2">
      <c r="A19" s="43"/>
      <c r="B19" s="43"/>
      <c r="C19" s="44"/>
      <c r="E19" s="17" t="s">
        <v>114</v>
      </c>
      <c r="F19" s="112">
        <v>34</v>
      </c>
      <c r="G19" s="10">
        <f>F19/F22</f>
        <v>6.8410462776659964E-2</v>
      </c>
      <c r="I19" s="17" t="s">
        <v>69</v>
      </c>
      <c r="J19" s="1">
        <f>J15+J16+J17+J18</f>
        <v>446</v>
      </c>
      <c r="K19" s="10">
        <f>K15+K16+K17+K18</f>
        <v>1</v>
      </c>
      <c r="L19" s="15"/>
      <c r="M19" s="13"/>
      <c r="N19" s="13"/>
      <c r="O19" s="14"/>
      <c r="Q19" s="13"/>
      <c r="R19" s="13"/>
      <c r="S19" s="13"/>
    </row>
    <row r="20" spans="1:19" x14ac:dyDescent="0.2">
      <c r="A20" s="43"/>
      <c r="B20" s="43"/>
      <c r="C20" s="44"/>
      <c r="E20" s="17" t="s">
        <v>674</v>
      </c>
      <c r="F20" s="112">
        <v>216</v>
      </c>
      <c r="G20" s="10">
        <f>F20/F22</f>
        <v>0.43460764587525152</v>
      </c>
      <c r="I20" s="13"/>
      <c r="J20" s="13"/>
      <c r="K20" s="14"/>
      <c r="L20" s="15"/>
      <c r="M20" s="22" t="s">
        <v>180</v>
      </c>
      <c r="N20" s="23" t="s">
        <v>64</v>
      </c>
      <c r="O20" s="24" t="s">
        <v>77</v>
      </c>
      <c r="Q20" s="13"/>
      <c r="R20" s="13"/>
      <c r="S20" s="13"/>
    </row>
    <row r="21" spans="1:19" x14ac:dyDescent="0.2">
      <c r="A21" s="43"/>
      <c r="B21" s="43"/>
      <c r="C21" s="44"/>
      <c r="E21" s="17" t="s">
        <v>115</v>
      </c>
      <c r="F21" s="112">
        <v>247</v>
      </c>
      <c r="G21" s="10">
        <f>F21/F22</f>
        <v>0.49698189134808851</v>
      </c>
      <c r="I21" s="17" t="s">
        <v>147</v>
      </c>
      <c r="J21" s="1" t="s">
        <v>64</v>
      </c>
      <c r="K21" s="10" t="s">
        <v>77</v>
      </c>
      <c r="L21" s="15"/>
      <c r="M21" s="22" t="s">
        <v>181</v>
      </c>
      <c r="N21" s="112">
        <v>184</v>
      </c>
      <c r="O21" s="24">
        <f>N21/N25</f>
        <v>0.42592592592592593</v>
      </c>
      <c r="Q21" s="13"/>
      <c r="R21" s="13"/>
      <c r="S21" s="13"/>
    </row>
    <row r="22" spans="1:19" x14ac:dyDescent="0.2">
      <c r="A22" s="43"/>
      <c r="B22" s="43"/>
      <c r="C22" s="44"/>
      <c r="E22" s="17" t="s">
        <v>107</v>
      </c>
      <c r="F22" s="1">
        <f>F19+F20+F21</f>
        <v>497</v>
      </c>
      <c r="G22" s="10">
        <f>G19+G20+G21</f>
        <v>1</v>
      </c>
      <c r="I22" s="17" t="s">
        <v>148</v>
      </c>
      <c r="J22" s="112">
        <v>135</v>
      </c>
      <c r="K22" s="10">
        <f>J22/J25</f>
        <v>0.3</v>
      </c>
      <c r="L22" s="15"/>
      <c r="M22" s="22" t="s">
        <v>182</v>
      </c>
      <c r="N22" s="112">
        <v>126</v>
      </c>
      <c r="O22" s="24">
        <f>N22/N25</f>
        <v>0.29166666666666669</v>
      </c>
      <c r="Q22" s="13"/>
      <c r="R22" s="13"/>
      <c r="S22" s="13"/>
    </row>
    <row r="23" spans="1:19" x14ac:dyDescent="0.2">
      <c r="A23" s="43"/>
      <c r="B23" s="43"/>
      <c r="C23" s="44"/>
      <c r="E23" s="13"/>
      <c r="F23" s="13"/>
      <c r="G23" s="14"/>
      <c r="I23" s="17" t="s">
        <v>149</v>
      </c>
      <c r="J23" s="112">
        <v>71</v>
      </c>
      <c r="K23" s="10">
        <f>J23/J25</f>
        <v>0.15777777777777777</v>
      </c>
      <c r="L23" s="15"/>
      <c r="M23" s="22" t="s">
        <v>183</v>
      </c>
      <c r="N23" s="112">
        <v>80</v>
      </c>
      <c r="O23" s="24">
        <f>N23/N25</f>
        <v>0.18518518518518517</v>
      </c>
      <c r="Q23" s="13"/>
      <c r="R23" s="13"/>
      <c r="S23" s="13"/>
    </row>
    <row r="24" spans="1:19" x14ac:dyDescent="0.2">
      <c r="A24" s="43"/>
      <c r="B24" s="43"/>
      <c r="C24" s="44"/>
      <c r="E24" s="17" t="s">
        <v>116</v>
      </c>
      <c r="F24" s="1" t="s">
        <v>64</v>
      </c>
      <c r="G24" s="10" t="s">
        <v>77</v>
      </c>
      <c r="I24" s="17" t="s">
        <v>675</v>
      </c>
      <c r="J24" s="112">
        <v>244</v>
      </c>
      <c r="K24" s="10">
        <f>J24/J25</f>
        <v>0.54222222222222227</v>
      </c>
      <c r="L24" s="15"/>
      <c r="M24" s="22" t="s">
        <v>184</v>
      </c>
      <c r="N24" s="112">
        <v>42</v>
      </c>
      <c r="O24" s="24">
        <f>N24/N25</f>
        <v>9.7222222222222224E-2</v>
      </c>
      <c r="Q24" s="13"/>
      <c r="R24" s="13"/>
      <c r="S24" s="13"/>
    </row>
    <row r="25" spans="1:19" x14ac:dyDescent="0.2">
      <c r="A25" s="43"/>
      <c r="B25" s="43"/>
      <c r="C25" s="44"/>
      <c r="E25" s="17" t="s">
        <v>117</v>
      </c>
      <c r="F25" s="112">
        <v>228</v>
      </c>
      <c r="G25" s="10">
        <f>F25/F30</f>
        <v>0.47107438016528924</v>
      </c>
      <c r="I25" s="17" t="s">
        <v>69</v>
      </c>
      <c r="J25" s="1">
        <f>J22+J23+J24</f>
        <v>450</v>
      </c>
      <c r="K25" s="10">
        <f>K22+K23+K24</f>
        <v>1</v>
      </c>
      <c r="L25" s="15"/>
      <c r="M25" s="22" t="s">
        <v>69</v>
      </c>
      <c r="N25" s="23">
        <f>N21+N22+N23+N24</f>
        <v>432</v>
      </c>
      <c r="O25" s="24">
        <f>O21+O22+O23+O24</f>
        <v>0.99999999999999989</v>
      </c>
      <c r="Q25" s="13"/>
      <c r="R25" s="13"/>
      <c r="S25" s="13"/>
    </row>
    <row r="26" spans="1:19" x14ac:dyDescent="0.2">
      <c r="A26" s="13"/>
      <c r="B26" s="13"/>
      <c r="C26" s="14"/>
      <c r="E26" s="17" t="s">
        <v>118</v>
      </c>
      <c r="F26" s="112">
        <v>94</v>
      </c>
      <c r="G26" s="10">
        <f>F26/F30</f>
        <v>0.19421487603305784</v>
      </c>
      <c r="I26" s="13"/>
      <c r="J26" s="13"/>
      <c r="K26" s="14"/>
      <c r="L26" s="15"/>
      <c r="M26" s="13"/>
      <c r="N26" s="13"/>
      <c r="O26" s="14"/>
      <c r="Q26" s="13"/>
      <c r="R26" s="13"/>
      <c r="S26" s="13"/>
    </row>
    <row r="27" spans="1:19" x14ac:dyDescent="0.2">
      <c r="A27" s="13"/>
      <c r="B27" s="13"/>
      <c r="C27" s="14"/>
      <c r="E27" s="17" t="s">
        <v>119</v>
      </c>
      <c r="F27" s="112">
        <v>34</v>
      </c>
      <c r="G27" s="10">
        <f>F27/F30</f>
        <v>7.0247933884297523E-2</v>
      </c>
      <c r="I27" s="17" t="s">
        <v>150</v>
      </c>
      <c r="J27" s="1" t="s">
        <v>64</v>
      </c>
      <c r="K27" s="10" t="s">
        <v>77</v>
      </c>
      <c r="L27" s="15"/>
      <c r="M27" s="22" t="s">
        <v>185</v>
      </c>
      <c r="N27" s="23" t="s">
        <v>64</v>
      </c>
      <c r="O27" s="24" t="s">
        <v>77</v>
      </c>
      <c r="Q27" s="13"/>
      <c r="R27" s="13"/>
      <c r="S27" s="13"/>
    </row>
    <row r="28" spans="1:19" x14ac:dyDescent="0.2">
      <c r="A28" s="13"/>
      <c r="B28" s="13"/>
      <c r="C28" s="14"/>
      <c r="E28" s="17" t="s">
        <v>120</v>
      </c>
      <c r="F28" s="112">
        <v>17</v>
      </c>
      <c r="G28" s="10">
        <f>F28/F30</f>
        <v>3.5123966942148761E-2</v>
      </c>
      <c r="I28" s="17" t="s">
        <v>644</v>
      </c>
      <c r="J28" s="112">
        <v>113</v>
      </c>
      <c r="K28" s="10">
        <f>J28/J33</f>
        <v>0.25450450450450451</v>
      </c>
      <c r="L28" s="15"/>
      <c r="M28" s="22" t="s">
        <v>186</v>
      </c>
      <c r="N28" s="112">
        <v>129</v>
      </c>
      <c r="O28" s="24">
        <f>N28/N31</f>
        <v>0.30140186915887851</v>
      </c>
      <c r="Q28" s="13"/>
      <c r="R28" s="13"/>
      <c r="S28" s="13"/>
    </row>
    <row r="29" spans="1:19" x14ac:dyDescent="0.2">
      <c r="A29" s="13"/>
      <c r="B29" s="13"/>
      <c r="C29" s="14"/>
      <c r="E29" s="17" t="s">
        <v>99</v>
      </c>
      <c r="F29" s="112">
        <v>111</v>
      </c>
      <c r="G29" s="10">
        <f>F29/F30</f>
        <v>0.22933884297520662</v>
      </c>
      <c r="I29" s="17" t="s">
        <v>151</v>
      </c>
      <c r="J29" s="112">
        <v>198</v>
      </c>
      <c r="K29" s="10">
        <f>J29/J33</f>
        <v>0.44594594594594594</v>
      </c>
      <c r="L29" s="15"/>
      <c r="M29" s="22" t="s">
        <v>682</v>
      </c>
      <c r="N29" s="112">
        <v>208</v>
      </c>
      <c r="O29" s="24">
        <f>N29/N31</f>
        <v>0.48598130841121495</v>
      </c>
      <c r="Q29" s="13"/>
      <c r="R29" s="13"/>
      <c r="S29" s="13"/>
    </row>
    <row r="30" spans="1:19" x14ac:dyDescent="0.2">
      <c r="A30" s="13"/>
      <c r="B30" s="13"/>
      <c r="C30" s="14"/>
      <c r="E30" s="17" t="s">
        <v>69</v>
      </c>
      <c r="F30" s="1">
        <f>F25+F26+F27+F28+F29</f>
        <v>484</v>
      </c>
      <c r="G30" s="10">
        <f>G25+G26+G27+G28+G29</f>
        <v>1</v>
      </c>
      <c r="I30" s="17" t="s">
        <v>152</v>
      </c>
      <c r="J30" s="112">
        <v>20</v>
      </c>
      <c r="K30" s="10">
        <f>J30/J33</f>
        <v>4.5045045045045043E-2</v>
      </c>
      <c r="L30" s="15"/>
      <c r="M30" s="22" t="s">
        <v>187</v>
      </c>
      <c r="N30" s="112">
        <v>91</v>
      </c>
      <c r="O30" s="24">
        <f>N30/N31</f>
        <v>0.21261682242990654</v>
      </c>
      <c r="Q30" s="13"/>
      <c r="R30" s="13"/>
      <c r="S30" s="13"/>
    </row>
    <row r="31" spans="1:19" x14ac:dyDescent="0.2">
      <c r="A31" s="13"/>
      <c r="B31" s="13"/>
      <c r="C31" s="14"/>
      <c r="E31" s="13"/>
      <c r="F31" s="13"/>
      <c r="G31" s="14"/>
      <c r="I31" s="17" t="s">
        <v>153</v>
      </c>
      <c r="J31" s="112">
        <v>51</v>
      </c>
      <c r="K31" s="10">
        <f>J31/J33</f>
        <v>0.11486486486486487</v>
      </c>
      <c r="L31" s="15"/>
      <c r="M31" s="22" t="s">
        <v>69</v>
      </c>
      <c r="N31" s="23">
        <f>N28+N29+N30</f>
        <v>428</v>
      </c>
      <c r="O31" s="24">
        <f>O28+O29+O30</f>
        <v>1</v>
      </c>
      <c r="Q31" s="13"/>
      <c r="R31" s="13"/>
      <c r="S31" s="13"/>
    </row>
    <row r="32" spans="1:19" x14ac:dyDescent="0.2">
      <c r="A32" s="13"/>
      <c r="B32" s="13"/>
      <c r="C32" s="14"/>
      <c r="E32" s="4" t="s">
        <v>121</v>
      </c>
      <c r="F32" s="5" t="s">
        <v>64</v>
      </c>
      <c r="G32" s="26" t="s">
        <v>94</v>
      </c>
      <c r="I32" s="17" t="s">
        <v>154</v>
      </c>
      <c r="J32" s="112">
        <v>62</v>
      </c>
      <c r="K32" s="10">
        <f>J32/J33</f>
        <v>0.13963963963963963</v>
      </c>
      <c r="L32" s="15"/>
      <c r="M32" s="13"/>
      <c r="N32" s="13"/>
      <c r="O32" s="14"/>
      <c r="Q32" s="13"/>
      <c r="R32" s="13"/>
      <c r="S32" s="13"/>
    </row>
    <row r="33" spans="1:19" x14ac:dyDescent="0.2">
      <c r="A33" s="13"/>
      <c r="B33" s="13"/>
      <c r="C33" s="14"/>
      <c r="E33" s="6" t="s">
        <v>112</v>
      </c>
      <c r="F33" s="112">
        <v>277</v>
      </c>
      <c r="G33" s="27">
        <f>F33/F35</f>
        <v>0.58071278825995809</v>
      </c>
      <c r="I33" s="17" t="s">
        <v>69</v>
      </c>
      <c r="J33" s="1">
        <f>J28+J29+J30+J31+J32</f>
        <v>444</v>
      </c>
      <c r="K33" s="10">
        <f>K28+K29+K30+K31+K32</f>
        <v>1</v>
      </c>
      <c r="L33" s="15"/>
      <c r="M33" s="22" t="s">
        <v>188</v>
      </c>
      <c r="N33" s="23" t="s">
        <v>64</v>
      </c>
      <c r="O33" s="24" t="s">
        <v>77</v>
      </c>
      <c r="Q33" s="13"/>
      <c r="R33" s="13"/>
      <c r="S33" s="13"/>
    </row>
    <row r="34" spans="1:19" x14ac:dyDescent="0.2">
      <c r="A34" s="13"/>
      <c r="B34" s="13"/>
      <c r="C34" s="14"/>
      <c r="E34" s="6" t="s">
        <v>122</v>
      </c>
      <c r="F34" s="112">
        <v>200</v>
      </c>
      <c r="G34" s="27">
        <f>F34/F35</f>
        <v>0.41928721174004191</v>
      </c>
      <c r="I34" s="13"/>
      <c r="J34" s="13"/>
      <c r="K34" s="14"/>
      <c r="L34" s="15"/>
      <c r="M34" s="22" t="s">
        <v>189</v>
      </c>
      <c r="N34" s="112">
        <v>162</v>
      </c>
      <c r="O34" s="24">
        <f>N34/N38</f>
        <v>0.37850467289719625</v>
      </c>
      <c r="Q34" s="13"/>
      <c r="R34" s="13"/>
      <c r="S34" s="13"/>
    </row>
    <row r="35" spans="1:19" x14ac:dyDescent="0.2">
      <c r="A35" s="13"/>
      <c r="B35" s="13"/>
      <c r="C35" s="14"/>
      <c r="E35" s="6" t="s">
        <v>107</v>
      </c>
      <c r="F35" s="7">
        <f>F33+F34</f>
        <v>477</v>
      </c>
      <c r="G35" s="27">
        <f>G33+G34</f>
        <v>1</v>
      </c>
      <c r="I35" s="22" t="s">
        <v>155</v>
      </c>
      <c r="J35" s="23" t="s">
        <v>64</v>
      </c>
      <c r="K35" s="24" t="s">
        <v>77</v>
      </c>
      <c r="L35" s="15"/>
      <c r="M35" s="22" t="s">
        <v>190</v>
      </c>
      <c r="N35" s="112">
        <v>194</v>
      </c>
      <c r="O35" s="24">
        <f>N35/N38</f>
        <v>0.45327102803738317</v>
      </c>
      <c r="Q35" s="13"/>
      <c r="R35" s="13"/>
      <c r="S35" s="13"/>
    </row>
    <row r="36" spans="1:19" x14ac:dyDescent="0.2">
      <c r="A36" s="43"/>
      <c r="B36" s="43"/>
      <c r="C36" s="44"/>
      <c r="E36" s="13"/>
      <c r="F36" s="13"/>
      <c r="G36" s="14"/>
      <c r="I36" s="22" t="s">
        <v>156</v>
      </c>
      <c r="J36" s="112">
        <v>238</v>
      </c>
      <c r="K36" s="24">
        <f>J36/J38</f>
        <v>0.53243847874720363</v>
      </c>
      <c r="L36" s="15"/>
      <c r="M36" s="22" t="s">
        <v>191</v>
      </c>
      <c r="N36" s="112">
        <v>43</v>
      </c>
      <c r="O36" s="24">
        <f>N36/N38</f>
        <v>0.10046728971962617</v>
      </c>
      <c r="Q36" s="13"/>
      <c r="R36" s="13"/>
      <c r="S36" s="13"/>
    </row>
    <row r="37" spans="1:19" x14ac:dyDescent="0.2">
      <c r="A37" s="43"/>
      <c r="B37" s="43"/>
      <c r="C37" s="44"/>
      <c r="E37" s="4" t="s">
        <v>123</v>
      </c>
      <c r="F37" s="5" t="s">
        <v>64</v>
      </c>
      <c r="G37" s="26" t="s">
        <v>65</v>
      </c>
      <c r="I37" s="22" t="s">
        <v>582</v>
      </c>
      <c r="J37" s="112">
        <v>209</v>
      </c>
      <c r="K37" s="24">
        <f>J37/J38</f>
        <v>0.46756152125279643</v>
      </c>
      <c r="L37" s="15"/>
      <c r="M37" s="22" t="s">
        <v>192</v>
      </c>
      <c r="N37" s="112">
        <v>29</v>
      </c>
      <c r="O37" s="24">
        <f>N37/N38</f>
        <v>6.7757009345794386E-2</v>
      </c>
      <c r="Q37" s="13"/>
      <c r="R37" s="13"/>
      <c r="S37" s="13"/>
    </row>
    <row r="38" spans="1:19" x14ac:dyDescent="0.2">
      <c r="A38" s="43"/>
      <c r="B38" s="43"/>
      <c r="C38" s="44"/>
      <c r="E38" s="6" t="s">
        <v>124</v>
      </c>
      <c r="F38" s="112">
        <v>0</v>
      </c>
      <c r="G38" s="27">
        <f>F38/F40</f>
        <v>0</v>
      </c>
      <c r="I38" s="22" t="s">
        <v>69</v>
      </c>
      <c r="J38" s="23">
        <f>J36+J37</f>
        <v>447</v>
      </c>
      <c r="K38" s="24">
        <f>K36+K37</f>
        <v>1</v>
      </c>
      <c r="L38" s="15"/>
      <c r="M38" s="22" t="s">
        <v>107</v>
      </c>
      <c r="N38" s="23">
        <f>N34+N35+N36+N37</f>
        <v>428</v>
      </c>
      <c r="O38" s="24">
        <f>O34+O35+O36+O37</f>
        <v>1</v>
      </c>
      <c r="Q38" s="13"/>
      <c r="R38" s="13"/>
      <c r="S38" s="13"/>
    </row>
    <row r="39" spans="1:19" x14ac:dyDescent="0.2">
      <c r="A39" s="43"/>
      <c r="B39" s="43"/>
      <c r="C39" s="44"/>
      <c r="E39" s="6" t="s">
        <v>125</v>
      </c>
      <c r="F39" s="112">
        <v>1</v>
      </c>
      <c r="G39" s="27">
        <f>F39/F40</f>
        <v>1</v>
      </c>
      <c r="I39" s="13"/>
      <c r="J39" s="13"/>
      <c r="K39" s="14"/>
      <c r="L39" s="15"/>
      <c r="M39" s="13"/>
      <c r="N39" s="13"/>
      <c r="O39" s="14"/>
      <c r="Q39" s="13"/>
      <c r="R39" s="13"/>
      <c r="S39" s="13"/>
    </row>
    <row r="40" spans="1:19" x14ac:dyDescent="0.2">
      <c r="A40" s="13"/>
      <c r="B40" s="13"/>
      <c r="C40" s="14"/>
      <c r="E40" s="6" t="s">
        <v>107</v>
      </c>
      <c r="F40" s="7">
        <f>F38+F39</f>
        <v>1</v>
      </c>
      <c r="G40" s="27">
        <f>G38+G39</f>
        <v>1</v>
      </c>
      <c r="I40" s="22" t="s">
        <v>157</v>
      </c>
      <c r="J40" s="23" t="s">
        <v>64</v>
      </c>
      <c r="K40" s="24" t="s">
        <v>77</v>
      </c>
      <c r="L40" s="15"/>
      <c r="M40" s="22" t="s">
        <v>193</v>
      </c>
      <c r="N40" s="23" t="s">
        <v>64</v>
      </c>
      <c r="O40" s="24" t="s">
        <v>77</v>
      </c>
      <c r="Q40" s="13"/>
      <c r="R40" s="13"/>
      <c r="S40" s="13"/>
    </row>
    <row r="41" spans="1:19" ht="34" x14ac:dyDescent="0.2">
      <c r="A41" s="12" t="s">
        <v>205</v>
      </c>
      <c r="B41" s="1" t="s">
        <v>64</v>
      </c>
      <c r="C41" s="10" t="s">
        <v>94</v>
      </c>
      <c r="E41" s="13"/>
      <c r="F41" s="13"/>
      <c r="G41" s="14"/>
      <c r="I41" s="22" t="s">
        <v>645</v>
      </c>
      <c r="J41" s="112">
        <v>84</v>
      </c>
      <c r="K41" s="24">
        <f>J41/J45</f>
        <v>0.19489559164733178</v>
      </c>
      <c r="L41" s="15"/>
      <c r="M41" s="22" t="s">
        <v>194</v>
      </c>
      <c r="N41" s="112">
        <v>84</v>
      </c>
      <c r="O41" s="24">
        <f>N41/N45</f>
        <v>0.1990521327014218</v>
      </c>
      <c r="Q41" s="13"/>
      <c r="R41" s="13"/>
      <c r="S41" s="13"/>
    </row>
    <row r="42" spans="1:19" x14ac:dyDescent="0.2">
      <c r="A42" s="1" t="s">
        <v>87</v>
      </c>
      <c r="B42" s="112">
        <v>342</v>
      </c>
      <c r="C42" s="10">
        <f>B42/B44</f>
        <v>0.6184448462929476</v>
      </c>
      <c r="E42" s="17" t="s">
        <v>126</v>
      </c>
      <c r="F42" s="1" t="s">
        <v>64</v>
      </c>
      <c r="G42" s="10" t="s">
        <v>77</v>
      </c>
      <c r="I42" s="22" t="s">
        <v>158</v>
      </c>
      <c r="J42" s="112">
        <v>96</v>
      </c>
      <c r="K42" s="24">
        <f>J42/J45</f>
        <v>0.22273781902552203</v>
      </c>
      <c r="L42" s="15"/>
      <c r="M42" s="22" t="s">
        <v>195</v>
      </c>
      <c r="N42" s="112">
        <v>126</v>
      </c>
      <c r="O42" s="24">
        <f>N42/N45</f>
        <v>0.29857819905213268</v>
      </c>
      <c r="Q42" s="13"/>
      <c r="R42" s="13"/>
      <c r="S42" s="13"/>
    </row>
    <row r="43" spans="1:19" x14ac:dyDescent="0.2">
      <c r="A43" s="1" t="s">
        <v>88</v>
      </c>
      <c r="B43" s="112">
        <v>211</v>
      </c>
      <c r="C43" s="10">
        <f>B43/B44</f>
        <v>0.38155515370705245</v>
      </c>
      <c r="E43" s="124" t="s">
        <v>127</v>
      </c>
      <c r="F43" s="125">
        <v>94</v>
      </c>
      <c r="G43" s="127">
        <f>F43/F49</f>
        <v>0.20659340659340658</v>
      </c>
      <c r="I43" s="22" t="s">
        <v>159</v>
      </c>
      <c r="J43" s="112">
        <v>108</v>
      </c>
      <c r="K43" s="24">
        <f>J43/J45</f>
        <v>0.25058004640371229</v>
      </c>
      <c r="L43" s="15"/>
      <c r="M43" s="22" t="s">
        <v>196</v>
      </c>
      <c r="N43" s="112">
        <v>123</v>
      </c>
      <c r="O43" s="24">
        <f>N43/N45</f>
        <v>0.29146919431279622</v>
      </c>
      <c r="Q43" s="13"/>
      <c r="R43" s="13"/>
      <c r="S43" s="13"/>
    </row>
    <row r="44" spans="1:19" x14ac:dyDescent="0.2">
      <c r="A44" s="1" t="s">
        <v>69</v>
      </c>
      <c r="B44" s="1">
        <f>B42+B43</f>
        <v>553</v>
      </c>
      <c r="C44" s="10">
        <f>C42+C43</f>
        <v>1</v>
      </c>
      <c r="E44" s="17" t="s">
        <v>128</v>
      </c>
      <c r="F44" s="112">
        <v>56</v>
      </c>
      <c r="G44" s="10">
        <f>F44/F49</f>
        <v>0.12307692307692308</v>
      </c>
      <c r="I44" s="22" t="s">
        <v>160</v>
      </c>
      <c r="J44" s="112">
        <v>143</v>
      </c>
      <c r="K44" s="24">
        <f>J44/J45</f>
        <v>0.33178654292343385</v>
      </c>
      <c r="L44" s="15"/>
      <c r="M44" s="22" t="s">
        <v>197</v>
      </c>
      <c r="N44" s="112">
        <v>89</v>
      </c>
      <c r="O44" s="24">
        <f>N44/N45</f>
        <v>0.2109004739336493</v>
      </c>
      <c r="Q44" s="13"/>
      <c r="R44" s="13"/>
      <c r="S44" s="13"/>
    </row>
    <row r="45" spans="1:19" x14ac:dyDescent="0.2">
      <c r="A45" s="13"/>
      <c r="B45" s="13"/>
      <c r="C45" s="14"/>
      <c r="E45" s="17" t="s">
        <v>129</v>
      </c>
      <c r="F45" s="112">
        <v>100</v>
      </c>
      <c r="G45" s="10">
        <f>F45/F49</f>
        <v>0.21978021978021978</v>
      </c>
      <c r="I45" s="22" t="s">
        <v>69</v>
      </c>
      <c r="J45" s="23">
        <f>J41+J42+J43+J44</f>
        <v>431</v>
      </c>
      <c r="K45" s="24">
        <f>K41+K42+K43+K44</f>
        <v>1</v>
      </c>
      <c r="L45" s="15"/>
      <c r="M45" s="22" t="s">
        <v>69</v>
      </c>
      <c r="N45" s="23">
        <f>N41+N42+N43+N44</f>
        <v>422</v>
      </c>
      <c r="O45" s="24">
        <f>O41+O42+O43+O44</f>
        <v>1</v>
      </c>
      <c r="Q45" s="13"/>
      <c r="R45" s="13"/>
      <c r="S45" s="13"/>
    </row>
    <row r="46" spans="1:19" ht="34" x14ac:dyDescent="0.2">
      <c r="A46" s="12" t="s">
        <v>89</v>
      </c>
      <c r="B46" s="1" t="s">
        <v>64</v>
      </c>
      <c r="C46" s="10" t="s">
        <v>94</v>
      </c>
      <c r="E46" s="17" t="s">
        <v>130</v>
      </c>
      <c r="F46" s="112">
        <v>106</v>
      </c>
      <c r="G46" s="10">
        <f>F46/F49</f>
        <v>0.23296703296703297</v>
      </c>
      <c r="I46" s="13"/>
      <c r="J46" s="13"/>
      <c r="K46" s="14"/>
      <c r="L46" s="15"/>
      <c r="M46" s="13"/>
      <c r="N46" s="13"/>
      <c r="O46" s="14"/>
      <c r="Q46" s="13"/>
      <c r="R46" s="13"/>
      <c r="S46" s="13"/>
    </row>
    <row r="47" spans="1:19" x14ac:dyDescent="0.2">
      <c r="A47" s="1" t="s">
        <v>90</v>
      </c>
      <c r="B47" s="112">
        <v>214</v>
      </c>
      <c r="C47" s="10">
        <f>B47/B49</f>
        <v>0.42714570858283435</v>
      </c>
      <c r="E47" s="17" t="s">
        <v>131</v>
      </c>
      <c r="F47" s="112">
        <v>78</v>
      </c>
      <c r="G47" s="10">
        <f>F47/F49</f>
        <v>0.17142857142857143</v>
      </c>
      <c r="I47" s="22" t="s">
        <v>161</v>
      </c>
      <c r="J47" s="23" t="s">
        <v>64</v>
      </c>
      <c r="K47" s="24" t="s">
        <v>77</v>
      </c>
      <c r="M47" s="22" t="s">
        <v>198</v>
      </c>
      <c r="N47" s="23" t="s">
        <v>64</v>
      </c>
      <c r="O47" s="24" t="s">
        <v>77</v>
      </c>
      <c r="Q47" s="13"/>
      <c r="R47" s="13"/>
      <c r="S47" s="13"/>
    </row>
    <row r="48" spans="1:19" x14ac:dyDescent="0.2">
      <c r="A48" s="1" t="s">
        <v>91</v>
      </c>
      <c r="B48" s="112">
        <v>287</v>
      </c>
      <c r="C48" s="10">
        <f>B48/B49</f>
        <v>0.57285429141716571</v>
      </c>
      <c r="E48" s="17" t="s">
        <v>673</v>
      </c>
      <c r="F48" s="112">
        <v>21</v>
      </c>
      <c r="G48" s="10">
        <f>F48/F49</f>
        <v>4.6153846153846156E-2</v>
      </c>
      <c r="I48" s="22" t="s">
        <v>162</v>
      </c>
      <c r="J48" s="112">
        <v>200</v>
      </c>
      <c r="K48" s="24">
        <f>J48/J51</f>
        <v>0.46948356807511737</v>
      </c>
      <c r="M48" s="22" t="s">
        <v>199</v>
      </c>
      <c r="N48" s="112">
        <v>147</v>
      </c>
      <c r="O48" s="24">
        <f>N48/N51</f>
        <v>0.35679611650485438</v>
      </c>
      <c r="Q48" s="13"/>
      <c r="R48" s="13"/>
      <c r="S48" s="13"/>
    </row>
    <row r="49" spans="1:19" x14ac:dyDescent="0.2">
      <c r="A49" s="1" t="s">
        <v>69</v>
      </c>
      <c r="B49" s="1">
        <f>B47+B48</f>
        <v>501</v>
      </c>
      <c r="C49" s="10">
        <f>C47+C48</f>
        <v>1</v>
      </c>
      <c r="E49" s="17" t="s">
        <v>69</v>
      </c>
      <c r="F49" s="1">
        <f>F43+F44+F45+F46+F47+F48</f>
        <v>455</v>
      </c>
      <c r="G49" s="10">
        <f>G43+G44+G45+G46+G47+G48</f>
        <v>1.0000000000000002</v>
      </c>
      <c r="I49" s="22" t="s">
        <v>163</v>
      </c>
      <c r="J49" s="112">
        <v>157</v>
      </c>
      <c r="K49" s="24">
        <f>J49/J51</f>
        <v>0.36854460093896713</v>
      </c>
      <c r="M49" s="22" t="s">
        <v>200</v>
      </c>
      <c r="N49" s="112">
        <v>171</v>
      </c>
      <c r="O49" s="24">
        <f>N49/N51</f>
        <v>0.41504854368932037</v>
      </c>
      <c r="Q49" s="13"/>
      <c r="R49" s="13"/>
      <c r="S49" s="13"/>
    </row>
    <row r="50" spans="1:19" x14ac:dyDescent="0.2">
      <c r="A50" s="13"/>
      <c r="B50" s="13"/>
      <c r="C50" s="14"/>
      <c r="E50" s="13"/>
      <c r="F50" s="13"/>
      <c r="G50" s="14"/>
      <c r="I50" s="22" t="s">
        <v>164</v>
      </c>
      <c r="J50" s="112">
        <v>69</v>
      </c>
      <c r="K50" s="24">
        <f>J50/J51</f>
        <v>0.1619718309859155</v>
      </c>
      <c r="M50" s="22" t="s">
        <v>201</v>
      </c>
      <c r="N50" s="112">
        <v>94</v>
      </c>
      <c r="O50" s="24">
        <f>N50/N51</f>
        <v>0.22815533980582525</v>
      </c>
      <c r="Q50" s="13"/>
      <c r="R50" s="13"/>
      <c r="S50" s="13"/>
    </row>
    <row r="51" spans="1:19" ht="34" x14ac:dyDescent="0.2">
      <c r="A51" s="12" t="s">
        <v>95</v>
      </c>
      <c r="B51" s="1" t="s">
        <v>64</v>
      </c>
      <c r="C51" s="10" t="s">
        <v>94</v>
      </c>
      <c r="E51" s="17" t="s">
        <v>132</v>
      </c>
      <c r="F51" s="1" t="s">
        <v>64</v>
      </c>
      <c r="G51" s="10" t="s">
        <v>77</v>
      </c>
      <c r="I51" s="22" t="s">
        <v>69</v>
      </c>
      <c r="J51" s="23">
        <f>J48+J49+J50</f>
        <v>426</v>
      </c>
      <c r="K51" s="24">
        <f>K48+K49+K50</f>
        <v>1</v>
      </c>
      <c r="M51" s="22" t="s">
        <v>69</v>
      </c>
      <c r="N51" s="23">
        <f>N48+N49+N50</f>
        <v>412</v>
      </c>
      <c r="O51" s="24">
        <f>O48+O49+O50</f>
        <v>1</v>
      </c>
      <c r="Q51" s="13"/>
      <c r="R51" s="13"/>
      <c r="S51" s="13"/>
    </row>
    <row r="52" spans="1:19" x14ac:dyDescent="0.2">
      <c r="A52" s="1" t="s">
        <v>92</v>
      </c>
      <c r="B52" s="112">
        <v>156</v>
      </c>
      <c r="C52" s="10">
        <f>B52/B54</f>
        <v>0.28312159709618873</v>
      </c>
      <c r="E52" s="17" t="s">
        <v>133</v>
      </c>
      <c r="F52" s="112">
        <v>243</v>
      </c>
      <c r="G52" s="10">
        <f>F52/F55</f>
        <v>0.52483801295896326</v>
      </c>
      <c r="I52" s="13"/>
      <c r="J52" s="13"/>
      <c r="K52" s="14"/>
      <c r="M52" s="13"/>
      <c r="N52" s="13"/>
      <c r="O52" s="14"/>
      <c r="Q52" s="13"/>
      <c r="R52" s="13"/>
      <c r="S52" s="13"/>
    </row>
    <row r="53" spans="1:19" x14ac:dyDescent="0.2">
      <c r="A53" s="1" t="s">
        <v>93</v>
      </c>
      <c r="B53" s="112">
        <v>395</v>
      </c>
      <c r="C53" s="10">
        <f>B53/B54</f>
        <v>0.71687840290381122</v>
      </c>
      <c r="E53" s="17" t="s">
        <v>134</v>
      </c>
      <c r="F53" s="112">
        <v>177</v>
      </c>
      <c r="G53" s="10">
        <f>F53/F55</f>
        <v>0.38228941684665224</v>
      </c>
      <c r="I53" s="22" t="s">
        <v>165</v>
      </c>
      <c r="J53" s="23" t="s">
        <v>64</v>
      </c>
      <c r="K53" s="24" t="s">
        <v>77</v>
      </c>
      <c r="M53" s="22" t="s">
        <v>202</v>
      </c>
      <c r="N53" s="23" t="s">
        <v>64</v>
      </c>
      <c r="O53" s="24" t="s">
        <v>77</v>
      </c>
      <c r="Q53" s="13"/>
      <c r="R53" s="13"/>
      <c r="S53" s="13"/>
    </row>
    <row r="54" spans="1:19" x14ac:dyDescent="0.2">
      <c r="A54" s="1" t="s">
        <v>69</v>
      </c>
      <c r="B54" s="1">
        <f>B52+B53</f>
        <v>551</v>
      </c>
      <c r="C54" s="10">
        <f>C52+C53</f>
        <v>1</v>
      </c>
      <c r="E54" s="17" t="s">
        <v>135</v>
      </c>
      <c r="F54" s="112">
        <v>43</v>
      </c>
      <c r="G54" s="10">
        <f>F54/F55</f>
        <v>9.2872570194384454E-2</v>
      </c>
      <c r="I54" s="22" t="s">
        <v>166</v>
      </c>
      <c r="J54" s="112">
        <v>218</v>
      </c>
      <c r="K54" s="24">
        <f>J54/J57</f>
        <v>0.51053864168618268</v>
      </c>
      <c r="M54" s="22" t="s">
        <v>203</v>
      </c>
      <c r="N54" s="112">
        <v>262</v>
      </c>
      <c r="O54" s="24">
        <f>N54/N56</f>
        <v>0.62380952380952381</v>
      </c>
      <c r="Q54" s="13"/>
      <c r="R54" s="13"/>
      <c r="S54" s="13"/>
    </row>
    <row r="55" spans="1:19" x14ac:dyDescent="0.2">
      <c r="A55" s="13"/>
      <c r="B55" s="13"/>
      <c r="C55" s="14"/>
      <c r="E55" s="17" t="s">
        <v>69</v>
      </c>
      <c r="F55" s="1">
        <f>F52+F53+F54</f>
        <v>463</v>
      </c>
      <c r="G55" s="10">
        <f>G52+G53+G54</f>
        <v>1</v>
      </c>
      <c r="I55" s="22" t="s">
        <v>167</v>
      </c>
      <c r="J55" s="112">
        <v>118</v>
      </c>
      <c r="K55" s="24">
        <f>J55/J57</f>
        <v>0.27634660421545665</v>
      </c>
      <c r="M55" s="22" t="s">
        <v>204</v>
      </c>
      <c r="N55" s="112">
        <v>158</v>
      </c>
      <c r="O55" s="24">
        <f>N55/N56</f>
        <v>0.37619047619047619</v>
      </c>
      <c r="Q55" s="13"/>
      <c r="R55" s="13"/>
      <c r="S55" s="13"/>
    </row>
    <row r="56" spans="1:19" ht="34" x14ac:dyDescent="0.2">
      <c r="A56" s="12" t="s">
        <v>96</v>
      </c>
      <c r="B56" s="1" t="s">
        <v>64</v>
      </c>
      <c r="C56" s="10" t="s">
        <v>94</v>
      </c>
      <c r="E56" s="13"/>
      <c r="F56" s="13"/>
      <c r="G56" s="14"/>
      <c r="I56" s="22" t="s">
        <v>168</v>
      </c>
      <c r="J56" s="112">
        <v>91</v>
      </c>
      <c r="K56" s="24">
        <f>J56/J57</f>
        <v>0.21311475409836064</v>
      </c>
      <c r="M56" s="22" t="s">
        <v>69</v>
      </c>
      <c r="N56" s="23">
        <f>N54+N55</f>
        <v>420</v>
      </c>
      <c r="O56" s="24">
        <f>O54+O55</f>
        <v>1</v>
      </c>
      <c r="Q56" s="13"/>
      <c r="R56" s="13"/>
      <c r="S56" s="13"/>
    </row>
    <row r="57" spans="1:19" x14ac:dyDescent="0.2">
      <c r="A57" s="1" t="s">
        <v>97</v>
      </c>
      <c r="B57" s="112">
        <v>100</v>
      </c>
      <c r="C57" s="10">
        <f>B57/B60</f>
        <v>0.19493177387914229</v>
      </c>
      <c r="E57" s="17" t="s">
        <v>136</v>
      </c>
      <c r="F57" s="1" t="s">
        <v>64</v>
      </c>
      <c r="G57" s="10" t="s">
        <v>77</v>
      </c>
      <c r="I57" s="22" t="s">
        <v>69</v>
      </c>
      <c r="J57" s="23">
        <f>J54+J55+J56</f>
        <v>427</v>
      </c>
      <c r="K57" s="24">
        <f>K54+K55+K56</f>
        <v>1</v>
      </c>
      <c r="M57" s="13"/>
      <c r="N57" s="13"/>
      <c r="O57" s="13"/>
      <c r="Q57" s="13"/>
      <c r="R57" s="13"/>
      <c r="S57" s="13"/>
    </row>
    <row r="58" spans="1:19" x14ac:dyDescent="0.2">
      <c r="A58" s="1" t="s">
        <v>98</v>
      </c>
      <c r="B58" s="112">
        <v>235</v>
      </c>
      <c r="C58" s="10">
        <f>B58/B60</f>
        <v>0.45808966861598438</v>
      </c>
      <c r="E58" s="17" t="s">
        <v>137</v>
      </c>
      <c r="F58" s="112">
        <v>254</v>
      </c>
      <c r="G58" s="10">
        <f>F58/F60</f>
        <v>0.54859611231101513</v>
      </c>
      <c r="I58" s="13"/>
      <c r="J58" s="13"/>
      <c r="K58" s="14"/>
      <c r="M58" s="13"/>
      <c r="N58" s="13"/>
      <c r="O58" s="13"/>
      <c r="Q58" s="13"/>
      <c r="R58" s="13"/>
      <c r="S58" s="13"/>
    </row>
    <row r="59" spans="1:19" x14ac:dyDescent="0.2">
      <c r="A59" s="1" t="s">
        <v>99</v>
      </c>
      <c r="B59" s="112">
        <v>178</v>
      </c>
      <c r="C59" s="10">
        <f>B59/B60</f>
        <v>0.34697855750487328</v>
      </c>
      <c r="E59" s="29" t="s">
        <v>72</v>
      </c>
      <c r="F59" s="112">
        <v>209</v>
      </c>
      <c r="G59" s="31">
        <f>F59/F60</f>
        <v>0.45140388768898487</v>
      </c>
      <c r="H59" s="15"/>
      <c r="I59" s="30"/>
      <c r="J59" s="15"/>
      <c r="K59" s="16"/>
      <c r="M59" s="13"/>
      <c r="N59" s="13"/>
      <c r="O59" s="13"/>
      <c r="Q59" s="13"/>
      <c r="R59" s="13"/>
      <c r="S59" s="13"/>
    </row>
    <row r="60" spans="1:19" x14ac:dyDescent="0.2">
      <c r="A60" s="1" t="s">
        <v>69</v>
      </c>
      <c r="B60" s="1">
        <f>B57+B58+B59</f>
        <v>513</v>
      </c>
      <c r="C60" s="10">
        <f>C57+C58+C59</f>
        <v>0.99999999999999989</v>
      </c>
      <c r="E60" s="22" t="s">
        <v>69</v>
      </c>
      <c r="F60" s="23">
        <f>F58+F59</f>
        <v>463</v>
      </c>
      <c r="G60" s="32">
        <f>G58+G59</f>
        <v>1</v>
      </c>
      <c r="H60" s="15"/>
      <c r="I60" s="30"/>
      <c r="J60" s="15"/>
      <c r="K60" s="16"/>
      <c r="M60" s="13"/>
      <c r="N60" s="13"/>
      <c r="O60" s="13"/>
      <c r="Q60" s="13"/>
      <c r="R60" s="13"/>
      <c r="S60" s="13"/>
    </row>
    <row r="61" spans="1:19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13"/>
      <c r="R61" s="13"/>
      <c r="S61" s="13"/>
    </row>
    <row r="62" spans="1:19" ht="34" x14ac:dyDescent="0.2">
      <c r="A62" s="12" t="s">
        <v>100</v>
      </c>
      <c r="B62" s="1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13"/>
      <c r="R62" s="13"/>
      <c r="S62" s="13"/>
    </row>
    <row r="63" spans="1:19" x14ac:dyDescent="0.2">
      <c r="A63" s="1" t="s">
        <v>101</v>
      </c>
      <c r="B63" s="112">
        <v>498</v>
      </c>
      <c r="C63" s="10">
        <f>B63/B65</f>
        <v>0.79173290937996821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13"/>
      <c r="R63" s="13"/>
      <c r="S63" s="13"/>
    </row>
    <row r="64" spans="1:19" x14ac:dyDescent="0.2">
      <c r="A64" s="1" t="s">
        <v>102</v>
      </c>
      <c r="B64" s="112">
        <v>131</v>
      </c>
      <c r="C64" s="10">
        <f>B64/B65</f>
        <v>0.20826709062003179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13"/>
      <c r="R64" s="13"/>
      <c r="S64" s="13"/>
    </row>
    <row r="65" spans="1:19" x14ac:dyDescent="0.2">
      <c r="A65" s="3" t="s">
        <v>69</v>
      </c>
      <c r="B65" s="1">
        <f>B63+B64</f>
        <v>629</v>
      </c>
      <c r="C65" s="10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13"/>
      <c r="R65" s="13"/>
      <c r="S65" s="13"/>
    </row>
    <row r="66" spans="1:19" s="13" customFormat="1" x14ac:dyDescent="0.2">
      <c r="C66" s="14"/>
      <c r="G66" s="14"/>
      <c r="I66" s="30"/>
      <c r="J66" s="15"/>
      <c r="K66" s="16"/>
    </row>
    <row r="67" spans="1:19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</row>
    <row r="68" spans="1:19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</row>
    <row r="69" spans="1:19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</row>
    <row r="70" spans="1:19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</row>
    <row r="71" spans="1:19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</row>
    <row r="72" spans="1:19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</row>
    <row r="73" spans="1:19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</row>
    <row r="74" spans="1:19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</row>
    <row r="75" spans="1:19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</row>
    <row r="76" spans="1:19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</row>
    <row r="77" spans="1:19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</row>
    <row r="78" spans="1:19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</row>
    <row r="79" spans="1:19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</row>
    <row r="80" spans="1:19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</row>
    <row r="81" spans="3:11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</row>
    <row r="82" spans="3:11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</row>
    <row r="83" spans="3:11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</row>
    <row r="84" spans="3:11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</row>
    <row r="85" spans="3:11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</row>
    <row r="86" spans="3:11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</row>
    <row r="87" spans="3:11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</row>
    <row r="88" spans="3:11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</row>
    <row r="89" spans="3:11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</row>
    <row r="90" spans="3:11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</row>
    <row r="91" spans="3:11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</row>
    <row r="92" spans="3:11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</row>
    <row r="93" spans="3:11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</row>
    <row r="94" spans="3:11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</row>
    <row r="95" spans="3:11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</row>
    <row r="96" spans="3:11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</row>
    <row r="97" spans="3:15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</row>
    <row r="98" spans="3:15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</row>
    <row r="99" spans="3:15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</row>
    <row r="100" spans="3:15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</row>
    <row r="101" spans="3:15" x14ac:dyDescent="0.2">
      <c r="D101" s="15"/>
      <c r="E101" s="21"/>
      <c r="F101" s="20"/>
      <c r="G101" s="28"/>
      <c r="H101" s="15"/>
      <c r="I101" s="21"/>
      <c r="J101" s="20"/>
      <c r="K101" s="28"/>
    </row>
    <row r="102" spans="3:15" x14ac:dyDescent="0.2">
      <c r="D102" s="15"/>
      <c r="E102" s="21"/>
      <c r="F102" s="20"/>
      <c r="G102" s="28"/>
      <c r="H102" s="15"/>
      <c r="I102" s="21"/>
      <c r="J102" s="20"/>
      <c r="K102" s="28"/>
    </row>
    <row r="103" spans="3:15" x14ac:dyDescent="0.2">
      <c r="D103" s="15"/>
      <c r="E103" s="21"/>
      <c r="F103" s="20"/>
      <c r="G103" s="28"/>
      <c r="H103" s="15"/>
      <c r="I103" s="20"/>
      <c r="J103" s="20"/>
      <c r="K103" s="28"/>
    </row>
    <row r="104" spans="3:15" x14ac:dyDescent="0.2">
      <c r="D104" s="15"/>
      <c r="E104" s="21"/>
      <c r="F104" s="20"/>
      <c r="G104" s="28"/>
      <c r="H104" s="15"/>
      <c r="I104" s="21"/>
      <c r="J104" s="20"/>
      <c r="K104" s="28"/>
    </row>
    <row r="105" spans="3:15" x14ac:dyDescent="0.2">
      <c r="D105" s="15"/>
      <c r="E105" s="20"/>
      <c r="F105" s="20"/>
      <c r="G105" s="28"/>
      <c r="H105" s="15"/>
      <c r="I105" s="21"/>
      <c r="J105" s="20"/>
      <c r="K105" s="28"/>
    </row>
    <row r="106" spans="3:15" x14ac:dyDescent="0.2">
      <c r="D106" s="15"/>
      <c r="E106" s="21"/>
      <c r="F106" s="20"/>
      <c r="G106" s="28"/>
      <c r="H106" s="15"/>
      <c r="I106" s="21"/>
      <c r="J106" s="20"/>
      <c r="K106" s="28"/>
    </row>
    <row r="107" spans="3:15" x14ac:dyDescent="0.2">
      <c r="D107" s="15"/>
      <c r="E107" s="21"/>
      <c r="F107" s="20"/>
      <c r="G107" s="28"/>
      <c r="H107" s="15"/>
      <c r="I107" s="21"/>
      <c r="J107" s="20"/>
      <c r="K107" s="28"/>
    </row>
    <row r="108" spans="3:15" x14ac:dyDescent="0.2">
      <c r="D108" s="15"/>
      <c r="E108" s="21"/>
      <c r="F108" s="20"/>
      <c r="G108" s="28"/>
      <c r="H108" s="15"/>
      <c r="I108" s="20"/>
      <c r="J108" s="20"/>
      <c r="K108" s="28"/>
    </row>
    <row r="109" spans="3:15" x14ac:dyDescent="0.2">
      <c r="D109" s="15"/>
      <c r="E109" s="21"/>
      <c r="F109" s="20"/>
      <c r="G109" s="28"/>
      <c r="H109" s="15"/>
    </row>
    <row r="110" spans="3:15" x14ac:dyDescent="0.2">
      <c r="D110" s="15"/>
      <c r="E110" s="21"/>
      <c r="F110" s="20"/>
      <c r="G110" s="28"/>
      <c r="H110" s="15"/>
    </row>
    <row r="111" spans="3:15" x14ac:dyDescent="0.2">
      <c r="D111" s="15"/>
      <c r="E111" s="20"/>
      <c r="F111" s="20"/>
      <c r="G111" s="28"/>
      <c r="H111" s="15"/>
    </row>
    <row r="112" spans="3:15" x14ac:dyDescent="0.2">
      <c r="D112" s="15"/>
      <c r="E112" s="21"/>
      <c r="F112" s="20"/>
      <c r="G112" s="28"/>
      <c r="H112" s="15"/>
    </row>
    <row r="113" spans="4:8" x14ac:dyDescent="0.2">
      <c r="D113" s="15"/>
      <c r="E113" s="21"/>
      <c r="F113" s="20"/>
      <c r="G113" s="28"/>
      <c r="H113" s="15"/>
    </row>
    <row r="114" spans="4:8" x14ac:dyDescent="0.2">
      <c r="D114" s="15"/>
      <c r="E114" s="21"/>
      <c r="F114" s="20"/>
      <c r="G114" s="28"/>
      <c r="H114" s="15"/>
    </row>
    <row r="115" spans="4:8" x14ac:dyDescent="0.2">
      <c r="D115" s="15"/>
      <c r="E115" s="21"/>
      <c r="F115" s="20"/>
      <c r="G115" s="28"/>
      <c r="H115" s="15"/>
    </row>
    <row r="116" spans="4:8" x14ac:dyDescent="0.2">
      <c r="D116" s="15"/>
      <c r="E116" s="21"/>
      <c r="F116" s="20"/>
      <c r="G116" s="28"/>
      <c r="H116" s="15"/>
    </row>
    <row r="117" spans="4:8" x14ac:dyDescent="0.2">
      <c r="D117" s="15"/>
      <c r="E117" s="20"/>
      <c r="F117" s="20"/>
      <c r="G117" s="28"/>
      <c r="H117" s="15"/>
    </row>
    <row r="118" spans="4:8" x14ac:dyDescent="0.2">
      <c r="D118" s="15"/>
      <c r="E118" s="21"/>
      <c r="F118" s="20"/>
      <c r="G118" s="28"/>
      <c r="H118" s="15"/>
    </row>
    <row r="119" spans="4:8" x14ac:dyDescent="0.2">
      <c r="D119" s="15"/>
      <c r="E119" s="21"/>
      <c r="F119" s="20"/>
      <c r="G119" s="28"/>
      <c r="H119" s="15"/>
    </row>
    <row r="120" spans="4:8" x14ac:dyDescent="0.2">
      <c r="D120" s="15"/>
      <c r="E120" s="21"/>
      <c r="F120" s="20"/>
      <c r="G120" s="28"/>
      <c r="H120" s="15"/>
    </row>
    <row r="121" spans="4:8" x14ac:dyDescent="0.2">
      <c r="D121" s="15"/>
      <c r="E121" s="21"/>
      <c r="F121" s="20"/>
      <c r="G121" s="28"/>
      <c r="H121" s="15"/>
    </row>
    <row r="122" spans="4:8" x14ac:dyDescent="0.2">
      <c r="D122" s="15"/>
      <c r="E122" s="21"/>
      <c r="F122" s="20"/>
      <c r="G122" s="28"/>
      <c r="H122" s="15"/>
    </row>
    <row r="123" spans="4:8" x14ac:dyDescent="0.2">
      <c r="D123" s="15"/>
      <c r="E123" s="21"/>
      <c r="F123" s="20"/>
      <c r="G123" s="28"/>
      <c r="H123" s="15"/>
    </row>
    <row r="124" spans="4:8" x14ac:dyDescent="0.2">
      <c r="D124" s="15"/>
      <c r="E124" s="20"/>
      <c r="F124" s="20"/>
      <c r="G124" s="28"/>
      <c r="H124" s="15"/>
    </row>
    <row r="125" spans="4:8" x14ac:dyDescent="0.2">
      <c r="D125" s="15"/>
      <c r="E125" s="21"/>
      <c r="F125" s="20"/>
      <c r="G125" s="28"/>
      <c r="H125" s="15"/>
    </row>
    <row r="126" spans="4:8" x14ac:dyDescent="0.2">
      <c r="D126" s="15"/>
      <c r="E126" s="21"/>
      <c r="F126" s="20"/>
      <c r="G126" s="28"/>
      <c r="H126" s="15"/>
    </row>
    <row r="127" spans="4:8" x14ac:dyDescent="0.2">
      <c r="D127" s="15"/>
      <c r="E127" s="21"/>
      <c r="F127" s="20"/>
      <c r="G127" s="28"/>
      <c r="H127" s="15"/>
    </row>
    <row r="128" spans="4:8" x14ac:dyDescent="0.2">
      <c r="D128" s="15"/>
      <c r="E128" s="21"/>
      <c r="F128" s="20"/>
      <c r="G128" s="28"/>
      <c r="H128" s="15"/>
    </row>
    <row r="129" spans="4:8" x14ac:dyDescent="0.2">
      <c r="D129" s="15"/>
      <c r="E129" s="20"/>
      <c r="F129" s="20"/>
      <c r="G129" s="28"/>
      <c r="H129" s="15"/>
    </row>
    <row r="130" spans="4:8" x14ac:dyDescent="0.2">
      <c r="D130" s="15"/>
      <c r="E130" s="21"/>
      <c r="F130" s="20"/>
      <c r="G130" s="28"/>
      <c r="H130" s="15"/>
    </row>
    <row r="131" spans="4:8" x14ac:dyDescent="0.2">
      <c r="D131" s="15"/>
      <c r="E131" s="21"/>
      <c r="F131" s="20"/>
      <c r="G131" s="28"/>
      <c r="H131" s="15"/>
    </row>
    <row r="132" spans="4:8" x14ac:dyDescent="0.2">
      <c r="D132" s="15"/>
      <c r="E132" s="21"/>
      <c r="F132" s="20"/>
      <c r="G132" s="28"/>
      <c r="H132" s="15"/>
    </row>
    <row r="133" spans="4:8" x14ac:dyDescent="0.2">
      <c r="D133" s="15"/>
      <c r="E133" s="21"/>
      <c r="F133" s="20"/>
      <c r="G133" s="28"/>
      <c r="H133" s="15"/>
    </row>
    <row r="134" spans="4:8" x14ac:dyDescent="0.2">
      <c r="D134" s="15"/>
      <c r="E134" s="20"/>
      <c r="F134" s="20"/>
      <c r="G134" s="28"/>
      <c r="H134" s="15"/>
    </row>
    <row r="135" spans="4:8" x14ac:dyDescent="0.2">
      <c r="D135" s="15"/>
      <c r="E135" s="21"/>
      <c r="F135" s="20"/>
      <c r="G135" s="28"/>
      <c r="H135" s="15"/>
    </row>
    <row r="136" spans="4:8" x14ac:dyDescent="0.2">
      <c r="D136" s="15"/>
      <c r="E136" s="21"/>
      <c r="F136" s="20"/>
      <c r="G136" s="28"/>
      <c r="H136" s="15"/>
    </row>
    <row r="137" spans="4:8" x14ac:dyDescent="0.2">
      <c r="D137" s="15"/>
      <c r="E137" s="21"/>
      <c r="F137" s="20"/>
      <c r="G137" s="28"/>
      <c r="H137" s="15"/>
    </row>
    <row r="138" spans="4:8" x14ac:dyDescent="0.2">
      <c r="D138" s="15"/>
      <c r="E138" s="21"/>
      <c r="F138" s="20"/>
      <c r="G138" s="28"/>
      <c r="H138" s="15"/>
    </row>
    <row r="139" spans="4:8" x14ac:dyDescent="0.2">
      <c r="D139" s="15"/>
      <c r="E139" s="21"/>
      <c r="F139" s="20"/>
      <c r="G139" s="28"/>
      <c r="H139" s="15"/>
    </row>
    <row r="140" spans="4:8" x14ac:dyDescent="0.2">
      <c r="D140" s="15"/>
      <c r="E140" s="21"/>
      <c r="F140" s="20"/>
      <c r="G140" s="28"/>
      <c r="H140" s="15"/>
    </row>
    <row r="141" spans="4:8" x14ac:dyDescent="0.2">
      <c r="D141" s="15"/>
      <c r="E141" s="20"/>
      <c r="F141" s="20"/>
      <c r="G141" s="28"/>
      <c r="H141" s="15"/>
    </row>
    <row r="142" spans="4:8" x14ac:dyDescent="0.2">
      <c r="D142" s="15"/>
      <c r="E142" s="21"/>
      <c r="F142" s="20"/>
      <c r="G142" s="28"/>
      <c r="H142" s="15"/>
    </row>
    <row r="143" spans="4:8" x14ac:dyDescent="0.2">
      <c r="D143" s="15"/>
      <c r="E143" s="21"/>
      <c r="F143" s="20"/>
      <c r="G143" s="28"/>
      <c r="H143" s="15"/>
    </row>
    <row r="144" spans="4:8" x14ac:dyDescent="0.2">
      <c r="D144" s="15"/>
      <c r="E144" s="21"/>
      <c r="F144" s="20"/>
      <c r="G144" s="28"/>
      <c r="H144" s="15"/>
    </row>
    <row r="145" spans="4:8" x14ac:dyDescent="0.2">
      <c r="D145" s="15"/>
      <c r="E145" s="21"/>
      <c r="F145" s="20"/>
      <c r="G145" s="28"/>
      <c r="H145" s="15"/>
    </row>
    <row r="146" spans="4:8" x14ac:dyDescent="0.2">
      <c r="D146" s="15"/>
      <c r="E146" s="21"/>
      <c r="F146" s="20"/>
      <c r="G146" s="28"/>
      <c r="H146" s="15"/>
    </row>
    <row r="147" spans="4:8" x14ac:dyDescent="0.2">
      <c r="D147" s="15"/>
      <c r="E147" s="20"/>
      <c r="F147" s="20"/>
      <c r="G147" s="28"/>
      <c r="H147" s="15"/>
    </row>
    <row r="148" spans="4:8" x14ac:dyDescent="0.2">
      <c r="D148" s="15"/>
      <c r="E148" s="21"/>
      <c r="F148" s="20"/>
      <c r="G148" s="28"/>
      <c r="H148" s="15"/>
    </row>
    <row r="149" spans="4:8" x14ac:dyDescent="0.2">
      <c r="D149" s="15"/>
      <c r="E149" s="21"/>
      <c r="F149" s="20"/>
      <c r="G149" s="28"/>
      <c r="H149" s="15"/>
    </row>
    <row r="150" spans="4:8" x14ac:dyDescent="0.2">
      <c r="D150" s="15"/>
      <c r="E150" s="21"/>
      <c r="F150" s="20"/>
      <c r="G150" s="28"/>
      <c r="H150" s="15"/>
    </row>
    <row r="151" spans="4:8" x14ac:dyDescent="0.2">
      <c r="D151" s="15"/>
      <c r="E151" s="21"/>
      <c r="F151" s="20"/>
      <c r="G151" s="28"/>
      <c r="H151" s="15"/>
    </row>
    <row r="152" spans="4:8" x14ac:dyDescent="0.2">
      <c r="D152" s="15"/>
      <c r="E152" s="21"/>
      <c r="F152" s="20"/>
      <c r="G152" s="28"/>
      <c r="H152" s="15"/>
    </row>
    <row r="153" spans="4:8" x14ac:dyDescent="0.2">
      <c r="D153" s="15"/>
      <c r="E153" s="21"/>
      <c r="F153" s="20"/>
      <c r="G153" s="28"/>
      <c r="H153" s="15"/>
    </row>
    <row r="154" spans="4:8" x14ac:dyDescent="0.2">
      <c r="D154" s="15"/>
      <c r="E154" s="20"/>
      <c r="F154" s="20"/>
      <c r="G154" s="28"/>
      <c r="H154" s="15"/>
    </row>
    <row r="155" spans="4:8" x14ac:dyDescent="0.2">
      <c r="D155" s="15"/>
      <c r="E155" s="21"/>
      <c r="F155" s="20"/>
      <c r="G155" s="28"/>
      <c r="H155" s="15"/>
    </row>
    <row r="156" spans="4:8" x14ac:dyDescent="0.2">
      <c r="D156" s="15"/>
      <c r="E156" s="21"/>
      <c r="F156" s="20"/>
      <c r="G156" s="28"/>
      <c r="H156" s="15"/>
    </row>
    <row r="157" spans="4:8" x14ac:dyDescent="0.2">
      <c r="D157" s="15"/>
      <c r="E157" s="21"/>
      <c r="F157" s="20"/>
      <c r="G157" s="28"/>
      <c r="H157" s="15"/>
    </row>
    <row r="158" spans="4:8" x14ac:dyDescent="0.2">
      <c r="D158" s="15"/>
      <c r="E158" s="21"/>
      <c r="F158" s="20"/>
      <c r="G158" s="28"/>
      <c r="H158" s="15"/>
    </row>
    <row r="159" spans="4:8" x14ac:dyDescent="0.2">
      <c r="D159" s="15"/>
      <c r="E159" s="21"/>
      <c r="F159" s="20"/>
      <c r="G159" s="28"/>
      <c r="H159" s="15"/>
    </row>
    <row r="160" spans="4:8" x14ac:dyDescent="0.2">
      <c r="D160" s="15"/>
      <c r="E160" s="21"/>
      <c r="F160" s="20"/>
      <c r="G160" s="28"/>
      <c r="H160" s="15"/>
    </row>
    <row r="161" spans="4:8" x14ac:dyDescent="0.2">
      <c r="D161" s="15"/>
      <c r="E161" s="20"/>
      <c r="F161" s="20"/>
      <c r="G161" s="28"/>
      <c r="H161" s="15"/>
    </row>
    <row r="162" spans="4:8" x14ac:dyDescent="0.2">
      <c r="D162" s="15"/>
      <c r="E162" s="21"/>
      <c r="F162" s="20"/>
      <c r="G162" s="28"/>
      <c r="H162" s="15"/>
    </row>
    <row r="163" spans="4:8" x14ac:dyDescent="0.2">
      <c r="D163" s="15"/>
      <c r="E163" s="21"/>
      <c r="F163" s="20"/>
      <c r="G163" s="28"/>
      <c r="H163" s="15"/>
    </row>
    <row r="164" spans="4:8" x14ac:dyDescent="0.2">
      <c r="D164" s="15"/>
      <c r="E164" s="21"/>
      <c r="F164" s="20"/>
      <c r="G164" s="28"/>
      <c r="H164" s="15"/>
    </row>
    <row r="165" spans="4:8" x14ac:dyDescent="0.2">
      <c r="D165" s="15"/>
      <c r="E165" s="21"/>
      <c r="F165" s="20"/>
      <c r="G165" s="28"/>
      <c r="H165" s="15"/>
    </row>
    <row r="166" spans="4:8" x14ac:dyDescent="0.2">
      <c r="D166" s="15"/>
      <c r="E166" s="21"/>
      <c r="F166" s="20"/>
      <c r="G166" s="28"/>
      <c r="H166" s="15"/>
    </row>
    <row r="167" spans="4:8" x14ac:dyDescent="0.2">
      <c r="D167" s="15"/>
      <c r="E167" s="20"/>
      <c r="F167" s="20"/>
      <c r="G167" s="28"/>
      <c r="H167" s="15"/>
    </row>
    <row r="168" spans="4:8" x14ac:dyDescent="0.2">
      <c r="D168" s="15"/>
      <c r="E168" s="21"/>
      <c r="F168" s="20"/>
      <c r="G168" s="28"/>
      <c r="H168" s="15"/>
    </row>
    <row r="169" spans="4:8" x14ac:dyDescent="0.2">
      <c r="D169" s="15"/>
      <c r="E169" s="21"/>
      <c r="F169" s="20"/>
      <c r="G169" s="28"/>
      <c r="H169" s="15"/>
    </row>
    <row r="170" spans="4:8" x14ac:dyDescent="0.2">
      <c r="D170" s="15"/>
      <c r="E170" s="21"/>
      <c r="F170" s="20"/>
      <c r="G170" s="28"/>
      <c r="H170" s="15"/>
    </row>
    <row r="171" spans="4:8" x14ac:dyDescent="0.2">
      <c r="D171" s="15"/>
      <c r="E171" s="21"/>
      <c r="F171" s="20"/>
      <c r="G171" s="28"/>
      <c r="H171" s="15"/>
    </row>
    <row r="172" spans="4:8" x14ac:dyDescent="0.2">
      <c r="D172" s="15"/>
      <c r="E172" s="20"/>
      <c r="F172" s="20"/>
      <c r="G172" s="28"/>
      <c r="H172" s="15"/>
    </row>
    <row r="173" spans="4:8" x14ac:dyDescent="0.2">
      <c r="D173" s="15"/>
      <c r="E173" s="20"/>
      <c r="F173" s="20"/>
      <c r="G173" s="28"/>
      <c r="H173" s="15"/>
    </row>
    <row r="174" spans="4:8" x14ac:dyDescent="0.2">
      <c r="D174" s="15"/>
      <c r="E174" s="20"/>
      <c r="F174" s="20"/>
      <c r="G174" s="28"/>
      <c r="H174" s="15"/>
    </row>
    <row r="175" spans="4:8" x14ac:dyDescent="0.2">
      <c r="D175" s="15"/>
      <c r="E175" s="20"/>
      <c r="F175" s="20"/>
      <c r="G175" s="28"/>
      <c r="H175" s="15"/>
    </row>
    <row r="176" spans="4:8" x14ac:dyDescent="0.2">
      <c r="E176" s="20"/>
      <c r="F176" s="20"/>
      <c r="G176" s="28"/>
    </row>
    <row r="177" spans="5:7" x14ac:dyDescent="0.2">
      <c r="E177" s="20"/>
      <c r="F177" s="20"/>
      <c r="G177" s="28"/>
    </row>
    <row r="178" spans="5:7" x14ac:dyDescent="0.2">
      <c r="E178" s="20"/>
      <c r="F178" s="20"/>
      <c r="G178" s="28"/>
    </row>
    <row r="179" spans="5:7" x14ac:dyDescent="0.2">
      <c r="E179" s="20"/>
      <c r="F179" s="20"/>
      <c r="G179" s="28"/>
    </row>
    <row r="180" spans="5:7" x14ac:dyDescent="0.2">
      <c r="E180" s="20"/>
      <c r="F180" s="20"/>
      <c r="G180" s="28"/>
    </row>
    <row r="181" spans="5:7" x14ac:dyDescent="0.2">
      <c r="E181" s="20"/>
      <c r="F181" s="20"/>
      <c r="G181" s="28"/>
    </row>
    <row r="182" spans="5:7" x14ac:dyDescent="0.2">
      <c r="E182" s="20"/>
      <c r="F182" s="20"/>
      <c r="G182" s="28"/>
    </row>
    <row r="183" spans="5:7" x14ac:dyDescent="0.2">
      <c r="E183" s="20"/>
      <c r="F183" s="20"/>
      <c r="G183" s="28"/>
    </row>
    <row r="184" spans="5:7" x14ac:dyDescent="0.2">
      <c r="E184" s="20"/>
      <c r="F184" s="20"/>
      <c r="G184" s="28"/>
    </row>
    <row r="185" spans="5:7" x14ac:dyDescent="0.2">
      <c r="E185" s="20"/>
      <c r="F185" s="20"/>
      <c r="G185" s="28"/>
    </row>
    <row r="186" spans="5:7" x14ac:dyDescent="0.2">
      <c r="E186" s="20"/>
      <c r="F186" s="20"/>
      <c r="G186" s="28"/>
    </row>
    <row r="187" spans="5:7" x14ac:dyDescent="0.2">
      <c r="E187" s="20"/>
      <c r="F187" s="20"/>
      <c r="G187" s="28"/>
    </row>
    <row r="188" spans="5:7" x14ac:dyDescent="0.2">
      <c r="E188" s="20"/>
      <c r="F188" s="20"/>
      <c r="G188" s="28"/>
    </row>
    <row r="189" spans="5:7" x14ac:dyDescent="0.2">
      <c r="E189" s="20"/>
      <c r="F189" s="20"/>
      <c r="G189" s="28"/>
    </row>
    <row r="190" spans="5:7" x14ac:dyDescent="0.2">
      <c r="E190" s="20"/>
      <c r="F190" s="20"/>
      <c r="G190" s="28"/>
    </row>
    <row r="191" spans="5:7" x14ac:dyDescent="0.2">
      <c r="E191" s="20"/>
      <c r="F191" s="20"/>
      <c r="G191" s="28"/>
    </row>
    <row r="192" spans="5:7" x14ac:dyDescent="0.2">
      <c r="E192" s="20"/>
      <c r="F192" s="20"/>
      <c r="G192" s="28"/>
    </row>
    <row r="193" spans="5:7" x14ac:dyDescent="0.2">
      <c r="E193" s="20"/>
      <c r="F193" s="20"/>
      <c r="G193" s="28"/>
    </row>
    <row r="194" spans="5:7" x14ac:dyDescent="0.2">
      <c r="E194" s="20"/>
      <c r="F194" s="20"/>
      <c r="G194" s="28"/>
    </row>
    <row r="195" spans="5:7" x14ac:dyDescent="0.2">
      <c r="E195" s="18"/>
      <c r="F195" s="18"/>
      <c r="G195" s="19"/>
    </row>
    <row r="196" spans="5:7" x14ac:dyDescent="0.2">
      <c r="E196" s="18"/>
      <c r="F196" s="18"/>
      <c r="G196" s="19"/>
    </row>
    <row r="197" spans="5:7" x14ac:dyDescent="0.2">
      <c r="E197" s="18"/>
      <c r="F197" s="18"/>
      <c r="G197" s="19"/>
    </row>
    <row r="198" spans="5:7" x14ac:dyDescent="0.2">
      <c r="E198" s="18"/>
      <c r="F198" s="18"/>
      <c r="G198" s="19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D5E73-0CB5-734B-A2B0-050B51A4FA1B}">
  <sheetPr codeName="Sheet67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9" customWidth="1"/>
    <col min="4" max="4" width="10.83203125" style="13"/>
    <col min="5" max="5" width="25.83203125" customWidth="1"/>
    <col min="6" max="6" width="16" customWidth="1"/>
    <col min="7" max="7" width="15.83203125" style="9" customWidth="1"/>
    <col min="8" max="8" width="10.83203125" style="13"/>
    <col min="9" max="9" width="25.83203125" customWidth="1"/>
    <col min="10" max="11" width="15.83203125" customWidth="1"/>
    <col min="12" max="12" width="10.83203125" style="13"/>
    <col min="13" max="13" width="25.83203125" customWidth="1"/>
    <col min="14" max="15" width="15.83203125" customWidth="1"/>
    <col min="16" max="16" width="10.83203125" style="13"/>
    <col min="17" max="17" width="25.83203125" customWidth="1"/>
    <col min="18" max="19" width="15.83203125" customWidth="1"/>
    <col min="20" max="20" width="108.1640625" customWidth="1"/>
  </cols>
  <sheetData>
    <row r="1" spans="1:20" x14ac:dyDescent="0.2">
      <c r="A1" s="8" t="s">
        <v>62</v>
      </c>
      <c r="B1" s="13"/>
      <c r="C1" s="14"/>
      <c r="E1" s="13"/>
      <c r="F1" s="13"/>
      <c r="G1" s="14"/>
      <c r="I1" s="13"/>
      <c r="J1" s="14"/>
      <c r="K1" s="13"/>
      <c r="M1" s="13"/>
      <c r="N1" s="13"/>
      <c r="O1" s="13"/>
      <c r="Q1" s="43"/>
      <c r="R1" s="43"/>
      <c r="S1" s="44"/>
      <c r="T1" s="43"/>
    </row>
    <row r="2" spans="1:20" x14ac:dyDescent="0.2">
      <c r="A2" s="13"/>
      <c r="B2" s="13"/>
      <c r="C2" s="14"/>
      <c r="E2" s="13"/>
      <c r="F2" s="13"/>
      <c r="G2" s="14"/>
      <c r="I2" s="13"/>
      <c r="J2" s="13"/>
      <c r="K2" s="14"/>
      <c r="M2" s="13"/>
      <c r="N2" s="13"/>
      <c r="O2" s="13"/>
      <c r="Q2" s="43"/>
      <c r="R2" s="43"/>
      <c r="S2" s="44"/>
      <c r="T2" s="43"/>
    </row>
    <row r="3" spans="1:20" x14ac:dyDescent="0.2">
      <c r="A3" s="1" t="s">
        <v>63</v>
      </c>
      <c r="B3" s="2" t="s">
        <v>64</v>
      </c>
      <c r="C3" s="10" t="s">
        <v>94</v>
      </c>
      <c r="E3" s="3" t="s">
        <v>103</v>
      </c>
      <c r="F3" s="2" t="s">
        <v>64</v>
      </c>
      <c r="G3" s="10" t="s">
        <v>94</v>
      </c>
      <c r="I3" s="17" t="s">
        <v>138</v>
      </c>
      <c r="J3" s="2" t="s">
        <v>64</v>
      </c>
      <c r="K3" s="10" t="s">
        <v>77</v>
      </c>
      <c r="M3" s="22" t="s">
        <v>169</v>
      </c>
      <c r="N3" s="75" t="s">
        <v>64</v>
      </c>
      <c r="O3" s="24" t="s">
        <v>77</v>
      </c>
      <c r="Q3" s="38" t="s">
        <v>268</v>
      </c>
      <c r="R3" s="137" t="s">
        <v>64</v>
      </c>
      <c r="S3" s="61" t="s">
        <v>77</v>
      </c>
      <c r="T3" s="43"/>
    </row>
    <row r="4" spans="1:20" x14ac:dyDescent="0.2">
      <c r="A4" s="41" t="s">
        <v>66</v>
      </c>
      <c r="B4" s="142">
        <v>5341</v>
      </c>
      <c r="C4" s="132">
        <f>B4/B7</f>
        <v>0.97659535564088495</v>
      </c>
      <c r="E4" s="39" t="s">
        <v>104</v>
      </c>
      <c r="F4" s="142">
        <v>3569</v>
      </c>
      <c r="G4" s="132">
        <f>F4/F6</f>
        <v>0.72481722177091801</v>
      </c>
      <c r="I4" s="33" t="s">
        <v>139</v>
      </c>
      <c r="J4" s="142">
        <v>1375</v>
      </c>
      <c r="K4" s="132">
        <f>J4/J6</f>
        <v>0.35274499743458182</v>
      </c>
      <c r="M4" s="129" t="s">
        <v>170</v>
      </c>
      <c r="N4" s="142">
        <v>845</v>
      </c>
      <c r="O4" s="131">
        <f>N4/N8</f>
        <v>0.24170480549199086</v>
      </c>
      <c r="Q4" s="128" t="s">
        <v>269</v>
      </c>
      <c r="R4" s="142">
        <v>973</v>
      </c>
      <c r="S4" s="131">
        <f>R4/R7</f>
        <v>0.24545913218970736</v>
      </c>
      <c r="T4" s="43"/>
    </row>
    <row r="5" spans="1:20" x14ac:dyDescent="0.2">
      <c r="A5" s="41" t="s">
        <v>67</v>
      </c>
      <c r="B5" s="142">
        <v>57</v>
      </c>
      <c r="C5" s="132">
        <f>B5/B7</f>
        <v>1.0422380691168404E-2</v>
      </c>
      <c r="E5" s="39" t="s">
        <v>105</v>
      </c>
      <c r="F5" s="142">
        <v>1355</v>
      </c>
      <c r="G5" s="132">
        <f>F5/F6</f>
        <v>0.27518277822908205</v>
      </c>
      <c r="I5" s="33" t="s">
        <v>88</v>
      </c>
      <c r="J5" s="142">
        <v>2523</v>
      </c>
      <c r="K5" s="132">
        <f>J5/J6</f>
        <v>0.64725500256541812</v>
      </c>
      <c r="L5" s="15"/>
      <c r="M5" s="129" t="s">
        <v>171</v>
      </c>
      <c r="N5" s="142">
        <v>515</v>
      </c>
      <c r="O5" s="131">
        <f>N5/N8</f>
        <v>0.14731121281464532</v>
      </c>
      <c r="Q5" s="128" t="s">
        <v>270</v>
      </c>
      <c r="R5" s="142">
        <v>1521</v>
      </c>
      <c r="S5" s="131">
        <f>R5/R7</f>
        <v>0.38370332996972756</v>
      </c>
      <c r="T5" s="43"/>
    </row>
    <row r="6" spans="1:20" x14ac:dyDescent="0.2">
      <c r="A6" s="42" t="s">
        <v>68</v>
      </c>
      <c r="B6" s="142">
        <v>71</v>
      </c>
      <c r="C6" s="136">
        <f>B6/B7</f>
        <v>1.2982263667946609E-2</v>
      </c>
      <c r="E6" s="39" t="s">
        <v>107</v>
      </c>
      <c r="F6" s="113">
        <f>F4+F5</f>
        <v>4924</v>
      </c>
      <c r="G6" s="132">
        <f>G4+G5</f>
        <v>1</v>
      </c>
      <c r="I6" s="33" t="s">
        <v>69</v>
      </c>
      <c r="J6" s="113">
        <f>J4+J5</f>
        <v>3898</v>
      </c>
      <c r="K6" s="132">
        <f>K4+K5</f>
        <v>1</v>
      </c>
      <c r="L6" s="15"/>
      <c r="M6" s="129" t="s">
        <v>172</v>
      </c>
      <c r="N6" s="142">
        <v>1534</v>
      </c>
      <c r="O6" s="131">
        <f>N6/N8</f>
        <v>0.43878718535469108</v>
      </c>
      <c r="Q6" s="128" t="s">
        <v>271</v>
      </c>
      <c r="R6" s="142">
        <v>1470</v>
      </c>
      <c r="S6" s="131">
        <f>R6/R7</f>
        <v>0.37083753784056511</v>
      </c>
      <c r="T6" s="43"/>
    </row>
    <row r="7" spans="1:20" x14ac:dyDescent="0.2">
      <c r="A7" s="39" t="s">
        <v>69</v>
      </c>
      <c r="B7" s="113">
        <f>B4+B5+B6</f>
        <v>5469</v>
      </c>
      <c r="C7" s="132">
        <f>C4+C5+C6</f>
        <v>1</v>
      </c>
      <c r="E7" s="15"/>
      <c r="F7" s="15"/>
      <c r="G7" s="16"/>
      <c r="I7" s="13"/>
      <c r="J7" s="13"/>
      <c r="K7" s="14"/>
      <c r="L7" s="15"/>
      <c r="M7" s="129" t="s">
        <v>173</v>
      </c>
      <c r="N7" s="142">
        <v>602</v>
      </c>
      <c r="O7" s="131">
        <f>N7/N8</f>
        <v>0.17219679633867277</v>
      </c>
      <c r="Q7" s="128" t="s">
        <v>69</v>
      </c>
      <c r="R7" s="113">
        <f>R4+R5+R6</f>
        <v>3964</v>
      </c>
      <c r="S7" s="131">
        <f>S4+S5+S6</f>
        <v>1</v>
      </c>
      <c r="T7" s="43"/>
    </row>
    <row r="8" spans="1:20" x14ac:dyDescent="0.2">
      <c r="A8" s="13"/>
      <c r="B8" s="13"/>
      <c r="C8" s="14"/>
      <c r="E8" s="3" t="s">
        <v>108</v>
      </c>
      <c r="F8" s="2" t="s">
        <v>64</v>
      </c>
      <c r="G8" s="10" t="s">
        <v>94</v>
      </c>
      <c r="I8" s="17" t="s">
        <v>140</v>
      </c>
      <c r="J8" s="2" t="s">
        <v>64</v>
      </c>
      <c r="K8" s="10" t="s">
        <v>77</v>
      </c>
      <c r="L8" s="15"/>
      <c r="M8" s="129" t="s">
        <v>69</v>
      </c>
      <c r="N8" s="113">
        <f>N4+N5+N6+N7</f>
        <v>3496</v>
      </c>
      <c r="O8" s="131">
        <f>O4+O5+O6+O7</f>
        <v>1</v>
      </c>
      <c r="Q8" s="43"/>
      <c r="R8" s="43"/>
      <c r="S8" s="44"/>
      <c r="T8" s="43"/>
    </row>
    <row r="9" spans="1:20" x14ac:dyDescent="0.2">
      <c r="A9" s="23" t="s">
        <v>86</v>
      </c>
      <c r="B9" s="75" t="s">
        <v>64</v>
      </c>
      <c r="C9" s="24" t="s">
        <v>77</v>
      </c>
      <c r="E9" s="39" t="s">
        <v>106</v>
      </c>
      <c r="F9" s="142">
        <v>11</v>
      </c>
      <c r="G9" s="132">
        <f>F9/F11</f>
        <v>0.24444444444444444</v>
      </c>
      <c r="I9" s="33" t="s">
        <v>671</v>
      </c>
      <c r="J9" s="142">
        <v>771</v>
      </c>
      <c r="K9" s="132">
        <f>J9/J12</f>
        <v>0.20905639913232105</v>
      </c>
      <c r="L9" s="15"/>
      <c r="M9" s="13"/>
      <c r="N9" s="13"/>
      <c r="O9" s="14"/>
      <c r="Q9" s="38" t="s">
        <v>272</v>
      </c>
      <c r="R9" s="137" t="s">
        <v>64</v>
      </c>
      <c r="S9" s="61" t="s">
        <v>77</v>
      </c>
      <c r="T9" s="43"/>
    </row>
    <row r="10" spans="1:20" x14ac:dyDescent="0.2">
      <c r="A10" s="130" t="s">
        <v>70</v>
      </c>
      <c r="B10" s="142">
        <v>176</v>
      </c>
      <c r="C10" s="131">
        <f>B10/B17</f>
        <v>3.2634897088818837E-2</v>
      </c>
      <c r="E10" s="39" t="s">
        <v>109</v>
      </c>
      <c r="F10" s="142">
        <v>34</v>
      </c>
      <c r="G10" s="132">
        <f>F10/F11</f>
        <v>0.75555555555555554</v>
      </c>
      <c r="I10" s="33" t="s">
        <v>141</v>
      </c>
      <c r="J10" s="142">
        <v>1826</v>
      </c>
      <c r="K10" s="132">
        <f>J10/J12</f>
        <v>0.49511930585683295</v>
      </c>
      <c r="L10" s="15"/>
      <c r="M10" s="22" t="s">
        <v>174</v>
      </c>
      <c r="N10" s="75" t="s">
        <v>64</v>
      </c>
      <c r="O10" s="24" t="s">
        <v>77</v>
      </c>
      <c r="Q10" s="128" t="s">
        <v>273</v>
      </c>
      <c r="R10" s="142">
        <v>1096</v>
      </c>
      <c r="S10" s="131">
        <f>R10/R14</f>
        <v>0.31021794508915934</v>
      </c>
      <c r="T10" s="43"/>
    </row>
    <row r="11" spans="1:20" x14ac:dyDescent="0.2">
      <c r="A11" s="130" t="s">
        <v>71</v>
      </c>
      <c r="B11" s="142">
        <v>1165</v>
      </c>
      <c r="C11" s="131">
        <f>B11/B17</f>
        <v>0.2160207676617838</v>
      </c>
      <c r="E11" s="39" t="s">
        <v>107</v>
      </c>
      <c r="F11" s="113">
        <f>F9+F10</f>
        <v>45</v>
      </c>
      <c r="G11" s="132">
        <f>G9+G10</f>
        <v>1</v>
      </c>
      <c r="I11" s="33" t="s">
        <v>142</v>
      </c>
      <c r="J11" s="142">
        <v>1091</v>
      </c>
      <c r="K11" s="132">
        <f>J11/J12</f>
        <v>0.29582429501084601</v>
      </c>
      <c r="L11" s="15"/>
      <c r="M11" s="129" t="s">
        <v>176</v>
      </c>
      <c r="N11" s="142">
        <v>989</v>
      </c>
      <c r="O11" s="131">
        <f>N11/N13</f>
        <v>0.239351403678606</v>
      </c>
      <c r="Q11" s="128" t="s">
        <v>274</v>
      </c>
      <c r="R11" s="142">
        <v>1051</v>
      </c>
      <c r="S11" s="131">
        <f>R11/R14</f>
        <v>0.29748089442400227</v>
      </c>
      <c r="T11" s="43"/>
    </row>
    <row r="12" spans="1:20" x14ac:dyDescent="0.2">
      <c r="A12" s="130" t="s">
        <v>72</v>
      </c>
      <c r="B12" s="142">
        <v>38</v>
      </c>
      <c r="C12" s="131">
        <f>B12/B17</f>
        <v>7.046170962358613E-3</v>
      </c>
      <c r="E12" s="13"/>
      <c r="F12" s="13"/>
      <c r="G12" s="14"/>
      <c r="I12" s="33" t="s">
        <v>69</v>
      </c>
      <c r="J12" s="113">
        <f>J9+J10+J11</f>
        <v>3688</v>
      </c>
      <c r="K12" s="132">
        <f>K9+K10+K11</f>
        <v>1</v>
      </c>
      <c r="L12" s="15"/>
      <c r="M12" s="129" t="s">
        <v>175</v>
      </c>
      <c r="N12" s="142">
        <v>3143</v>
      </c>
      <c r="O12" s="131">
        <f>N12/N13</f>
        <v>0.76064859632139403</v>
      </c>
      <c r="Q12" s="128" t="s">
        <v>275</v>
      </c>
      <c r="R12" s="142">
        <v>710</v>
      </c>
      <c r="S12" s="131">
        <f>R12/R14</f>
        <v>0.20096235493914522</v>
      </c>
      <c r="T12" s="43"/>
    </row>
    <row r="13" spans="1:20" x14ac:dyDescent="0.2">
      <c r="A13" s="130" t="s">
        <v>73</v>
      </c>
      <c r="B13" s="142">
        <v>488</v>
      </c>
      <c r="C13" s="131">
        <f>B13/B17</f>
        <v>9.0487669200815871E-2</v>
      </c>
      <c r="E13" s="4" t="s">
        <v>110</v>
      </c>
      <c r="F13" s="139" t="s">
        <v>64</v>
      </c>
      <c r="G13" s="26" t="s">
        <v>94</v>
      </c>
      <c r="I13" s="13"/>
      <c r="J13" s="13"/>
      <c r="K13" s="14"/>
      <c r="L13" s="15"/>
      <c r="M13" s="129" t="s">
        <v>69</v>
      </c>
      <c r="N13" s="113">
        <f>N11+N12</f>
        <v>4132</v>
      </c>
      <c r="O13" s="131">
        <f>O11+O12</f>
        <v>1</v>
      </c>
      <c r="Q13" s="128" t="s">
        <v>276</v>
      </c>
      <c r="R13" s="142">
        <v>676</v>
      </c>
      <c r="S13" s="131">
        <f>R13/R14</f>
        <v>0.19133880554769317</v>
      </c>
      <c r="T13" s="43"/>
    </row>
    <row r="14" spans="1:20" x14ac:dyDescent="0.2">
      <c r="A14" s="130" t="s">
        <v>74</v>
      </c>
      <c r="B14" s="142">
        <v>42</v>
      </c>
      <c r="C14" s="131">
        <f>B14/B17</f>
        <v>7.7878731689226778E-3</v>
      </c>
      <c r="E14" s="37" t="s">
        <v>111</v>
      </c>
      <c r="F14" s="142">
        <v>2286</v>
      </c>
      <c r="G14" s="27">
        <f>F14/F16</f>
        <v>0.58645459209851203</v>
      </c>
      <c r="I14" s="17" t="s">
        <v>143</v>
      </c>
      <c r="J14" s="2" t="s">
        <v>64</v>
      </c>
      <c r="K14" s="10" t="s">
        <v>77</v>
      </c>
      <c r="L14" s="15"/>
      <c r="M14" s="13"/>
      <c r="N14" s="13"/>
      <c r="O14" s="14"/>
      <c r="Q14" s="128" t="s">
        <v>69</v>
      </c>
      <c r="R14" s="113">
        <f>R10+R11+R12+R13</f>
        <v>3533</v>
      </c>
      <c r="S14" s="131">
        <f>S10+S11+S12+S13</f>
        <v>1</v>
      </c>
      <c r="T14" s="43"/>
    </row>
    <row r="15" spans="1:20" x14ac:dyDescent="0.2">
      <c r="A15" s="130" t="s">
        <v>75</v>
      </c>
      <c r="B15" s="142">
        <v>1294</v>
      </c>
      <c r="C15" s="131">
        <f>B15/B17</f>
        <v>0.23994066382347487</v>
      </c>
      <c r="E15" s="37" t="s">
        <v>112</v>
      </c>
      <c r="F15" s="142">
        <v>1612</v>
      </c>
      <c r="G15" s="27">
        <f>F15/F16</f>
        <v>0.41354540790148792</v>
      </c>
      <c r="I15" s="33" t="s">
        <v>144</v>
      </c>
      <c r="J15" s="142">
        <v>947</v>
      </c>
      <c r="K15" s="132">
        <f>J15/J19</f>
        <v>0.26261785912368274</v>
      </c>
      <c r="L15" s="15"/>
      <c r="M15" s="22" t="s">
        <v>177</v>
      </c>
      <c r="N15" s="75" t="s">
        <v>64</v>
      </c>
      <c r="O15" s="24" t="s">
        <v>77</v>
      </c>
      <c r="Q15" s="43"/>
      <c r="R15" s="43"/>
      <c r="S15" s="44"/>
      <c r="T15" s="43"/>
    </row>
    <row r="16" spans="1:20" x14ac:dyDescent="0.2">
      <c r="A16" s="130" t="s">
        <v>76</v>
      </c>
      <c r="B16" s="142">
        <v>2190</v>
      </c>
      <c r="C16" s="131">
        <f>B16/B17</f>
        <v>0.4060819580938253</v>
      </c>
      <c r="E16" s="37" t="s">
        <v>107</v>
      </c>
      <c r="F16" s="117">
        <f>F14+F15</f>
        <v>3898</v>
      </c>
      <c r="G16" s="27">
        <f>G14+G15</f>
        <v>1</v>
      </c>
      <c r="I16" s="33" t="s">
        <v>145</v>
      </c>
      <c r="J16" s="142">
        <v>725</v>
      </c>
      <c r="K16" s="132">
        <f>J16/J19</f>
        <v>0.20105379922351635</v>
      </c>
      <c r="L16" s="15"/>
      <c r="M16" s="129" t="s">
        <v>178</v>
      </c>
      <c r="N16" s="142">
        <v>1578</v>
      </c>
      <c r="O16" s="131">
        <f>N16/N18</f>
        <v>0.45898778359511344</v>
      </c>
      <c r="Q16" s="38" t="s">
        <v>277</v>
      </c>
      <c r="R16" s="137" t="s">
        <v>64</v>
      </c>
      <c r="S16" s="61" t="s">
        <v>77</v>
      </c>
      <c r="T16" s="43"/>
    </row>
    <row r="17" spans="1:20" x14ac:dyDescent="0.2">
      <c r="A17" s="130" t="s">
        <v>69</v>
      </c>
      <c r="B17" s="113">
        <f>B10+B11+B12+B13+B14+B15+B16</f>
        <v>5393</v>
      </c>
      <c r="C17" s="131">
        <f>C10+C11+C12+C13+C14+C15+C16</f>
        <v>0.99999999999999989</v>
      </c>
      <c r="E17" s="13"/>
      <c r="F17" s="13"/>
      <c r="G17" s="14"/>
      <c r="I17" s="33" t="s">
        <v>672</v>
      </c>
      <c r="J17" s="142">
        <v>788</v>
      </c>
      <c r="K17" s="132">
        <f>J17/J19</f>
        <v>0.21852468108707709</v>
      </c>
      <c r="L17" s="15"/>
      <c r="M17" s="129" t="s">
        <v>179</v>
      </c>
      <c r="N17" s="142">
        <v>1860</v>
      </c>
      <c r="O17" s="131">
        <f>N17/N18</f>
        <v>0.54101221640488661</v>
      </c>
      <c r="Q17" s="128" t="s">
        <v>278</v>
      </c>
      <c r="R17" s="142">
        <v>1455</v>
      </c>
      <c r="S17" s="131">
        <f>R17/R20</f>
        <v>0.42076344707923657</v>
      </c>
      <c r="T17" s="43"/>
    </row>
    <row r="18" spans="1:20" x14ac:dyDescent="0.2">
      <c r="A18" s="13"/>
      <c r="B18" s="13"/>
      <c r="C18" s="14"/>
      <c r="E18" s="17" t="s">
        <v>113</v>
      </c>
      <c r="F18" s="2" t="s">
        <v>64</v>
      </c>
      <c r="G18" s="10" t="s">
        <v>77</v>
      </c>
      <c r="I18" s="121" t="s">
        <v>146</v>
      </c>
      <c r="J18" s="143">
        <v>1146</v>
      </c>
      <c r="K18" s="133">
        <f>J18/J19</f>
        <v>0.31780366056572379</v>
      </c>
      <c r="L18" s="15"/>
      <c r="M18" s="129" t="s">
        <v>69</v>
      </c>
      <c r="N18" s="113">
        <f>N16+N17</f>
        <v>3438</v>
      </c>
      <c r="O18" s="131">
        <f>O16+O17</f>
        <v>1</v>
      </c>
      <c r="Q18" s="128" t="s">
        <v>279</v>
      </c>
      <c r="R18" s="142">
        <v>484</v>
      </c>
      <c r="S18" s="131">
        <f>R18/R20</f>
        <v>0.1399652978600347</v>
      </c>
      <c r="T18" s="43"/>
    </row>
    <row r="19" spans="1:20" x14ac:dyDescent="0.2">
      <c r="A19" s="43"/>
      <c r="B19" s="43"/>
      <c r="C19" s="44"/>
      <c r="E19" s="33" t="s">
        <v>114</v>
      </c>
      <c r="F19" s="142">
        <v>415</v>
      </c>
      <c r="G19" s="132">
        <f>F19/F22</f>
        <v>0.10453400503778337</v>
      </c>
      <c r="I19" s="33" t="s">
        <v>69</v>
      </c>
      <c r="J19" s="113">
        <f>J15+J16+J17+J18</f>
        <v>3606</v>
      </c>
      <c r="K19" s="132">
        <f>K15+K16+K17+K18</f>
        <v>1</v>
      </c>
      <c r="L19" s="15"/>
      <c r="M19" s="13"/>
      <c r="N19" s="13"/>
      <c r="O19" s="14"/>
      <c r="Q19" s="128" t="s">
        <v>280</v>
      </c>
      <c r="R19" s="142">
        <v>1519</v>
      </c>
      <c r="S19" s="131">
        <f>R19/R20</f>
        <v>0.43927125506072873</v>
      </c>
      <c r="T19" s="43"/>
    </row>
    <row r="20" spans="1:20" x14ac:dyDescent="0.2">
      <c r="A20" s="43"/>
      <c r="B20" s="43"/>
      <c r="C20" s="44"/>
      <c r="E20" s="33" t="s">
        <v>674</v>
      </c>
      <c r="F20" s="142">
        <v>1330</v>
      </c>
      <c r="G20" s="132">
        <f>F20/F22</f>
        <v>0.33501259445843828</v>
      </c>
      <c r="I20" s="13"/>
      <c r="J20" s="13"/>
      <c r="K20" s="14"/>
      <c r="L20" s="15"/>
      <c r="M20" s="22" t="s">
        <v>180</v>
      </c>
      <c r="N20" s="75" t="s">
        <v>64</v>
      </c>
      <c r="O20" s="24" t="s">
        <v>77</v>
      </c>
      <c r="Q20" s="128" t="s">
        <v>107</v>
      </c>
      <c r="R20" s="113">
        <f>R17+R18+R19</f>
        <v>3458</v>
      </c>
      <c r="S20" s="131">
        <f>S17+S18+S19</f>
        <v>1</v>
      </c>
      <c r="T20" s="43"/>
    </row>
    <row r="21" spans="1:20" x14ac:dyDescent="0.2">
      <c r="A21" s="43"/>
      <c r="B21" s="43"/>
      <c r="C21" s="44"/>
      <c r="E21" s="33" t="s">
        <v>115</v>
      </c>
      <c r="F21" s="142">
        <v>2225</v>
      </c>
      <c r="G21" s="132">
        <f>F21/F22</f>
        <v>0.56045340050377834</v>
      </c>
      <c r="I21" s="17" t="s">
        <v>147</v>
      </c>
      <c r="J21" s="2" t="s">
        <v>64</v>
      </c>
      <c r="K21" s="10" t="s">
        <v>77</v>
      </c>
      <c r="L21" s="15"/>
      <c r="M21" s="129" t="s">
        <v>181</v>
      </c>
      <c r="N21" s="142">
        <v>1300</v>
      </c>
      <c r="O21" s="131">
        <f>N21/N25</f>
        <v>0.37356321839080459</v>
      </c>
      <c r="Q21" s="13"/>
      <c r="R21" s="13"/>
      <c r="S21" s="13"/>
      <c r="T21" s="43"/>
    </row>
    <row r="22" spans="1:20" x14ac:dyDescent="0.2">
      <c r="A22" s="43"/>
      <c r="B22" s="43"/>
      <c r="C22" s="44"/>
      <c r="E22" s="33" t="s">
        <v>107</v>
      </c>
      <c r="F22" s="113">
        <f>F19+F20+F21</f>
        <v>3970</v>
      </c>
      <c r="G22" s="132">
        <f>G19+G20+G21</f>
        <v>1</v>
      </c>
      <c r="I22" s="33" t="s">
        <v>148</v>
      </c>
      <c r="J22" s="142">
        <v>1159</v>
      </c>
      <c r="K22" s="132">
        <f>J22/J25</f>
        <v>0.32248191430161383</v>
      </c>
      <c r="L22" s="15"/>
      <c r="M22" s="129" t="s">
        <v>182</v>
      </c>
      <c r="N22" s="142">
        <v>864</v>
      </c>
      <c r="O22" s="131">
        <f>N22/N25</f>
        <v>0.24827586206896551</v>
      </c>
      <c r="Q22" s="30"/>
      <c r="R22" s="15"/>
      <c r="S22" s="16"/>
      <c r="T22" s="43"/>
    </row>
    <row r="23" spans="1:20" x14ac:dyDescent="0.2">
      <c r="A23" s="13"/>
      <c r="B23" s="13"/>
      <c r="C23" s="14"/>
      <c r="E23" s="13"/>
      <c r="F23" s="13"/>
      <c r="G23" s="14"/>
      <c r="I23" s="33" t="s">
        <v>149</v>
      </c>
      <c r="J23" s="142">
        <v>450</v>
      </c>
      <c r="K23" s="132">
        <f>J23/J25</f>
        <v>0.12520868113522537</v>
      </c>
      <c r="L23" s="15"/>
      <c r="M23" s="129" t="s">
        <v>183</v>
      </c>
      <c r="N23" s="142">
        <v>906</v>
      </c>
      <c r="O23" s="131">
        <f>N23/N25</f>
        <v>0.26034482758620692</v>
      </c>
      <c r="Q23" s="30"/>
      <c r="R23" s="30"/>
      <c r="S23" s="53"/>
      <c r="T23" s="43"/>
    </row>
    <row r="24" spans="1:20" x14ac:dyDescent="0.2">
      <c r="A24" s="13"/>
      <c r="B24" s="13"/>
      <c r="C24" s="14"/>
      <c r="E24" s="17" t="s">
        <v>116</v>
      </c>
      <c r="F24" s="2" t="s">
        <v>64</v>
      </c>
      <c r="G24" s="10" t="s">
        <v>77</v>
      </c>
      <c r="I24" s="33" t="s">
        <v>675</v>
      </c>
      <c r="J24" s="142">
        <v>1985</v>
      </c>
      <c r="K24" s="132">
        <f>J24/J25</f>
        <v>0.5523094045631608</v>
      </c>
      <c r="L24" s="15"/>
      <c r="M24" s="129" t="s">
        <v>184</v>
      </c>
      <c r="N24" s="142">
        <v>410</v>
      </c>
      <c r="O24" s="131">
        <f>N24/N25</f>
        <v>0.11781609195402298</v>
      </c>
      <c r="Q24" s="30"/>
      <c r="R24" s="30"/>
      <c r="S24" s="53"/>
      <c r="T24" s="43"/>
    </row>
    <row r="25" spans="1:20" x14ac:dyDescent="0.2">
      <c r="A25" s="13"/>
      <c r="B25" s="13"/>
      <c r="C25" s="14"/>
      <c r="E25" s="33" t="s">
        <v>117</v>
      </c>
      <c r="F25" s="142">
        <v>1559</v>
      </c>
      <c r="G25" s="132">
        <f>F25/F30</f>
        <v>0.40399067115833115</v>
      </c>
      <c r="I25" s="33" t="s">
        <v>69</v>
      </c>
      <c r="J25" s="113">
        <f>J22+J23+J24</f>
        <v>3594</v>
      </c>
      <c r="K25" s="132">
        <f>K22+K23+K24</f>
        <v>1</v>
      </c>
      <c r="L25" s="15"/>
      <c r="M25" s="129" t="s">
        <v>69</v>
      </c>
      <c r="N25" s="113">
        <f>N21+N22+N23+N24</f>
        <v>3480</v>
      </c>
      <c r="O25" s="131">
        <f>O21+O22+O23+O24</f>
        <v>1</v>
      </c>
      <c r="Q25" s="30"/>
      <c r="R25" s="30"/>
      <c r="S25" s="53"/>
      <c r="T25" s="43"/>
    </row>
    <row r="26" spans="1:20" x14ac:dyDescent="0.2">
      <c r="A26" s="13"/>
      <c r="B26" s="13"/>
      <c r="C26" s="14"/>
      <c r="E26" s="33" t="s">
        <v>118</v>
      </c>
      <c r="F26" s="142">
        <v>496</v>
      </c>
      <c r="G26" s="132">
        <f>F26/F30</f>
        <v>0.12853070743715989</v>
      </c>
      <c r="I26" s="13"/>
      <c r="J26" s="13"/>
      <c r="K26" s="14"/>
      <c r="L26" s="15"/>
      <c r="M26" s="13"/>
      <c r="N26" s="13"/>
      <c r="O26" s="14"/>
      <c r="Q26" s="43"/>
      <c r="R26" s="43"/>
      <c r="S26" s="44"/>
      <c r="T26" s="43"/>
    </row>
    <row r="27" spans="1:20" x14ac:dyDescent="0.2">
      <c r="A27" s="13"/>
      <c r="B27" s="13"/>
      <c r="C27" s="14"/>
      <c r="E27" s="33" t="s">
        <v>119</v>
      </c>
      <c r="F27" s="142">
        <v>287</v>
      </c>
      <c r="G27" s="132">
        <f>F27/F30</f>
        <v>7.4371598859808236E-2</v>
      </c>
      <c r="I27" s="17" t="s">
        <v>150</v>
      </c>
      <c r="J27" s="2" t="s">
        <v>64</v>
      </c>
      <c r="K27" s="10" t="s">
        <v>77</v>
      </c>
      <c r="L27" s="15"/>
      <c r="M27" s="22" t="s">
        <v>185</v>
      </c>
      <c r="N27" s="75" t="s">
        <v>64</v>
      </c>
      <c r="O27" s="24" t="s">
        <v>77</v>
      </c>
      <c r="Q27" s="43"/>
      <c r="R27" s="43"/>
      <c r="S27" s="44"/>
      <c r="T27" s="43"/>
    </row>
    <row r="28" spans="1:20" x14ac:dyDescent="0.2">
      <c r="A28" s="13"/>
      <c r="B28" s="13"/>
      <c r="C28" s="14"/>
      <c r="E28" s="33" t="s">
        <v>120</v>
      </c>
      <c r="F28" s="142">
        <v>235</v>
      </c>
      <c r="G28" s="132">
        <f>F28/F30</f>
        <v>6.0896605338170512E-2</v>
      </c>
      <c r="I28" s="33" t="s">
        <v>644</v>
      </c>
      <c r="J28" s="142">
        <v>733</v>
      </c>
      <c r="K28" s="132">
        <f>J28/J33</f>
        <v>0.20310335272928789</v>
      </c>
      <c r="L28" s="15"/>
      <c r="M28" s="129" t="s">
        <v>186</v>
      </c>
      <c r="N28" s="142">
        <v>1096</v>
      </c>
      <c r="O28" s="131">
        <f>N28/N31</f>
        <v>0.31795764432840151</v>
      </c>
      <c r="Q28" s="43"/>
      <c r="R28" s="43"/>
      <c r="S28" s="44"/>
      <c r="T28" s="43"/>
    </row>
    <row r="29" spans="1:20" x14ac:dyDescent="0.2">
      <c r="A29" s="13"/>
      <c r="B29" s="13"/>
      <c r="C29" s="14"/>
      <c r="E29" s="33" t="s">
        <v>99</v>
      </c>
      <c r="F29" s="142">
        <v>1282</v>
      </c>
      <c r="G29" s="132">
        <f>F29/F30</f>
        <v>0.33221041720653016</v>
      </c>
      <c r="I29" s="33" t="s">
        <v>151</v>
      </c>
      <c r="J29" s="142">
        <v>1558</v>
      </c>
      <c r="K29" s="132">
        <f>J29/J33</f>
        <v>0.43169853144915488</v>
      </c>
      <c r="L29" s="15"/>
      <c r="M29" s="129" t="s">
        <v>682</v>
      </c>
      <c r="N29" s="142">
        <v>1104</v>
      </c>
      <c r="O29" s="131">
        <f>N29/N31</f>
        <v>0.32027850304612709</v>
      </c>
      <c r="Q29" s="43"/>
      <c r="R29" s="43"/>
      <c r="S29" s="44"/>
      <c r="T29" s="43"/>
    </row>
    <row r="30" spans="1:20" x14ac:dyDescent="0.2">
      <c r="A30" s="13"/>
      <c r="B30" s="13"/>
      <c r="C30" s="14"/>
      <c r="E30" s="33" t="s">
        <v>69</v>
      </c>
      <c r="F30" s="113">
        <f>F25+F26+F27+F28+F29</f>
        <v>3859</v>
      </c>
      <c r="G30" s="132">
        <f>G25+G26+G27+G28+G29</f>
        <v>1</v>
      </c>
      <c r="I30" s="33" t="s">
        <v>152</v>
      </c>
      <c r="J30" s="142">
        <v>425</v>
      </c>
      <c r="K30" s="132">
        <f>J30/J33</f>
        <v>0.11776115267387088</v>
      </c>
      <c r="L30" s="15"/>
      <c r="M30" s="129" t="s">
        <v>187</v>
      </c>
      <c r="N30" s="142">
        <v>1247</v>
      </c>
      <c r="O30" s="131">
        <f>N30/N31</f>
        <v>0.36176385262547145</v>
      </c>
      <c r="Q30" s="43"/>
      <c r="R30" s="43"/>
      <c r="S30" s="44"/>
      <c r="T30" s="43"/>
    </row>
    <row r="31" spans="1:20" x14ac:dyDescent="0.2">
      <c r="A31" s="13"/>
      <c r="B31" s="13"/>
      <c r="C31" s="14"/>
      <c r="E31" s="13"/>
      <c r="F31" s="13"/>
      <c r="G31" s="14"/>
      <c r="I31" s="33" t="s">
        <v>153</v>
      </c>
      <c r="J31" s="142">
        <v>308</v>
      </c>
      <c r="K31" s="132">
        <f>J31/J33</f>
        <v>8.5342200055417011E-2</v>
      </c>
      <c r="L31" s="15"/>
      <c r="M31" s="129" t="s">
        <v>69</v>
      </c>
      <c r="N31" s="113">
        <f>N28+N29+N30</f>
        <v>3447</v>
      </c>
      <c r="O31" s="131">
        <f>O28+O29+O30</f>
        <v>1</v>
      </c>
      <c r="Q31" s="43"/>
      <c r="R31" s="43"/>
      <c r="S31" s="44"/>
      <c r="T31" s="43"/>
    </row>
    <row r="32" spans="1:20" x14ac:dyDescent="0.2">
      <c r="A32" s="13"/>
      <c r="B32" s="13"/>
      <c r="C32" s="14"/>
      <c r="E32" s="4" t="s">
        <v>121</v>
      </c>
      <c r="F32" s="139" t="s">
        <v>64</v>
      </c>
      <c r="G32" s="26" t="s">
        <v>94</v>
      </c>
      <c r="I32" s="33" t="s">
        <v>154</v>
      </c>
      <c r="J32" s="142">
        <v>585</v>
      </c>
      <c r="K32" s="132">
        <f>J32/J33</f>
        <v>0.16209476309226933</v>
      </c>
      <c r="L32" s="15"/>
      <c r="M32" s="13"/>
      <c r="N32" s="13"/>
      <c r="O32" s="14"/>
      <c r="Q32" s="43"/>
      <c r="R32" s="43"/>
      <c r="S32" s="44"/>
      <c r="T32" s="43"/>
    </row>
    <row r="33" spans="1:20" x14ac:dyDescent="0.2">
      <c r="A33" s="13"/>
      <c r="B33" s="13"/>
      <c r="C33" s="14"/>
      <c r="E33" s="37" t="s">
        <v>112</v>
      </c>
      <c r="F33" s="142">
        <v>2061</v>
      </c>
      <c r="G33" s="27">
        <f>F33/F35</f>
        <v>0.53338509316770188</v>
      </c>
      <c r="I33" s="33" t="s">
        <v>69</v>
      </c>
      <c r="J33" s="113">
        <f>J28+J29+J30+J31+J32</f>
        <v>3609</v>
      </c>
      <c r="K33" s="132">
        <f>K28+K29+K30+K31+K32</f>
        <v>1</v>
      </c>
      <c r="L33" s="15"/>
      <c r="M33" s="22" t="s">
        <v>188</v>
      </c>
      <c r="N33" s="75" t="s">
        <v>64</v>
      </c>
      <c r="O33" s="24" t="s">
        <v>77</v>
      </c>
      <c r="Q33" s="43"/>
      <c r="R33" s="43"/>
      <c r="S33" s="44"/>
      <c r="T33" s="43"/>
    </row>
    <row r="34" spans="1:20" x14ac:dyDescent="0.2">
      <c r="A34" s="13"/>
      <c r="B34" s="13"/>
      <c r="C34" s="14"/>
      <c r="E34" s="37" t="s">
        <v>122</v>
      </c>
      <c r="F34" s="142">
        <v>1803</v>
      </c>
      <c r="G34" s="27">
        <f>F34/F35</f>
        <v>0.46661490683229812</v>
      </c>
      <c r="I34" s="13"/>
      <c r="J34" s="13"/>
      <c r="K34" s="14"/>
      <c r="L34" s="15"/>
      <c r="M34" s="129" t="s">
        <v>189</v>
      </c>
      <c r="N34" s="142">
        <v>1292</v>
      </c>
      <c r="O34" s="131">
        <f>N34/N38</f>
        <v>0.37276399307559144</v>
      </c>
      <c r="Q34" s="43"/>
      <c r="R34" s="43"/>
      <c r="S34" s="44"/>
      <c r="T34" s="43"/>
    </row>
    <row r="35" spans="1:20" x14ac:dyDescent="0.2">
      <c r="A35" s="13"/>
      <c r="B35" s="13"/>
      <c r="C35" s="14"/>
      <c r="E35" s="37" t="s">
        <v>107</v>
      </c>
      <c r="F35" s="117">
        <f>F33+F34</f>
        <v>3864</v>
      </c>
      <c r="G35" s="27">
        <f>G33+G34</f>
        <v>1</v>
      </c>
      <c r="I35" s="22" t="s">
        <v>155</v>
      </c>
      <c r="J35" s="75" t="s">
        <v>64</v>
      </c>
      <c r="K35" s="24" t="s">
        <v>77</v>
      </c>
      <c r="L35" s="15"/>
      <c r="M35" s="129" t="s">
        <v>190</v>
      </c>
      <c r="N35" s="142">
        <v>1180</v>
      </c>
      <c r="O35" s="131">
        <f>N35/N38</f>
        <v>0.34045008655510678</v>
      </c>
      <c r="Q35" s="43"/>
      <c r="R35" s="43"/>
      <c r="S35" s="44"/>
      <c r="T35" s="56"/>
    </row>
    <row r="36" spans="1:20" x14ac:dyDescent="0.2">
      <c r="A36" s="43"/>
      <c r="B36" s="43"/>
      <c r="C36" s="44"/>
      <c r="E36" s="13"/>
      <c r="F36" s="13"/>
      <c r="G36" s="14"/>
      <c r="I36" s="129" t="s">
        <v>156</v>
      </c>
      <c r="J36" s="142">
        <v>1905</v>
      </c>
      <c r="K36" s="131">
        <f>J36/J38</f>
        <v>0.52595251242407515</v>
      </c>
      <c r="L36" s="15"/>
      <c r="M36" s="129" t="s">
        <v>191</v>
      </c>
      <c r="N36" s="142">
        <v>398</v>
      </c>
      <c r="O36" s="131">
        <f>N36/N38</f>
        <v>0.11482977495672245</v>
      </c>
      <c r="Q36" s="43"/>
      <c r="R36" s="43"/>
      <c r="S36" s="44"/>
      <c r="T36" s="56"/>
    </row>
    <row r="37" spans="1:20" x14ac:dyDescent="0.2">
      <c r="A37" s="43"/>
      <c r="B37" s="43"/>
      <c r="C37" s="44"/>
      <c r="E37" s="4" t="s">
        <v>123</v>
      </c>
      <c r="F37" s="139" t="s">
        <v>64</v>
      </c>
      <c r="G37" s="26" t="s">
        <v>65</v>
      </c>
      <c r="I37" s="129" t="s">
        <v>582</v>
      </c>
      <c r="J37" s="142">
        <v>1717</v>
      </c>
      <c r="K37" s="131">
        <f>J37/J38</f>
        <v>0.47404748757592491</v>
      </c>
      <c r="L37" s="15"/>
      <c r="M37" s="129" t="s">
        <v>192</v>
      </c>
      <c r="N37" s="142">
        <v>596</v>
      </c>
      <c r="O37" s="131">
        <f>N37/N38</f>
        <v>0.17195614541257934</v>
      </c>
      <c r="Q37" s="43"/>
      <c r="R37" s="43"/>
      <c r="S37" s="44"/>
      <c r="T37" s="56"/>
    </row>
    <row r="38" spans="1:20" x14ac:dyDescent="0.2">
      <c r="A38" s="43"/>
      <c r="B38" s="43"/>
      <c r="C38" s="44"/>
      <c r="E38" s="37" t="s">
        <v>124</v>
      </c>
      <c r="F38" s="142">
        <v>10</v>
      </c>
      <c r="G38" s="27">
        <f>F38/F40</f>
        <v>0.30303030303030304</v>
      </c>
      <c r="I38" s="129" t="s">
        <v>69</v>
      </c>
      <c r="J38" s="113">
        <f>J36+J37</f>
        <v>3622</v>
      </c>
      <c r="K38" s="131">
        <f>K36+K37</f>
        <v>1</v>
      </c>
      <c r="L38" s="15"/>
      <c r="M38" s="129" t="s">
        <v>107</v>
      </c>
      <c r="N38" s="113">
        <f>N34+N35+N36+N37</f>
        <v>3466</v>
      </c>
      <c r="O38" s="131">
        <f>O34+O35+O36+O37</f>
        <v>1</v>
      </c>
      <c r="Q38" s="43"/>
      <c r="R38" s="43"/>
      <c r="S38" s="44"/>
      <c r="T38" s="56"/>
    </row>
    <row r="39" spans="1:20" x14ac:dyDescent="0.2">
      <c r="A39" s="43"/>
      <c r="B39" s="43"/>
      <c r="C39" s="44"/>
      <c r="E39" s="37" t="s">
        <v>125</v>
      </c>
      <c r="F39" s="142">
        <v>23</v>
      </c>
      <c r="G39" s="27">
        <f>F39/F40</f>
        <v>0.69696969696969702</v>
      </c>
      <c r="I39" s="13"/>
      <c r="J39" s="13"/>
      <c r="K39" s="14"/>
      <c r="L39" s="15"/>
      <c r="M39" s="13"/>
      <c r="N39" s="13"/>
      <c r="O39" s="14"/>
      <c r="Q39" s="43"/>
      <c r="R39" s="43"/>
      <c r="S39" s="44"/>
      <c r="T39" s="56"/>
    </row>
    <row r="40" spans="1:20" x14ac:dyDescent="0.2">
      <c r="A40" s="13"/>
      <c r="B40" s="13"/>
      <c r="C40" s="14"/>
      <c r="E40" s="37" t="s">
        <v>107</v>
      </c>
      <c r="F40" s="117">
        <f>F38+F39</f>
        <v>33</v>
      </c>
      <c r="G40" s="27">
        <f>G38+G39</f>
        <v>1</v>
      </c>
      <c r="I40" s="22" t="s">
        <v>157</v>
      </c>
      <c r="J40" s="75" t="s">
        <v>64</v>
      </c>
      <c r="K40" s="24" t="s">
        <v>77</v>
      </c>
      <c r="L40" s="15"/>
      <c r="M40" s="22" t="s">
        <v>193</v>
      </c>
      <c r="N40" s="75" t="s">
        <v>64</v>
      </c>
      <c r="O40" s="138" t="s">
        <v>77</v>
      </c>
      <c r="Q40" s="43"/>
      <c r="R40" s="43"/>
      <c r="S40" s="44"/>
      <c r="T40" s="56"/>
    </row>
    <row r="41" spans="1:20" ht="34" x14ac:dyDescent="0.2">
      <c r="A41" s="12" t="s">
        <v>205</v>
      </c>
      <c r="B41" s="2" t="s">
        <v>64</v>
      </c>
      <c r="C41" s="10" t="s">
        <v>94</v>
      </c>
      <c r="E41" s="13"/>
      <c r="F41" s="13"/>
      <c r="G41" s="14"/>
      <c r="I41" s="129" t="s">
        <v>645</v>
      </c>
      <c r="J41" s="142">
        <v>525</v>
      </c>
      <c r="K41" s="131">
        <f>J41/J45</f>
        <v>0.14957264957264957</v>
      </c>
      <c r="L41" s="15"/>
      <c r="M41" s="129" t="s">
        <v>194</v>
      </c>
      <c r="N41" s="142">
        <v>731</v>
      </c>
      <c r="O41" s="113">
        <f>N41/N45</f>
        <v>0.21145501880242984</v>
      </c>
      <c r="Q41" s="43"/>
      <c r="R41" s="43"/>
      <c r="S41" s="44"/>
      <c r="T41" s="56"/>
    </row>
    <row r="42" spans="1:20" x14ac:dyDescent="0.2">
      <c r="A42" s="41" t="s">
        <v>87</v>
      </c>
      <c r="B42" s="142">
        <v>2946</v>
      </c>
      <c r="C42" s="132">
        <f>B42/B44</f>
        <v>0.64365304784793531</v>
      </c>
      <c r="E42" s="17" t="s">
        <v>126</v>
      </c>
      <c r="F42" s="2" t="s">
        <v>64</v>
      </c>
      <c r="G42" s="10" t="s">
        <v>77</v>
      </c>
      <c r="I42" s="129" t="s">
        <v>158</v>
      </c>
      <c r="J42" s="142">
        <v>1038</v>
      </c>
      <c r="K42" s="131">
        <f>J42/J45</f>
        <v>0.29572649572649573</v>
      </c>
      <c r="L42" s="15"/>
      <c r="M42" s="129" t="s">
        <v>195</v>
      </c>
      <c r="N42" s="142">
        <v>1359</v>
      </c>
      <c r="O42" s="113">
        <f>N42/N45</f>
        <v>0.39311541799247901</v>
      </c>
      <c r="Q42" s="43"/>
      <c r="R42" s="43"/>
      <c r="S42" s="44"/>
      <c r="T42" s="56"/>
    </row>
    <row r="43" spans="1:20" x14ac:dyDescent="0.2">
      <c r="A43" s="41" t="s">
        <v>88</v>
      </c>
      <c r="B43" s="142">
        <v>1631</v>
      </c>
      <c r="C43" s="132">
        <f>B43/B44</f>
        <v>0.35634695215206469</v>
      </c>
      <c r="E43" s="121" t="s">
        <v>127</v>
      </c>
      <c r="F43" s="143">
        <v>799</v>
      </c>
      <c r="G43" s="133">
        <f>F43/F49</f>
        <v>0.22084024322830292</v>
      </c>
      <c r="I43" s="129" t="s">
        <v>159</v>
      </c>
      <c r="J43" s="142">
        <v>1069</v>
      </c>
      <c r="K43" s="131">
        <f>J43/J45</f>
        <v>0.30455840455840455</v>
      </c>
      <c r="L43" s="15"/>
      <c r="M43" s="129" t="s">
        <v>196</v>
      </c>
      <c r="N43" s="142">
        <v>810</v>
      </c>
      <c r="O43" s="113">
        <f>N43/N45</f>
        <v>0.23430720277697425</v>
      </c>
      <c r="Q43" s="43"/>
      <c r="R43" s="43"/>
      <c r="S43" s="44"/>
      <c r="T43" s="56"/>
    </row>
    <row r="44" spans="1:20" x14ac:dyDescent="0.2">
      <c r="A44" s="41" t="s">
        <v>69</v>
      </c>
      <c r="B44" s="113">
        <f>B42+B43</f>
        <v>4577</v>
      </c>
      <c r="C44" s="132">
        <f>C42+C43</f>
        <v>1</v>
      </c>
      <c r="E44" s="33" t="s">
        <v>128</v>
      </c>
      <c r="F44" s="142">
        <v>590</v>
      </c>
      <c r="G44" s="132">
        <f>F44/F49</f>
        <v>0.16307352128247651</v>
      </c>
      <c r="I44" s="129" t="s">
        <v>160</v>
      </c>
      <c r="J44" s="142">
        <v>878</v>
      </c>
      <c r="K44" s="131">
        <f>J44/J45</f>
        <v>0.25014245014245012</v>
      </c>
      <c r="L44" s="15"/>
      <c r="M44" s="129" t="s">
        <v>197</v>
      </c>
      <c r="N44" s="142">
        <v>557</v>
      </c>
      <c r="O44" s="113">
        <f>N44/N45</f>
        <v>0.16112236042811687</v>
      </c>
      <c r="Q44" s="43"/>
      <c r="R44" s="43"/>
      <c r="S44" s="44"/>
      <c r="T44" s="56"/>
    </row>
    <row r="45" spans="1:20" x14ac:dyDescent="0.2">
      <c r="A45" s="13"/>
      <c r="B45" s="13"/>
      <c r="C45" s="14"/>
      <c r="E45" s="33" t="s">
        <v>129</v>
      </c>
      <c r="F45" s="142">
        <v>895</v>
      </c>
      <c r="G45" s="132">
        <f>F45/F49</f>
        <v>0.24737423991155336</v>
      </c>
      <c r="I45" s="129" t="s">
        <v>69</v>
      </c>
      <c r="J45" s="113">
        <f>J41+J42+J43+J44</f>
        <v>3510</v>
      </c>
      <c r="K45" s="131">
        <f>K41+K42+K43+K44</f>
        <v>1</v>
      </c>
      <c r="L45" s="15"/>
      <c r="M45" s="129" t="s">
        <v>69</v>
      </c>
      <c r="N45" s="113">
        <f>N41+N42+N43+N44</f>
        <v>3457</v>
      </c>
      <c r="O45" s="141">
        <f>O41+O42+O43+O44</f>
        <v>1</v>
      </c>
      <c r="Q45" s="43"/>
      <c r="R45" s="43"/>
      <c r="S45" s="44"/>
      <c r="T45" s="56"/>
    </row>
    <row r="46" spans="1:20" ht="34" x14ac:dyDescent="0.2">
      <c r="A46" s="12" t="s">
        <v>89</v>
      </c>
      <c r="B46" s="2" t="s">
        <v>64</v>
      </c>
      <c r="C46" s="10" t="s">
        <v>94</v>
      </c>
      <c r="E46" s="33" t="s">
        <v>130</v>
      </c>
      <c r="F46" s="142">
        <v>708</v>
      </c>
      <c r="G46" s="132">
        <f>F46/F49</f>
        <v>0.19568822553897181</v>
      </c>
      <c r="I46" s="13"/>
      <c r="J46" s="13"/>
      <c r="K46" s="14"/>
      <c r="L46" s="15"/>
      <c r="M46" s="13"/>
      <c r="N46" s="13"/>
      <c r="O46" s="14"/>
      <c r="Q46" s="43"/>
      <c r="R46" s="43"/>
      <c r="S46" s="44"/>
      <c r="T46" s="56"/>
    </row>
    <row r="47" spans="1:20" x14ac:dyDescent="0.2">
      <c r="A47" s="41" t="s">
        <v>90</v>
      </c>
      <c r="B47" s="142">
        <v>1118</v>
      </c>
      <c r="C47" s="132">
        <f>B47/B49</f>
        <v>0.26392823418319167</v>
      </c>
      <c r="E47" s="33" t="s">
        <v>131</v>
      </c>
      <c r="F47" s="142">
        <v>537</v>
      </c>
      <c r="G47" s="132">
        <f>F47/F49</f>
        <v>0.148424543946932</v>
      </c>
      <c r="I47" s="22" t="s">
        <v>161</v>
      </c>
      <c r="J47" s="75" t="s">
        <v>64</v>
      </c>
      <c r="K47" s="24" t="s">
        <v>77</v>
      </c>
      <c r="M47" s="22" t="s">
        <v>198</v>
      </c>
      <c r="N47" s="75" t="s">
        <v>64</v>
      </c>
      <c r="O47" s="24" t="s">
        <v>77</v>
      </c>
      <c r="Q47" s="43"/>
      <c r="R47" s="43"/>
      <c r="S47" s="44"/>
      <c r="T47" s="56"/>
    </row>
    <row r="48" spans="1:20" x14ac:dyDescent="0.2">
      <c r="A48" s="41" t="s">
        <v>91</v>
      </c>
      <c r="B48" s="142">
        <v>3118</v>
      </c>
      <c r="C48" s="132">
        <f>B48/B49</f>
        <v>0.73607176581680833</v>
      </c>
      <c r="E48" s="33" t="s">
        <v>673</v>
      </c>
      <c r="F48" s="142">
        <v>89</v>
      </c>
      <c r="G48" s="132">
        <f>F48/F49</f>
        <v>2.4599226091763404E-2</v>
      </c>
      <c r="I48" s="129" t="s">
        <v>162</v>
      </c>
      <c r="J48" s="142">
        <v>1356</v>
      </c>
      <c r="K48" s="131">
        <f>J48/J51</f>
        <v>0.38943136128661687</v>
      </c>
      <c r="M48" s="129" t="s">
        <v>199</v>
      </c>
      <c r="N48" s="142">
        <v>1064</v>
      </c>
      <c r="O48" s="131">
        <f>N48/N51</f>
        <v>0.31147540983606559</v>
      </c>
      <c r="Q48" s="43"/>
      <c r="R48" s="43"/>
      <c r="S48" s="44"/>
      <c r="T48" s="56"/>
    </row>
    <row r="49" spans="1:20" x14ac:dyDescent="0.2">
      <c r="A49" s="41" t="s">
        <v>69</v>
      </c>
      <c r="B49" s="113">
        <f>B47+B48</f>
        <v>4236</v>
      </c>
      <c r="C49" s="132">
        <f>C47+C48</f>
        <v>1</v>
      </c>
      <c r="E49" s="33" t="s">
        <v>69</v>
      </c>
      <c r="F49" s="113">
        <f>F43+F44+F45+F46+F47+F48</f>
        <v>3618</v>
      </c>
      <c r="G49" s="132">
        <f>G43+G44+G45+G46+G47+G48</f>
        <v>1</v>
      </c>
      <c r="I49" s="129" t="s">
        <v>163</v>
      </c>
      <c r="J49" s="142">
        <v>1186</v>
      </c>
      <c r="K49" s="131">
        <f>J49/J51</f>
        <v>0.34060884549109705</v>
      </c>
      <c r="M49" s="129" t="s">
        <v>200</v>
      </c>
      <c r="N49" s="142">
        <v>1116</v>
      </c>
      <c r="O49" s="131">
        <f>N49/N51</f>
        <v>0.32669789227166274</v>
      </c>
      <c r="Q49" s="43"/>
      <c r="R49" s="43"/>
      <c r="S49" s="44"/>
      <c r="T49" s="56"/>
    </row>
    <row r="50" spans="1:20" x14ac:dyDescent="0.2">
      <c r="A50" s="13"/>
      <c r="B50" s="13"/>
      <c r="C50" s="14"/>
      <c r="E50" s="13"/>
      <c r="F50" s="13"/>
      <c r="G50" s="14"/>
      <c r="I50" s="129" t="s">
        <v>164</v>
      </c>
      <c r="J50" s="142">
        <v>940</v>
      </c>
      <c r="K50" s="131">
        <f>J50/J51</f>
        <v>0.26995979322228603</v>
      </c>
      <c r="M50" s="129" t="s">
        <v>201</v>
      </c>
      <c r="N50" s="142">
        <v>1236</v>
      </c>
      <c r="O50" s="131">
        <f>N50/N51</f>
        <v>0.36182669789227168</v>
      </c>
      <c r="Q50" s="43"/>
      <c r="R50" s="43"/>
      <c r="S50" s="44"/>
      <c r="T50" s="56"/>
    </row>
    <row r="51" spans="1:20" ht="34" x14ac:dyDescent="0.2">
      <c r="A51" s="12" t="s">
        <v>95</v>
      </c>
      <c r="B51" s="2" t="s">
        <v>64</v>
      </c>
      <c r="C51" s="10" t="s">
        <v>94</v>
      </c>
      <c r="E51" s="17" t="s">
        <v>132</v>
      </c>
      <c r="F51" s="2" t="s">
        <v>64</v>
      </c>
      <c r="G51" s="10" t="s">
        <v>77</v>
      </c>
      <c r="I51" s="129" t="s">
        <v>69</v>
      </c>
      <c r="J51" s="113">
        <f>J48+J49+J50</f>
        <v>3482</v>
      </c>
      <c r="K51" s="131">
        <f>K48+K49+K50</f>
        <v>0.99999999999999989</v>
      </c>
      <c r="M51" s="129" t="s">
        <v>69</v>
      </c>
      <c r="N51" s="113">
        <f>N48+N49+N50</f>
        <v>3416</v>
      </c>
      <c r="O51" s="131">
        <f>O48+O49+O50</f>
        <v>1</v>
      </c>
      <c r="Q51" s="43"/>
      <c r="R51" s="43"/>
      <c r="S51" s="44"/>
      <c r="T51" s="56"/>
    </row>
    <row r="52" spans="1:20" x14ac:dyDescent="0.2">
      <c r="A52" s="41" t="s">
        <v>92</v>
      </c>
      <c r="B52" s="142">
        <v>1657</v>
      </c>
      <c r="C52" s="132">
        <f>B52/B54</f>
        <v>0.38660755949603359</v>
      </c>
      <c r="E52" s="33" t="s">
        <v>133</v>
      </c>
      <c r="F52" s="142">
        <v>2353</v>
      </c>
      <c r="G52" s="132">
        <f>F52/F55</f>
        <v>0.63184747583243828</v>
      </c>
      <c r="I52" s="13"/>
      <c r="J52" s="13"/>
      <c r="K52" s="14"/>
      <c r="M52" s="13"/>
      <c r="N52" s="13"/>
      <c r="O52" s="14"/>
      <c r="Q52" s="43"/>
      <c r="R52" s="43"/>
      <c r="S52" s="44"/>
      <c r="T52" s="56"/>
    </row>
    <row r="53" spans="1:20" x14ac:dyDescent="0.2">
      <c r="A53" s="41" t="s">
        <v>93</v>
      </c>
      <c r="B53" s="142">
        <v>2629</v>
      </c>
      <c r="C53" s="132">
        <f>B53/B54</f>
        <v>0.61339244050396635</v>
      </c>
      <c r="E53" s="33" t="s">
        <v>134</v>
      </c>
      <c r="F53" s="142">
        <v>1032</v>
      </c>
      <c r="G53" s="132">
        <f>F53/F55</f>
        <v>0.27712137486573579</v>
      </c>
      <c r="I53" s="22" t="s">
        <v>165</v>
      </c>
      <c r="J53" s="75" t="s">
        <v>64</v>
      </c>
      <c r="K53" s="24" t="s">
        <v>77</v>
      </c>
      <c r="M53" s="22" t="s">
        <v>202</v>
      </c>
      <c r="N53" s="75" t="s">
        <v>64</v>
      </c>
      <c r="O53" s="24" t="s">
        <v>77</v>
      </c>
      <c r="Q53" s="43"/>
      <c r="R53" s="43"/>
      <c r="S53" s="44"/>
      <c r="T53" s="56"/>
    </row>
    <row r="54" spans="1:20" x14ac:dyDescent="0.2">
      <c r="A54" s="41" t="s">
        <v>69</v>
      </c>
      <c r="B54" s="113">
        <f>B52+B53</f>
        <v>4286</v>
      </c>
      <c r="C54" s="132">
        <f>C52+C53</f>
        <v>1</v>
      </c>
      <c r="E54" s="33" t="s">
        <v>135</v>
      </c>
      <c r="F54" s="142">
        <v>339</v>
      </c>
      <c r="G54" s="132">
        <f>F54/F55</f>
        <v>9.1031149301826E-2</v>
      </c>
      <c r="I54" s="129" t="s">
        <v>166</v>
      </c>
      <c r="J54" s="142">
        <v>1663</v>
      </c>
      <c r="K54" s="131">
        <f>J54/J57</f>
        <v>0.47746195808211311</v>
      </c>
      <c r="M54" s="129" t="s">
        <v>203</v>
      </c>
      <c r="N54" s="142">
        <v>2078</v>
      </c>
      <c r="O54" s="131">
        <f>N54/N56</f>
        <v>0.60424542018028493</v>
      </c>
      <c r="Q54" s="43"/>
      <c r="R54" s="43"/>
      <c r="S54" s="44"/>
      <c r="T54" s="56"/>
    </row>
    <row r="55" spans="1:20" x14ac:dyDescent="0.2">
      <c r="A55" s="13"/>
      <c r="B55" s="13"/>
      <c r="C55" s="14"/>
      <c r="E55" s="33" t="s">
        <v>69</v>
      </c>
      <c r="F55" s="113">
        <f>F52+F53+F54</f>
        <v>3724</v>
      </c>
      <c r="G55" s="132">
        <f>G52+G53+G54</f>
        <v>1.0000000000000002</v>
      </c>
      <c r="I55" s="129" t="s">
        <v>167</v>
      </c>
      <c r="J55" s="142">
        <v>1208</v>
      </c>
      <c r="K55" s="131">
        <f>J55/J57</f>
        <v>0.34682744760264139</v>
      </c>
      <c r="M55" s="129" t="s">
        <v>204</v>
      </c>
      <c r="N55" s="142">
        <v>1361</v>
      </c>
      <c r="O55" s="131">
        <f>N55/N56</f>
        <v>0.39575457981971501</v>
      </c>
      <c r="Q55" s="43"/>
      <c r="R55" s="43"/>
      <c r="S55" s="44"/>
      <c r="T55" s="56"/>
    </row>
    <row r="56" spans="1:20" ht="34" x14ac:dyDescent="0.2">
      <c r="A56" s="12" t="s">
        <v>96</v>
      </c>
      <c r="B56" s="2" t="s">
        <v>64</v>
      </c>
      <c r="C56" s="10" t="s">
        <v>94</v>
      </c>
      <c r="E56" s="13"/>
      <c r="F56" s="13"/>
      <c r="G56" s="14"/>
      <c r="I56" s="129" t="s">
        <v>168</v>
      </c>
      <c r="J56" s="142">
        <v>612</v>
      </c>
      <c r="K56" s="131">
        <f>J56/J57</f>
        <v>0.17571059431524547</v>
      </c>
      <c r="M56" s="129" t="s">
        <v>69</v>
      </c>
      <c r="N56" s="113">
        <f>N54+N55</f>
        <v>3439</v>
      </c>
      <c r="O56" s="131">
        <f>O54+O55</f>
        <v>1</v>
      </c>
      <c r="Q56" s="43"/>
      <c r="R56" s="43"/>
      <c r="S56" s="44"/>
      <c r="T56" s="56"/>
    </row>
    <row r="57" spans="1:20" x14ac:dyDescent="0.2">
      <c r="A57" s="41" t="s">
        <v>97</v>
      </c>
      <c r="B57" s="142">
        <v>662</v>
      </c>
      <c r="C57" s="132">
        <f>B57/B60</f>
        <v>0.16001933768431231</v>
      </c>
      <c r="E57" s="17" t="s">
        <v>136</v>
      </c>
      <c r="F57" s="2" t="s">
        <v>64</v>
      </c>
      <c r="G57" s="10" t="s">
        <v>77</v>
      </c>
      <c r="I57" s="129" t="s">
        <v>69</v>
      </c>
      <c r="J57" s="113">
        <f>J54+J55+J56</f>
        <v>3483</v>
      </c>
      <c r="K57" s="131">
        <f>K54+K55+K56</f>
        <v>1</v>
      </c>
      <c r="M57" s="13"/>
      <c r="N57" s="13"/>
      <c r="O57" s="13"/>
      <c r="Q57" s="43"/>
      <c r="R57" s="43"/>
      <c r="S57" s="44"/>
      <c r="T57" s="56"/>
    </row>
    <row r="58" spans="1:20" x14ac:dyDescent="0.2">
      <c r="A58" s="41" t="s">
        <v>98</v>
      </c>
      <c r="B58" s="142">
        <v>1796</v>
      </c>
      <c r="C58" s="132">
        <f>B58/B60</f>
        <v>0.43413101281121586</v>
      </c>
      <c r="E58" s="33" t="s">
        <v>137</v>
      </c>
      <c r="F58" s="142">
        <v>2140</v>
      </c>
      <c r="G58" s="132">
        <f>F58/F60</f>
        <v>0.57112356551908194</v>
      </c>
      <c r="I58" s="13"/>
      <c r="J58" s="13"/>
      <c r="K58" s="14"/>
      <c r="M58" s="13"/>
      <c r="N58" s="13"/>
      <c r="O58" s="13"/>
      <c r="Q58" s="43"/>
      <c r="R58" s="43"/>
      <c r="S58" s="44"/>
      <c r="T58" s="56"/>
    </row>
    <row r="59" spans="1:20" x14ac:dyDescent="0.2">
      <c r="A59" s="41" t="s">
        <v>99</v>
      </c>
      <c r="B59" s="142">
        <v>1679</v>
      </c>
      <c r="C59" s="132">
        <f>B59/B60</f>
        <v>0.40584964950447183</v>
      </c>
      <c r="E59" s="34" t="s">
        <v>72</v>
      </c>
      <c r="F59" s="142">
        <v>1607</v>
      </c>
      <c r="G59" s="134">
        <f>F59/F60</f>
        <v>0.42887643448091806</v>
      </c>
      <c r="H59" s="15"/>
      <c r="I59" s="30"/>
      <c r="J59" s="15"/>
      <c r="K59" s="16"/>
      <c r="M59" s="13"/>
      <c r="N59" s="13"/>
      <c r="O59" s="13"/>
      <c r="Q59" s="43"/>
      <c r="R59" s="43"/>
      <c r="S59" s="44"/>
      <c r="T59" s="56"/>
    </row>
    <row r="60" spans="1:20" x14ac:dyDescent="0.2">
      <c r="A60" s="41" t="s">
        <v>69</v>
      </c>
      <c r="B60" s="113">
        <f>B57+B58+B59</f>
        <v>4137</v>
      </c>
      <c r="C60" s="132">
        <f>C57+C58+C59</f>
        <v>1</v>
      </c>
      <c r="E60" s="129" t="s">
        <v>69</v>
      </c>
      <c r="F60" s="113">
        <f>F58+F59</f>
        <v>3747</v>
      </c>
      <c r="G60" s="135">
        <f>G58+G59</f>
        <v>1</v>
      </c>
      <c r="H60" s="15"/>
      <c r="I60" s="30"/>
      <c r="J60" s="15"/>
      <c r="K60" s="16"/>
      <c r="M60" s="13"/>
      <c r="N60" s="13"/>
      <c r="O60" s="13"/>
      <c r="Q60" s="43"/>
      <c r="R60" s="43"/>
      <c r="S60" s="44"/>
      <c r="T60" s="56"/>
    </row>
    <row r="61" spans="1:20" x14ac:dyDescent="0.2">
      <c r="A61" s="13"/>
      <c r="B61" s="13"/>
      <c r="C61" s="14"/>
      <c r="E61" s="15"/>
      <c r="F61" s="15"/>
      <c r="G61" s="16"/>
      <c r="H61" s="15"/>
      <c r="I61" s="30"/>
      <c r="J61" s="15"/>
      <c r="K61" s="16"/>
      <c r="M61" s="13"/>
      <c r="N61" s="13"/>
      <c r="O61" s="13"/>
      <c r="Q61" s="43"/>
      <c r="R61" s="43"/>
      <c r="S61" s="44"/>
      <c r="T61" s="56"/>
    </row>
    <row r="62" spans="1:20" ht="34" x14ac:dyDescent="0.2">
      <c r="A62" s="12" t="s">
        <v>100</v>
      </c>
      <c r="B62" s="2" t="s">
        <v>64</v>
      </c>
      <c r="C62" s="10" t="s">
        <v>94</v>
      </c>
      <c r="E62" s="15"/>
      <c r="F62" s="15"/>
      <c r="G62" s="30"/>
      <c r="H62" s="15"/>
      <c r="I62" s="30"/>
      <c r="J62" s="15"/>
      <c r="K62" s="16"/>
      <c r="M62" s="13"/>
      <c r="N62" s="13"/>
      <c r="O62" s="13"/>
      <c r="Q62" s="43"/>
      <c r="R62" s="43"/>
      <c r="S62" s="44"/>
      <c r="T62" s="56"/>
    </row>
    <row r="63" spans="1:20" x14ac:dyDescent="0.2">
      <c r="A63" s="41" t="s">
        <v>101</v>
      </c>
      <c r="B63" s="142">
        <v>3781</v>
      </c>
      <c r="C63" s="132">
        <f>B63/B65</f>
        <v>0.77321063394683032</v>
      </c>
      <c r="E63" s="30"/>
      <c r="F63" s="15"/>
      <c r="G63" s="16"/>
      <c r="H63" s="15"/>
      <c r="I63" s="30"/>
      <c r="J63" s="15"/>
      <c r="K63" s="16"/>
      <c r="M63" s="13"/>
      <c r="N63" s="13"/>
      <c r="O63" s="13"/>
      <c r="Q63" s="43"/>
      <c r="R63" s="43"/>
      <c r="S63" s="44"/>
      <c r="T63" s="56"/>
    </row>
    <row r="64" spans="1:20" x14ac:dyDescent="0.2">
      <c r="A64" s="41" t="s">
        <v>102</v>
      </c>
      <c r="B64" s="142">
        <v>1109</v>
      </c>
      <c r="C64" s="132">
        <f>B64/B65</f>
        <v>0.22678936605316974</v>
      </c>
      <c r="E64" s="30"/>
      <c r="F64" s="15"/>
      <c r="G64" s="16"/>
      <c r="H64" s="15"/>
      <c r="I64" s="30"/>
      <c r="J64" s="15"/>
      <c r="K64" s="16"/>
      <c r="M64" s="13"/>
      <c r="N64" s="13"/>
      <c r="O64" s="13"/>
      <c r="Q64" s="43"/>
      <c r="R64" s="43"/>
      <c r="S64" s="44"/>
      <c r="T64" s="56"/>
    </row>
    <row r="65" spans="1:20" x14ac:dyDescent="0.2">
      <c r="A65" s="39" t="s">
        <v>69</v>
      </c>
      <c r="B65" s="113">
        <f>B63+B64</f>
        <v>4890</v>
      </c>
      <c r="C65" s="132">
        <f>C63+C64</f>
        <v>1</v>
      </c>
      <c r="E65" s="30"/>
      <c r="F65" s="15"/>
      <c r="G65" s="16"/>
      <c r="I65" s="13"/>
      <c r="J65" s="13"/>
      <c r="K65" s="14"/>
      <c r="M65" s="13"/>
      <c r="N65" s="13"/>
      <c r="O65" s="13"/>
      <c r="Q65" s="43"/>
      <c r="R65" s="43"/>
      <c r="S65" s="44"/>
      <c r="T65" s="56"/>
    </row>
    <row r="66" spans="1:20" s="13" customFormat="1" x14ac:dyDescent="0.2">
      <c r="C66" s="14"/>
      <c r="G66" s="14"/>
      <c r="I66" s="30"/>
      <c r="J66" s="15"/>
      <c r="K66" s="16"/>
      <c r="Q66" s="43"/>
      <c r="R66" s="43"/>
      <c r="S66" s="44"/>
      <c r="T66" s="56"/>
    </row>
    <row r="67" spans="1:20" s="13" customFormat="1" x14ac:dyDescent="0.2">
      <c r="C67" s="14"/>
      <c r="D67" s="15"/>
      <c r="E67" s="30"/>
      <c r="F67" s="15"/>
      <c r="G67" s="16"/>
      <c r="H67" s="15"/>
      <c r="I67" s="30"/>
      <c r="J67" s="15"/>
      <c r="K67" s="16"/>
      <c r="Q67" s="43"/>
      <c r="R67" s="43"/>
      <c r="S67" s="44"/>
      <c r="T67" s="56"/>
    </row>
    <row r="68" spans="1:20" s="13" customFormat="1" x14ac:dyDescent="0.2">
      <c r="C68" s="14"/>
      <c r="D68" s="15"/>
      <c r="E68" s="30"/>
      <c r="F68" s="15"/>
      <c r="G68" s="16"/>
      <c r="H68" s="15"/>
      <c r="I68" s="30"/>
      <c r="J68" s="15"/>
      <c r="K68" s="16"/>
      <c r="Q68" s="43"/>
      <c r="R68" s="43"/>
      <c r="S68" s="44"/>
      <c r="T68" s="56"/>
    </row>
    <row r="69" spans="1:20" s="13" customFormat="1" x14ac:dyDescent="0.2">
      <c r="C69" s="14"/>
      <c r="D69" s="15"/>
      <c r="E69" s="30"/>
      <c r="F69" s="15"/>
      <c r="G69" s="16"/>
      <c r="H69" s="15"/>
      <c r="I69" s="30"/>
      <c r="J69" s="15"/>
      <c r="K69" s="16"/>
      <c r="Q69" s="43"/>
      <c r="R69" s="43"/>
      <c r="S69" s="44"/>
      <c r="T69" s="56"/>
    </row>
    <row r="70" spans="1:20" s="13" customFormat="1" x14ac:dyDescent="0.2">
      <c r="C70" s="14"/>
      <c r="D70" s="15"/>
      <c r="E70" s="30"/>
      <c r="F70" s="15"/>
      <c r="G70" s="16"/>
      <c r="H70" s="15"/>
      <c r="I70" s="15"/>
      <c r="J70" s="15"/>
      <c r="K70" s="16"/>
      <c r="Q70" s="43"/>
      <c r="R70" s="43"/>
      <c r="S70" s="44"/>
      <c r="T70" s="56"/>
    </row>
    <row r="71" spans="1:20" s="13" customFormat="1" x14ac:dyDescent="0.2">
      <c r="C71" s="14"/>
      <c r="D71" s="15"/>
      <c r="E71" s="30"/>
      <c r="F71" s="15"/>
      <c r="G71" s="16"/>
      <c r="H71" s="15"/>
      <c r="I71" s="30"/>
      <c r="J71" s="15"/>
      <c r="K71" s="16"/>
      <c r="Q71" s="43"/>
      <c r="R71" s="43"/>
      <c r="S71" s="44"/>
      <c r="T71" s="56"/>
    </row>
    <row r="72" spans="1:20" s="13" customFormat="1" x14ac:dyDescent="0.2">
      <c r="C72" s="14"/>
      <c r="D72" s="15"/>
      <c r="E72" s="15"/>
      <c r="F72" s="15"/>
      <c r="G72" s="16"/>
      <c r="H72" s="15"/>
      <c r="I72" s="30"/>
      <c r="J72" s="15"/>
      <c r="K72" s="16"/>
      <c r="Q72" s="43"/>
      <c r="R72" s="43"/>
      <c r="S72" s="44"/>
      <c r="T72" s="56"/>
    </row>
    <row r="73" spans="1:20" s="13" customFormat="1" x14ac:dyDescent="0.2">
      <c r="C73" s="14"/>
      <c r="D73" s="15"/>
      <c r="E73" s="30"/>
      <c r="F73" s="15"/>
      <c r="G73" s="16"/>
      <c r="H73" s="15"/>
      <c r="I73" s="30"/>
      <c r="J73" s="15"/>
      <c r="K73" s="16"/>
      <c r="Q73" s="43"/>
      <c r="R73" s="43"/>
      <c r="S73" s="44"/>
      <c r="T73" s="56"/>
    </row>
    <row r="74" spans="1:20" s="13" customFormat="1" x14ac:dyDescent="0.2">
      <c r="C74" s="14"/>
      <c r="D74" s="15"/>
      <c r="E74" s="30"/>
      <c r="F74" s="15"/>
      <c r="G74" s="16"/>
      <c r="H74" s="15"/>
      <c r="I74" s="30"/>
      <c r="J74" s="15"/>
      <c r="K74" s="16"/>
      <c r="Q74" s="43"/>
      <c r="R74" s="43"/>
      <c r="S74" s="44"/>
      <c r="T74" s="56"/>
    </row>
    <row r="75" spans="1:20" s="13" customFormat="1" x14ac:dyDescent="0.2">
      <c r="C75" s="14"/>
      <c r="D75" s="15"/>
      <c r="E75" s="30"/>
      <c r="F75" s="15"/>
      <c r="G75" s="16"/>
      <c r="H75" s="15"/>
      <c r="I75" s="30"/>
      <c r="J75" s="15"/>
      <c r="K75" s="16"/>
      <c r="Q75" s="43"/>
      <c r="R75" s="43"/>
      <c r="S75" s="44"/>
      <c r="T75" s="56"/>
    </row>
    <row r="76" spans="1:20" s="13" customFormat="1" x14ac:dyDescent="0.2">
      <c r="C76" s="14"/>
      <c r="D76" s="15"/>
      <c r="E76" s="30"/>
      <c r="F76" s="15"/>
      <c r="G76" s="16"/>
      <c r="H76" s="15"/>
      <c r="I76" s="30"/>
      <c r="J76" s="15"/>
      <c r="K76" s="16"/>
      <c r="Q76" s="43"/>
      <c r="R76" s="43"/>
      <c r="S76" s="44"/>
      <c r="T76" s="56"/>
    </row>
    <row r="77" spans="1:20" s="13" customFormat="1" x14ac:dyDescent="0.2">
      <c r="C77" s="14"/>
      <c r="D77" s="15"/>
      <c r="E77" s="30"/>
      <c r="F77" s="15"/>
      <c r="G77" s="16"/>
      <c r="H77" s="15"/>
      <c r="I77" s="15"/>
      <c r="J77" s="15"/>
      <c r="K77" s="16"/>
      <c r="Q77" s="43"/>
      <c r="R77" s="43"/>
      <c r="S77" s="44"/>
      <c r="T77" s="56"/>
    </row>
    <row r="78" spans="1:20" s="13" customFormat="1" x14ac:dyDescent="0.2">
      <c r="C78" s="14"/>
      <c r="D78" s="15"/>
      <c r="E78" s="30"/>
      <c r="F78" s="15"/>
      <c r="G78" s="16"/>
      <c r="H78" s="15"/>
      <c r="I78" s="30"/>
      <c r="J78" s="15"/>
      <c r="K78" s="16"/>
      <c r="Q78" s="43"/>
      <c r="R78" s="43"/>
      <c r="S78" s="44"/>
      <c r="T78" s="56"/>
    </row>
    <row r="79" spans="1:20" s="13" customFormat="1" x14ac:dyDescent="0.2">
      <c r="C79" s="14"/>
      <c r="D79" s="15"/>
      <c r="E79" s="15"/>
      <c r="F79" s="15"/>
      <c r="G79" s="16"/>
      <c r="H79" s="15"/>
      <c r="I79" s="30"/>
      <c r="J79" s="15"/>
      <c r="K79" s="16"/>
      <c r="Q79" s="43"/>
      <c r="R79" s="43"/>
      <c r="S79" s="44"/>
      <c r="T79" s="56"/>
    </row>
    <row r="80" spans="1:20" s="13" customFormat="1" x14ac:dyDescent="0.2">
      <c r="C80" s="14"/>
      <c r="D80" s="15"/>
      <c r="E80" s="30"/>
      <c r="F80" s="15"/>
      <c r="G80" s="16"/>
      <c r="H80" s="15"/>
      <c r="I80" s="30"/>
      <c r="J80" s="15"/>
      <c r="K80" s="16"/>
      <c r="Q80" s="43"/>
      <c r="R80" s="43"/>
      <c r="S80" s="44"/>
      <c r="T80" s="56"/>
    </row>
    <row r="81" spans="3:20" s="13" customFormat="1" x14ac:dyDescent="0.2">
      <c r="C81" s="14"/>
      <c r="D81" s="15"/>
      <c r="E81" s="30"/>
      <c r="F81" s="15"/>
      <c r="G81" s="16"/>
      <c r="H81" s="15"/>
      <c r="I81" s="30"/>
      <c r="J81" s="15"/>
      <c r="K81" s="16"/>
      <c r="Q81" s="43"/>
      <c r="R81" s="43"/>
      <c r="S81" s="44"/>
      <c r="T81" s="56"/>
    </row>
    <row r="82" spans="3:20" s="13" customFormat="1" x14ac:dyDescent="0.2">
      <c r="C82" s="14"/>
      <c r="D82" s="15"/>
      <c r="E82" s="30"/>
      <c r="F82" s="15"/>
      <c r="G82" s="16"/>
      <c r="H82" s="15"/>
      <c r="I82" s="30"/>
      <c r="J82" s="15"/>
      <c r="K82" s="16"/>
      <c r="Q82" s="43"/>
      <c r="R82" s="43"/>
      <c r="S82" s="44"/>
      <c r="T82" s="56"/>
    </row>
    <row r="83" spans="3:20" s="13" customFormat="1" x14ac:dyDescent="0.2">
      <c r="C83" s="14"/>
      <c r="D83" s="15"/>
      <c r="E83" s="30"/>
      <c r="F83" s="15"/>
      <c r="G83" s="16"/>
      <c r="H83" s="15"/>
      <c r="I83" s="15"/>
      <c r="J83" s="15"/>
      <c r="K83" s="16"/>
      <c r="Q83" s="43"/>
      <c r="R83" s="43"/>
      <c r="S83" s="44"/>
      <c r="T83" s="56"/>
    </row>
    <row r="84" spans="3:20" s="13" customFormat="1" x14ac:dyDescent="0.2">
      <c r="C84" s="14"/>
      <c r="D84" s="15"/>
      <c r="E84" s="30"/>
      <c r="F84" s="15"/>
      <c r="G84" s="16"/>
      <c r="H84" s="15"/>
      <c r="I84" s="30"/>
      <c r="J84" s="15"/>
      <c r="K84" s="16"/>
      <c r="Q84" s="43"/>
      <c r="R84" s="43"/>
      <c r="S84" s="44"/>
      <c r="T84" s="56"/>
    </row>
    <row r="85" spans="3:20" s="13" customFormat="1" x14ac:dyDescent="0.2">
      <c r="C85" s="14"/>
      <c r="D85" s="15"/>
      <c r="E85" s="15"/>
      <c r="F85" s="15"/>
      <c r="G85" s="16"/>
      <c r="H85" s="15"/>
      <c r="I85" s="30"/>
      <c r="J85" s="15"/>
      <c r="K85" s="16"/>
      <c r="Q85" s="43"/>
      <c r="R85" s="43"/>
      <c r="S85" s="44"/>
      <c r="T85" s="56"/>
    </row>
    <row r="86" spans="3:20" s="13" customFormat="1" x14ac:dyDescent="0.2">
      <c r="C86" s="14"/>
      <c r="D86" s="15"/>
      <c r="E86" s="30"/>
      <c r="F86" s="15"/>
      <c r="G86" s="16"/>
      <c r="H86" s="15"/>
      <c r="I86" s="30"/>
      <c r="J86" s="15"/>
      <c r="K86" s="16"/>
      <c r="Q86" s="43"/>
      <c r="R86" s="43"/>
      <c r="S86" s="44"/>
      <c r="T86" s="56"/>
    </row>
    <row r="87" spans="3:20" s="13" customFormat="1" x14ac:dyDescent="0.2">
      <c r="C87" s="14"/>
      <c r="D87" s="15"/>
      <c r="E87" s="30"/>
      <c r="F87" s="15"/>
      <c r="G87" s="16"/>
      <c r="H87" s="15"/>
      <c r="I87" s="30"/>
      <c r="J87" s="15"/>
      <c r="K87" s="16"/>
      <c r="Q87" s="43"/>
      <c r="R87" s="43"/>
      <c r="S87" s="44"/>
      <c r="T87" s="56"/>
    </row>
    <row r="88" spans="3:20" s="13" customFormat="1" x14ac:dyDescent="0.2">
      <c r="C88" s="14"/>
      <c r="D88" s="15"/>
      <c r="E88" s="30"/>
      <c r="F88" s="15"/>
      <c r="G88" s="16"/>
      <c r="H88" s="15"/>
      <c r="I88" s="30"/>
      <c r="J88" s="15"/>
      <c r="K88" s="16"/>
      <c r="Q88" s="43"/>
      <c r="R88" s="43"/>
      <c r="S88" s="44"/>
      <c r="T88" s="56"/>
    </row>
    <row r="89" spans="3:20" s="13" customFormat="1" x14ac:dyDescent="0.2">
      <c r="C89" s="14"/>
      <c r="D89" s="15"/>
      <c r="E89" s="30"/>
      <c r="F89" s="15"/>
      <c r="G89" s="16"/>
      <c r="H89" s="15"/>
      <c r="I89" s="30"/>
      <c r="J89" s="15"/>
      <c r="K89" s="16"/>
      <c r="Q89" s="43"/>
      <c r="R89" s="43"/>
      <c r="S89" s="44"/>
      <c r="T89" s="56"/>
    </row>
    <row r="90" spans="3:20" s="13" customFormat="1" x14ac:dyDescent="0.2">
      <c r="C90" s="14"/>
      <c r="D90" s="15"/>
      <c r="E90" s="30"/>
      <c r="F90" s="15"/>
      <c r="G90" s="16"/>
      <c r="H90" s="15"/>
      <c r="I90" s="15"/>
      <c r="J90" s="15"/>
      <c r="K90" s="16"/>
      <c r="Q90" s="43"/>
      <c r="R90" s="43"/>
      <c r="S90" s="44"/>
      <c r="T90" s="56"/>
    </row>
    <row r="91" spans="3:20" s="13" customFormat="1" x14ac:dyDescent="0.2">
      <c r="C91" s="14"/>
      <c r="D91" s="15"/>
      <c r="E91" s="30"/>
      <c r="F91" s="15"/>
      <c r="G91" s="16"/>
      <c r="H91" s="15"/>
      <c r="I91" s="30"/>
      <c r="J91" s="15"/>
      <c r="K91" s="16"/>
      <c r="Q91" s="43"/>
      <c r="R91" s="43"/>
      <c r="S91" s="44"/>
      <c r="T91" s="56"/>
    </row>
    <row r="92" spans="3:20" s="13" customFormat="1" x14ac:dyDescent="0.2">
      <c r="C92" s="14"/>
      <c r="D92" s="15"/>
      <c r="E92" s="30"/>
      <c r="F92" s="15"/>
      <c r="G92" s="16"/>
      <c r="H92" s="15"/>
      <c r="I92" s="30"/>
      <c r="J92" s="15"/>
      <c r="K92" s="16"/>
      <c r="Q92" s="43"/>
      <c r="R92" s="43"/>
      <c r="S92" s="44"/>
      <c r="T92" s="56"/>
    </row>
    <row r="93" spans="3:20" s="13" customFormat="1" x14ac:dyDescent="0.2">
      <c r="C93" s="14"/>
      <c r="D93" s="15"/>
      <c r="E93" s="15"/>
      <c r="F93" s="15"/>
      <c r="G93" s="16"/>
      <c r="H93" s="15"/>
      <c r="I93" s="30"/>
      <c r="J93" s="15"/>
      <c r="K93" s="16"/>
      <c r="Q93" s="43"/>
      <c r="R93" s="43"/>
      <c r="S93" s="44"/>
      <c r="T93" s="43"/>
    </row>
    <row r="94" spans="3:20" s="13" customFormat="1" x14ac:dyDescent="0.2">
      <c r="C94" s="14"/>
      <c r="D94" s="15"/>
      <c r="E94" s="30"/>
      <c r="F94" s="15"/>
      <c r="G94" s="16"/>
      <c r="H94" s="15"/>
      <c r="I94" s="30"/>
      <c r="J94" s="15"/>
      <c r="K94" s="16"/>
      <c r="Q94" s="43"/>
      <c r="R94" s="43"/>
      <c r="S94" s="44"/>
      <c r="T94" s="43"/>
    </row>
    <row r="95" spans="3:20" s="13" customFormat="1" x14ac:dyDescent="0.2">
      <c r="C95" s="14"/>
      <c r="D95" s="15"/>
      <c r="E95" s="30"/>
      <c r="F95" s="15"/>
      <c r="G95" s="16"/>
      <c r="H95" s="15"/>
      <c r="I95" s="30"/>
      <c r="J95" s="15"/>
      <c r="K95" s="16"/>
      <c r="Q95" s="43"/>
      <c r="R95" s="43"/>
      <c r="S95" s="44"/>
      <c r="T95" s="43"/>
    </row>
    <row r="96" spans="3:20" s="13" customFormat="1" x14ac:dyDescent="0.2">
      <c r="C96" s="14"/>
      <c r="D96" s="15"/>
      <c r="E96" s="30"/>
      <c r="F96" s="15"/>
      <c r="G96" s="16"/>
      <c r="H96" s="15"/>
      <c r="I96" s="30"/>
      <c r="J96" s="15"/>
      <c r="K96" s="16"/>
      <c r="Q96" s="43"/>
      <c r="R96" s="43"/>
      <c r="S96" s="44"/>
      <c r="T96" s="43"/>
    </row>
    <row r="97" spans="3:20" s="13" customFormat="1" x14ac:dyDescent="0.2">
      <c r="C97" s="14"/>
      <c r="D97" s="15"/>
      <c r="E97" s="30"/>
      <c r="F97" s="15"/>
      <c r="G97" s="16"/>
      <c r="H97" s="15"/>
      <c r="I97" s="15"/>
      <c r="J97" s="15"/>
      <c r="K97" s="16"/>
      <c r="Q97" s="43"/>
      <c r="R97" s="43"/>
      <c r="S97" s="44"/>
      <c r="T97" s="43"/>
    </row>
    <row r="98" spans="3:20" s="13" customFormat="1" x14ac:dyDescent="0.2">
      <c r="C98" s="14"/>
      <c r="D98" s="15"/>
      <c r="E98" s="15"/>
      <c r="F98" s="15"/>
      <c r="G98" s="16"/>
      <c r="H98" s="15"/>
      <c r="I98" s="30"/>
      <c r="J98" s="15"/>
      <c r="K98" s="16"/>
      <c r="Q98" s="43"/>
      <c r="R98" s="43"/>
      <c r="S98" s="44"/>
      <c r="T98" s="43"/>
    </row>
    <row r="99" spans="3:20" s="13" customFormat="1" x14ac:dyDescent="0.2">
      <c r="C99" s="14"/>
      <c r="D99" s="15"/>
      <c r="E99" s="30"/>
      <c r="F99" s="15"/>
      <c r="G99" s="16"/>
      <c r="H99" s="15"/>
      <c r="I99" s="30"/>
      <c r="J99" s="15"/>
      <c r="K99" s="16"/>
      <c r="Q99" s="43"/>
      <c r="R99" s="43"/>
      <c r="S99" s="44"/>
      <c r="T99" s="43"/>
    </row>
    <row r="100" spans="3:20" s="13" customFormat="1" x14ac:dyDescent="0.2">
      <c r="C100" s="14"/>
      <c r="D100" s="15"/>
      <c r="E100" s="30"/>
      <c r="F100" s="15"/>
      <c r="G100" s="16"/>
      <c r="H100" s="15"/>
      <c r="I100" s="30"/>
      <c r="J100" s="15"/>
      <c r="K100" s="16"/>
      <c r="M100"/>
      <c r="N100"/>
      <c r="O100"/>
      <c r="Q100" s="43"/>
      <c r="R100" s="43"/>
      <c r="S100" s="44"/>
      <c r="T100" s="43"/>
    </row>
    <row r="101" spans="3:20" x14ac:dyDescent="0.2">
      <c r="D101" s="15"/>
      <c r="E101" s="21"/>
      <c r="F101" s="20"/>
      <c r="G101" s="28"/>
      <c r="H101" s="15"/>
      <c r="I101" s="21"/>
      <c r="J101" s="20"/>
      <c r="K101" s="28"/>
      <c r="Q101" s="45"/>
      <c r="R101" s="45"/>
      <c r="S101" s="69"/>
      <c r="T101" s="43"/>
    </row>
    <row r="102" spans="3:20" x14ac:dyDescent="0.2">
      <c r="D102" s="15"/>
      <c r="E102" s="21"/>
      <c r="F102" s="20"/>
      <c r="G102" s="28"/>
      <c r="H102" s="15"/>
      <c r="I102" s="21"/>
      <c r="J102" s="20"/>
      <c r="K102" s="28"/>
      <c r="Q102" s="45"/>
      <c r="R102" s="45"/>
      <c r="S102" s="69"/>
      <c r="T102" s="43"/>
    </row>
    <row r="103" spans="3:20" x14ac:dyDescent="0.2">
      <c r="D103" s="15"/>
      <c r="E103" s="21"/>
      <c r="F103" s="20"/>
      <c r="G103" s="28"/>
      <c r="H103" s="15"/>
      <c r="I103" s="20"/>
      <c r="J103" s="20"/>
      <c r="K103" s="28"/>
      <c r="Q103" s="45"/>
      <c r="R103" s="45"/>
      <c r="S103" s="69"/>
      <c r="T103" s="43"/>
    </row>
    <row r="104" spans="3:20" x14ac:dyDescent="0.2">
      <c r="D104" s="15"/>
      <c r="E104" s="21"/>
      <c r="F104" s="20"/>
      <c r="G104" s="28"/>
      <c r="H104" s="15"/>
      <c r="I104" s="21"/>
      <c r="J104" s="20"/>
      <c r="K104" s="28"/>
      <c r="Q104" s="45"/>
      <c r="R104" s="45"/>
      <c r="S104" s="69"/>
      <c r="T104" s="43"/>
    </row>
    <row r="105" spans="3:20" x14ac:dyDescent="0.2">
      <c r="D105" s="15"/>
      <c r="E105" s="20"/>
      <c r="F105" s="20"/>
      <c r="G105" s="28"/>
      <c r="H105" s="15"/>
      <c r="I105" s="21"/>
      <c r="J105" s="20"/>
      <c r="K105" s="28"/>
      <c r="Q105" s="45"/>
      <c r="R105" s="45"/>
      <c r="S105" s="69"/>
      <c r="T105" s="43"/>
    </row>
    <row r="106" spans="3:20" x14ac:dyDescent="0.2">
      <c r="D106" s="15"/>
      <c r="E106" s="21"/>
      <c r="F106" s="20"/>
      <c r="G106" s="28"/>
      <c r="H106" s="15"/>
      <c r="I106" s="21"/>
      <c r="J106" s="20"/>
      <c r="K106" s="28"/>
      <c r="Q106" s="45"/>
      <c r="R106" s="45"/>
      <c r="S106" s="69"/>
      <c r="T106" s="43"/>
    </row>
    <row r="107" spans="3:20" x14ac:dyDescent="0.2">
      <c r="D107" s="15"/>
      <c r="E107" s="21"/>
      <c r="F107" s="20"/>
      <c r="G107" s="28"/>
      <c r="H107" s="15"/>
      <c r="I107" s="21"/>
      <c r="J107" s="20"/>
      <c r="K107" s="28"/>
      <c r="Q107" s="45"/>
      <c r="R107" s="45"/>
      <c r="S107" s="69"/>
      <c r="T107" s="43"/>
    </row>
    <row r="108" spans="3:20" x14ac:dyDescent="0.2">
      <c r="D108" s="15"/>
      <c r="E108" s="21"/>
      <c r="F108" s="20"/>
      <c r="G108" s="28"/>
      <c r="H108" s="15"/>
      <c r="I108" s="20"/>
      <c r="J108" s="20"/>
      <c r="K108" s="28"/>
      <c r="Q108" s="45"/>
      <c r="R108" s="45"/>
      <c r="S108" s="69"/>
      <c r="T108" s="43"/>
    </row>
    <row r="109" spans="3:20" x14ac:dyDescent="0.2">
      <c r="D109" s="15"/>
      <c r="E109" s="21"/>
      <c r="F109" s="20"/>
      <c r="G109" s="28"/>
      <c r="H109" s="15"/>
      <c r="Q109" s="45"/>
      <c r="R109" s="45"/>
      <c r="S109" s="69"/>
      <c r="T109" s="43"/>
    </row>
    <row r="110" spans="3:20" x14ac:dyDescent="0.2">
      <c r="D110" s="15"/>
      <c r="E110" s="21"/>
      <c r="F110" s="20"/>
      <c r="G110" s="28"/>
      <c r="H110" s="15"/>
      <c r="Q110" s="45"/>
      <c r="R110" s="45"/>
      <c r="S110" s="69"/>
      <c r="T110" s="43"/>
    </row>
    <row r="111" spans="3:20" x14ac:dyDescent="0.2">
      <c r="D111" s="15"/>
      <c r="E111" s="20"/>
      <c r="F111" s="20"/>
      <c r="G111" s="28"/>
      <c r="H111" s="15"/>
      <c r="Q111" s="45"/>
      <c r="R111" s="45"/>
      <c r="S111" s="69"/>
      <c r="T111" s="43"/>
    </row>
    <row r="112" spans="3:20" x14ac:dyDescent="0.2">
      <c r="D112" s="15"/>
      <c r="E112" s="21"/>
      <c r="F112" s="20"/>
      <c r="G112" s="28"/>
      <c r="H112" s="15"/>
      <c r="Q112" s="45"/>
      <c r="R112" s="45"/>
      <c r="S112" s="69"/>
      <c r="T112" s="43"/>
    </row>
    <row r="113" spans="4:20" x14ac:dyDescent="0.2">
      <c r="D113" s="15"/>
      <c r="E113" s="21"/>
      <c r="F113" s="20"/>
      <c r="G113" s="28"/>
      <c r="H113" s="15"/>
      <c r="Q113" s="45"/>
      <c r="R113" s="45"/>
      <c r="S113" s="69"/>
      <c r="T113" s="43"/>
    </row>
    <row r="114" spans="4:20" x14ac:dyDescent="0.2">
      <c r="D114" s="15"/>
      <c r="E114" s="21"/>
      <c r="F114" s="20"/>
      <c r="G114" s="28"/>
      <c r="H114" s="15"/>
      <c r="Q114" s="45"/>
      <c r="R114" s="45"/>
      <c r="S114" s="69"/>
      <c r="T114" s="43"/>
    </row>
    <row r="115" spans="4:20" x14ac:dyDescent="0.2">
      <c r="D115" s="15"/>
      <c r="E115" s="21"/>
      <c r="F115" s="20"/>
      <c r="G115" s="28"/>
      <c r="H115" s="15"/>
      <c r="Q115" s="45"/>
      <c r="R115" s="45"/>
      <c r="S115" s="69"/>
      <c r="T115" s="43"/>
    </row>
    <row r="116" spans="4:20" x14ac:dyDescent="0.2">
      <c r="D116" s="15"/>
      <c r="E116" s="21"/>
      <c r="F116" s="20"/>
      <c r="G116" s="28"/>
      <c r="H116" s="15"/>
      <c r="Q116" s="45"/>
      <c r="R116" s="45"/>
      <c r="S116" s="69"/>
      <c r="T116" s="43"/>
    </row>
    <row r="117" spans="4:20" x14ac:dyDescent="0.2">
      <c r="D117" s="15"/>
      <c r="E117" s="20"/>
      <c r="F117" s="20"/>
      <c r="G117" s="28"/>
      <c r="H117" s="15"/>
      <c r="Q117" s="45"/>
      <c r="R117" s="45"/>
      <c r="S117" s="69"/>
      <c r="T117" s="43"/>
    </row>
    <row r="118" spans="4:20" x14ac:dyDescent="0.2">
      <c r="D118" s="15"/>
      <c r="E118" s="21"/>
      <c r="F118" s="20"/>
      <c r="G118" s="28"/>
      <c r="H118" s="15"/>
      <c r="Q118" s="45"/>
      <c r="R118" s="45"/>
      <c r="S118" s="69"/>
      <c r="T118" s="43"/>
    </row>
    <row r="119" spans="4:20" x14ac:dyDescent="0.2">
      <c r="D119" s="15"/>
      <c r="E119" s="21"/>
      <c r="F119" s="20"/>
      <c r="G119" s="28"/>
      <c r="H119" s="15"/>
      <c r="Q119" s="45"/>
      <c r="R119" s="45"/>
      <c r="S119" s="69"/>
      <c r="T119" s="43"/>
    </row>
    <row r="120" spans="4:20" x14ac:dyDescent="0.2">
      <c r="D120" s="15"/>
      <c r="E120" s="21"/>
      <c r="F120" s="20"/>
      <c r="G120" s="28"/>
      <c r="H120" s="15"/>
      <c r="Q120" s="45"/>
      <c r="R120" s="45"/>
      <c r="S120" s="69"/>
      <c r="T120" s="43"/>
    </row>
    <row r="121" spans="4:20" x14ac:dyDescent="0.2">
      <c r="D121" s="15"/>
      <c r="E121" s="21"/>
      <c r="F121" s="20"/>
      <c r="G121" s="28"/>
      <c r="H121" s="15"/>
      <c r="Q121" s="45"/>
      <c r="R121" s="45"/>
      <c r="S121" s="69"/>
      <c r="T121" s="43"/>
    </row>
    <row r="122" spans="4:20" x14ac:dyDescent="0.2">
      <c r="D122" s="15"/>
      <c r="E122" s="21"/>
      <c r="F122" s="20"/>
      <c r="G122" s="28"/>
      <c r="H122" s="15"/>
      <c r="Q122" s="45"/>
      <c r="R122" s="45"/>
      <c r="S122" s="69"/>
      <c r="T122" s="43"/>
    </row>
    <row r="123" spans="4:20" x14ac:dyDescent="0.2">
      <c r="D123" s="15"/>
      <c r="E123" s="21"/>
      <c r="F123" s="20"/>
      <c r="G123" s="28"/>
      <c r="H123" s="15"/>
      <c r="Q123" s="45"/>
      <c r="R123" s="45"/>
      <c r="S123" s="69"/>
      <c r="T123" s="43"/>
    </row>
    <row r="124" spans="4:20" x14ac:dyDescent="0.2">
      <c r="D124" s="15"/>
      <c r="E124" s="20"/>
      <c r="F124" s="20"/>
      <c r="G124" s="28"/>
      <c r="H124" s="15"/>
      <c r="Q124" s="45"/>
      <c r="R124" s="45"/>
      <c r="S124" s="69"/>
      <c r="T124" s="43"/>
    </row>
    <row r="125" spans="4:20" x14ac:dyDescent="0.2">
      <c r="D125" s="15"/>
      <c r="E125" s="21"/>
      <c r="F125" s="20"/>
      <c r="G125" s="28"/>
      <c r="H125" s="15"/>
      <c r="Q125" s="45"/>
      <c r="R125" s="45"/>
      <c r="S125" s="69"/>
      <c r="T125" s="43"/>
    </row>
    <row r="126" spans="4:20" x14ac:dyDescent="0.2">
      <c r="D126" s="15"/>
      <c r="E126" s="21"/>
      <c r="F126" s="20"/>
      <c r="G126" s="28"/>
      <c r="H126" s="15"/>
      <c r="Q126" s="45"/>
      <c r="R126" s="45"/>
      <c r="S126" s="69"/>
      <c r="T126" s="43"/>
    </row>
    <row r="127" spans="4:20" x14ac:dyDescent="0.2">
      <c r="D127" s="15"/>
      <c r="E127" s="21"/>
      <c r="F127" s="20"/>
      <c r="G127" s="28"/>
      <c r="H127" s="15"/>
      <c r="Q127" s="45"/>
      <c r="R127" s="45"/>
      <c r="S127" s="69"/>
      <c r="T127" s="43"/>
    </row>
    <row r="128" spans="4:20" x14ac:dyDescent="0.2">
      <c r="D128" s="15"/>
      <c r="E128" s="21"/>
      <c r="F128" s="20"/>
      <c r="G128" s="28"/>
      <c r="H128" s="15"/>
      <c r="Q128" s="45"/>
      <c r="R128" s="45"/>
      <c r="S128" s="69"/>
      <c r="T128" s="43"/>
    </row>
    <row r="129" spans="4:20" x14ac:dyDescent="0.2">
      <c r="D129" s="15"/>
      <c r="E129" s="20"/>
      <c r="F129" s="20"/>
      <c r="G129" s="28"/>
      <c r="H129" s="15"/>
      <c r="Q129" s="45"/>
      <c r="R129" s="45"/>
      <c r="S129" s="69"/>
      <c r="T129" s="43"/>
    </row>
    <row r="130" spans="4:20" x14ac:dyDescent="0.2">
      <c r="D130" s="15"/>
      <c r="E130" s="21"/>
      <c r="F130" s="20"/>
      <c r="G130" s="28"/>
      <c r="H130" s="15"/>
      <c r="Q130" s="45"/>
      <c r="R130" s="45"/>
      <c r="S130" s="69"/>
      <c r="T130" s="43"/>
    </row>
    <row r="131" spans="4:20" x14ac:dyDescent="0.2">
      <c r="D131" s="15"/>
      <c r="E131" s="21"/>
      <c r="F131" s="20"/>
      <c r="G131" s="28"/>
      <c r="H131" s="15"/>
      <c r="Q131" s="45"/>
      <c r="R131" s="45"/>
      <c r="S131" s="69"/>
      <c r="T131" s="43"/>
    </row>
    <row r="132" spans="4:20" x14ac:dyDescent="0.2">
      <c r="D132" s="15"/>
      <c r="E132" s="21"/>
      <c r="F132" s="20"/>
      <c r="G132" s="28"/>
      <c r="H132" s="15"/>
      <c r="Q132" s="45"/>
      <c r="R132" s="45"/>
      <c r="S132" s="69"/>
      <c r="T132" s="43"/>
    </row>
    <row r="133" spans="4:20" x14ac:dyDescent="0.2">
      <c r="D133" s="15"/>
      <c r="E133" s="21"/>
      <c r="F133" s="20"/>
      <c r="G133" s="28"/>
      <c r="H133" s="15"/>
      <c r="Q133" s="45"/>
      <c r="R133" s="45"/>
      <c r="S133" s="69"/>
      <c r="T133" s="43"/>
    </row>
    <row r="134" spans="4:20" x14ac:dyDescent="0.2">
      <c r="D134" s="15"/>
      <c r="E134" s="20"/>
      <c r="F134" s="20"/>
      <c r="G134" s="28"/>
      <c r="H134" s="15"/>
      <c r="Q134" s="45"/>
      <c r="R134" s="45"/>
      <c r="S134" s="69"/>
      <c r="T134" s="43"/>
    </row>
    <row r="135" spans="4:20" x14ac:dyDescent="0.2">
      <c r="D135" s="15"/>
      <c r="E135" s="21"/>
      <c r="F135" s="20"/>
      <c r="G135" s="28"/>
      <c r="H135" s="15"/>
      <c r="Q135" s="45"/>
      <c r="R135" s="45"/>
      <c r="S135" s="69"/>
      <c r="T135" s="43"/>
    </row>
    <row r="136" spans="4:20" x14ac:dyDescent="0.2">
      <c r="D136" s="15"/>
      <c r="E136" s="21"/>
      <c r="F136" s="20"/>
      <c r="G136" s="28"/>
      <c r="H136" s="15"/>
      <c r="Q136" s="45"/>
      <c r="R136" s="45"/>
      <c r="S136" s="69"/>
      <c r="T136" s="43"/>
    </row>
    <row r="137" spans="4:20" x14ac:dyDescent="0.2">
      <c r="D137" s="15"/>
      <c r="E137" s="21"/>
      <c r="F137" s="20"/>
      <c r="G137" s="28"/>
      <c r="H137" s="15"/>
      <c r="Q137" s="45"/>
      <c r="R137" s="45"/>
      <c r="S137" s="69"/>
      <c r="T137" s="43"/>
    </row>
    <row r="138" spans="4:20" x14ac:dyDescent="0.2">
      <c r="D138" s="15"/>
      <c r="E138" s="21"/>
      <c r="F138" s="20"/>
      <c r="G138" s="28"/>
      <c r="H138" s="15"/>
      <c r="Q138" s="45"/>
      <c r="R138" s="45"/>
      <c r="S138" s="69"/>
      <c r="T138" s="43"/>
    </row>
    <row r="139" spans="4:20" x14ac:dyDescent="0.2">
      <c r="D139" s="15"/>
      <c r="E139" s="21"/>
      <c r="F139" s="20"/>
      <c r="G139" s="28"/>
      <c r="H139" s="15"/>
      <c r="Q139" s="45"/>
      <c r="R139" s="45"/>
      <c r="S139" s="69"/>
      <c r="T139" s="43"/>
    </row>
    <row r="140" spans="4:20" x14ac:dyDescent="0.2">
      <c r="D140" s="15"/>
      <c r="E140" s="21"/>
      <c r="F140" s="20"/>
      <c r="G140" s="28"/>
      <c r="H140" s="15"/>
      <c r="Q140" s="45"/>
      <c r="R140" s="45"/>
      <c r="S140" s="69"/>
      <c r="T140" s="43"/>
    </row>
    <row r="141" spans="4:20" x14ac:dyDescent="0.2">
      <c r="D141" s="15"/>
      <c r="E141" s="20"/>
      <c r="F141" s="20"/>
      <c r="G141" s="28"/>
      <c r="H141" s="15"/>
      <c r="Q141" s="45"/>
      <c r="R141" s="45"/>
      <c r="S141" s="69"/>
      <c r="T141" s="43"/>
    </row>
    <row r="142" spans="4:20" x14ac:dyDescent="0.2">
      <c r="D142" s="15"/>
      <c r="E142" s="21"/>
      <c r="F142" s="20"/>
      <c r="G142" s="28"/>
      <c r="H142" s="15"/>
      <c r="Q142" s="45"/>
      <c r="R142" s="45"/>
      <c r="S142" s="69"/>
      <c r="T142" s="43"/>
    </row>
    <row r="143" spans="4:20" x14ac:dyDescent="0.2">
      <c r="D143" s="15"/>
      <c r="E143" s="21"/>
      <c r="F143" s="20"/>
      <c r="G143" s="28"/>
      <c r="H143" s="15"/>
      <c r="Q143" s="45"/>
      <c r="R143" s="45"/>
      <c r="S143" s="69"/>
      <c r="T143" s="43"/>
    </row>
    <row r="144" spans="4:20" x14ac:dyDescent="0.2">
      <c r="D144" s="15"/>
      <c r="E144" s="21"/>
      <c r="F144" s="20"/>
      <c r="G144" s="28"/>
      <c r="H144" s="15"/>
      <c r="Q144" s="45"/>
      <c r="R144" s="45"/>
      <c r="S144" s="69"/>
      <c r="T144" s="43"/>
    </row>
    <row r="145" spans="4:20" x14ac:dyDescent="0.2">
      <c r="D145" s="15"/>
      <c r="E145" s="21"/>
      <c r="F145" s="20"/>
      <c r="G145" s="28"/>
      <c r="H145" s="15"/>
      <c r="Q145" s="45"/>
      <c r="R145" s="45"/>
      <c r="S145" s="69"/>
      <c r="T145" s="43"/>
    </row>
    <row r="146" spans="4:20" x14ac:dyDescent="0.2">
      <c r="D146" s="15"/>
      <c r="E146" s="21"/>
      <c r="F146" s="20"/>
      <c r="G146" s="28"/>
      <c r="H146" s="15"/>
      <c r="Q146" s="45"/>
      <c r="R146" s="45"/>
      <c r="S146" s="69"/>
      <c r="T146" s="43"/>
    </row>
    <row r="147" spans="4:20" x14ac:dyDescent="0.2">
      <c r="D147" s="15"/>
      <c r="E147" s="20"/>
      <c r="F147" s="20"/>
      <c r="G147" s="28"/>
      <c r="H147" s="15"/>
      <c r="Q147" s="45"/>
      <c r="R147" s="45"/>
      <c r="S147" s="69"/>
      <c r="T147" s="43"/>
    </row>
    <row r="148" spans="4:20" x14ac:dyDescent="0.2">
      <c r="D148" s="15"/>
      <c r="E148" s="21"/>
      <c r="F148" s="20"/>
      <c r="G148" s="28"/>
      <c r="H148" s="15"/>
      <c r="Q148" s="45"/>
      <c r="R148" s="45"/>
      <c r="S148" s="69"/>
      <c r="T148" s="43"/>
    </row>
    <row r="149" spans="4:20" x14ac:dyDescent="0.2">
      <c r="D149" s="15"/>
      <c r="E149" s="21"/>
      <c r="F149" s="20"/>
      <c r="G149" s="28"/>
      <c r="H149" s="15"/>
      <c r="Q149" s="45"/>
      <c r="R149" s="45"/>
      <c r="S149" s="69"/>
      <c r="T149" s="43"/>
    </row>
    <row r="150" spans="4:20" x14ac:dyDescent="0.2">
      <c r="D150" s="15"/>
      <c r="E150" s="21"/>
      <c r="F150" s="20"/>
      <c r="G150" s="28"/>
      <c r="H150" s="15"/>
      <c r="Q150" s="45"/>
      <c r="R150" s="45"/>
      <c r="S150" s="69"/>
      <c r="T150" s="43"/>
    </row>
    <row r="151" spans="4:20" x14ac:dyDescent="0.2">
      <c r="D151" s="15"/>
      <c r="E151" s="21"/>
      <c r="F151" s="20"/>
      <c r="G151" s="28"/>
      <c r="H151" s="15"/>
      <c r="Q151" s="45"/>
      <c r="R151" s="45"/>
      <c r="S151" s="69"/>
      <c r="T151" s="43"/>
    </row>
    <row r="152" spans="4:20" x14ac:dyDescent="0.2">
      <c r="D152" s="15"/>
      <c r="E152" s="21"/>
      <c r="F152" s="20"/>
      <c r="G152" s="28"/>
      <c r="H152" s="15"/>
      <c r="Q152" s="45"/>
      <c r="R152" s="45"/>
      <c r="S152" s="69"/>
      <c r="T152" s="43"/>
    </row>
    <row r="153" spans="4:20" x14ac:dyDescent="0.2">
      <c r="D153" s="15"/>
      <c r="E153" s="21"/>
      <c r="F153" s="20"/>
      <c r="G153" s="28"/>
      <c r="H153" s="15"/>
      <c r="Q153" s="45"/>
      <c r="R153" s="45"/>
      <c r="S153" s="69"/>
      <c r="T153" s="43"/>
    </row>
    <row r="154" spans="4:20" x14ac:dyDescent="0.2">
      <c r="D154" s="15"/>
      <c r="E154" s="20"/>
      <c r="F154" s="20"/>
      <c r="G154" s="28"/>
      <c r="H154" s="15"/>
      <c r="Q154" s="45"/>
      <c r="R154" s="45"/>
      <c r="S154" s="69"/>
      <c r="T154" s="43"/>
    </row>
    <row r="155" spans="4:20" x14ac:dyDescent="0.2">
      <c r="D155" s="15"/>
      <c r="E155" s="21"/>
      <c r="F155" s="20"/>
      <c r="G155" s="28"/>
      <c r="H155" s="15"/>
      <c r="Q155" s="45"/>
      <c r="R155" s="45"/>
      <c r="S155" s="69"/>
      <c r="T155" s="43"/>
    </row>
    <row r="156" spans="4:20" x14ac:dyDescent="0.2">
      <c r="D156" s="15"/>
      <c r="E156" s="21"/>
      <c r="F156" s="20"/>
      <c r="G156" s="28"/>
      <c r="H156" s="15"/>
      <c r="Q156" s="45"/>
      <c r="R156" s="45"/>
      <c r="S156" s="69"/>
      <c r="T156" s="43"/>
    </row>
    <row r="157" spans="4:20" x14ac:dyDescent="0.2">
      <c r="D157" s="15"/>
      <c r="E157" s="21"/>
      <c r="F157" s="20"/>
      <c r="G157" s="28"/>
      <c r="H157" s="15"/>
      <c r="Q157" s="45"/>
      <c r="R157" s="45"/>
      <c r="S157" s="69"/>
      <c r="T157" s="43"/>
    </row>
    <row r="158" spans="4:20" x14ac:dyDescent="0.2">
      <c r="D158" s="15"/>
      <c r="E158" s="21"/>
      <c r="F158" s="20"/>
      <c r="G158" s="28"/>
      <c r="H158" s="15"/>
      <c r="Q158" s="45"/>
      <c r="R158" s="45"/>
      <c r="S158" s="69"/>
      <c r="T158" s="43"/>
    </row>
    <row r="159" spans="4:20" x14ac:dyDescent="0.2">
      <c r="D159" s="15"/>
      <c r="E159" s="21"/>
      <c r="F159" s="20"/>
      <c r="G159" s="28"/>
      <c r="H159" s="15"/>
      <c r="Q159" s="45"/>
      <c r="R159" s="45"/>
      <c r="S159" s="69"/>
      <c r="T159" s="43"/>
    </row>
    <row r="160" spans="4:20" x14ac:dyDescent="0.2">
      <c r="D160" s="15"/>
      <c r="E160" s="21"/>
      <c r="F160" s="20"/>
      <c r="G160" s="28"/>
      <c r="H160" s="15"/>
      <c r="Q160" s="45"/>
      <c r="R160" s="45"/>
      <c r="S160" s="69"/>
      <c r="T160" s="43"/>
    </row>
    <row r="161" spans="4:20" x14ac:dyDescent="0.2">
      <c r="D161" s="15"/>
      <c r="E161" s="20"/>
      <c r="F161" s="20"/>
      <c r="G161" s="28"/>
      <c r="H161" s="15"/>
      <c r="Q161" s="45"/>
      <c r="R161" s="45"/>
      <c r="S161" s="69"/>
      <c r="T161" s="43"/>
    </row>
    <row r="162" spans="4:20" x14ac:dyDescent="0.2">
      <c r="D162" s="15"/>
      <c r="E162" s="21"/>
      <c r="F162" s="20"/>
      <c r="G162" s="28"/>
      <c r="H162" s="15"/>
      <c r="Q162" s="45"/>
      <c r="R162" s="45"/>
      <c r="S162" s="69"/>
      <c r="T162" s="43"/>
    </row>
    <row r="163" spans="4:20" x14ac:dyDescent="0.2">
      <c r="D163" s="15"/>
      <c r="E163" s="21"/>
      <c r="F163" s="20"/>
      <c r="G163" s="28"/>
      <c r="H163" s="15"/>
      <c r="Q163" s="45"/>
      <c r="R163" s="45"/>
      <c r="S163" s="69"/>
      <c r="T163" s="43"/>
    </row>
    <row r="164" spans="4:20" x14ac:dyDescent="0.2">
      <c r="D164" s="15"/>
      <c r="E164" s="21"/>
      <c r="F164" s="20"/>
      <c r="G164" s="28"/>
      <c r="H164" s="15"/>
      <c r="Q164" s="45"/>
      <c r="R164" s="45"/>
      <c r="S164" s="69"/>
      <c r="T164" s="43"/>
    </row>
    <row r="165" spans="4:20" x14ac:dyDescent="0.2">
      <c r="D165" s="15"/>
      <c r="E165" s="21"/>
      <c r="F165" s="20"/>
      <c r="G165" s="28"/>
      <c r="H165" s="15"/>
      <c r="Q165" s="45"/>
      <c r="R165" s="45"/>
      <c r="S165" s="69"/>
      <c r="T165" s="43"/>
    </row>
    <row r="166" spans="4:20" x14ac:dyDescent="0.2">
      <c r="D166" s="15"/>
      <c r="E166" s="21"/>
      <c r="F166" s="20"/>
      <c r="G166" s="28"/>
      <c r="H166" s="15"/>
      <c r="Q166" s="45"/>
      <c r="R166" s="45"/>
      <c r="S166" s="69"/>
      <c r="T166" s="43"/>
    </row>
    <row r="167" spans="4:20" x14ac:dyDescent="0.2">
      <c r="D167" s="15"/>
      <c r="E167" s="20"/>
      <c r="F167" s="20"/>
      <c r="G167" s="28"/>
      <c r="H167" s="15"/>
      <c r="Q167" s="45"/>
      <c r="R167" s="45"/>
      <c r="S167" s="69"/>
      <c r="T167" s="43"/>
    </row>
    <row r="168" spans="4:20" x14ac:dyDescent="0.2">
      <c r="D168" s="15"/>
      <c r="E168" s="21"/>
      <c r="F168" s="20"/>
      <c r="G168" s="28"/>
      <c r="H168" s="15"/>
      <c r="Q168" s="45"/>
      <c r="R168" s="45"/>
      <c r="S168" s="69"/>
      <c r="T168" s="43"/>
    </row>
    <row r="169" spans="4:20" x14ac:dyDescent="0.2">
      <c r="D169" s="15"/>
      <c r="E169" s="21"/>
      <c r="F169" s="20"/>
      <c r="G169" s="28"/>
      <c r="H169" s="15"/>
      <c r="Q169" s="45"/>
      <c r="R169" s="45"/>
      <c r="S169" s="69"/>
      <c r="T169" s="43"/>
    </row>
    <row r="170" spans="4:20" x14ac:dyDescent="0.2">
      <c r="D170" s="15"/>
      <c r="E170" s="21"/>
      <c r="F170" s="20"/>
      <c r="G170" s="28"/>
      <c r="H170" s="15"/>
      <c r="Q170" s="45"/>
      <c r="R170" s="45"/>
      <c r="S170" s="69"/>
      <c r="T170" s="43"/>
    </row>
    <row r="171" spans="4:20" x14ac:dyDescent="0.2">
      <c r="D171" s="15"/>
      <c r="E171" s="21"/>
      <c r="F171" s="20"/>
      <c r="G171" s="28"/>
      <c r="H171" s="15"/>
      <c r="Q171" s="45"/>
      <c r="R171" s="45"/>
      <c r="S171" s="69"/>
      <c r="T171" s="43"/>
    </row>
    <row r="172" spans="4:20" x14ac:dyDescent="0.2">
      <c r="D172" s="15"/>
      <c r="E172" s="20"/>
      <c r="F172" s="20"/>
      <c r="G172" s="28"/>
      <c r="H172" s="15"/>
      <c r="Q172" s="45"/>
      <c r="R172" s="45"/>
      <c r="S172" s="69"/>
      <c r="T172" s="43"/>
    </row>
    <row r="173" spans="4:20" x14ac:dyDescent="0.2">
      <c r="D173" s="15"/>
      <c r="E173" s="20"/>
      <c r="F173" s="20"/>
      <c r="G173" s="28"/>
      <c r="H173" s="15"/>
      <c r="Q173" s="45"/>
      <c r="R173" s="45"/>
      <c r="S173" s="69"/>
      <c r="T173" s="43"/>
    </row>
    <row r="174" spans="4:20" x14ac:dyDescent="0.2">
      <c r="D174" s="15"/>
      <c r="E174" s="20"/>
      <c r="F174" s="20"/>
      <c r="G174" s="28"/>
      <c r="H174" s="15"/>
      <c r="Q174" s="45"/>
      <c r="R174" s="45"/>
      <c r="S174" s="69"/>
      <c r="T174" s="43"/>
    </row>
    <row r="175" spans="4:20" x14ac:dyDescent="0.2">
      <c r="D175" s="15"/>
      <c r="E175" s="20"/>
      <c r="F175" s="20"/>
      <c r="G175" s="28"/>
      <c r="H175" s="15"/>
      <c r="Q175" s="45"/>
      <c r="R175" s="45"/>
      <c r="S175" s="69"/>
      <c r="T175" s="43"/>
    </row>
    <row r="176" spans="4:20" x14ac:dyDescent="0.2">
      <c r="E176" s="20"/>
      <c r="F176" s="20"/>
      <c r="G176" s="28"/>
      <c r="Q176" s="45"/>
      <c r="R176" s="45"/>
      <c r="S176" s="69"/>
      <c r="T176" s="43"/>
    </row>
    <row r="177" spans="5:20" x14ac:dyDescent="0.2">
      <c r="E177" s="20"/>
      <c r="F177" s="20"/>
      <c r="G177" s="28"/>
      <c r="Q177" s="45"/>
      <c r="R177" s="45"/>
      <c r="S177" s="69"/>
      <c r="T177" s="43"/>
    </row>
    <row r="178" spans="5:20" x14ac:dyDescent="0.2">
      <c r="E178" s="20"/>
      <c r="F178" s="20"/>
      <c r="G178" s="28"/>
      <c r="Q178" s="45"/>
      <c r="R178" s="45"/>
      <c r="S178" s="69"/>
      <c r="T178" s="43"/>
    </row>
    <row r="179" spans="5:20" x14ac:dyDescent="0.2">
      <c r="E179" s="20"/>
      <c r="F179" s="20"/>
      <c r="G179" s="28"/>
      <c r="Q179" s="45"/>
      <c r="R179" s="45"/>
      <c r="S179" s="69"/>
      <c r="T179" s="43"/>
    </row>
    <row r="180" spans="5:20" x14ac:dyDescent="0.2">
      <c r="E180" s="20"/>
      <c r="F180" s="20"/>
      <c r="G180" s="28"/>
      <c r="Q180" s="45"/>
      <c r="R180" s="45"/>
      <c r="S180" s="69"/>
      <c r="T180" s="43"/>
    </row>
    <row r="181" spans="5:20" x14ac:dyDescent="0.2">
      <c r="E181" s="20"/>
      <c r="F181" s="20"/>
      <c r="G181" s="28"/>
      <c r="Q181" s="45"/>
      <c r="R181" s="45"/>
      <c r="S181" s="69"/>
      <c r="T181" s="43"/>
    </row>
    <row r="182" spans="5:20" x14ac:dyDescent="0.2">
      <c r="E182" s="20"/>
      <c r="F182" s="20"/>
      <c r="G182" s="28"/>
      <c r="Q182" s="45"/>
      <c r="R182" s="45"/>
      <c r="S182" s="69"/>
      <c r="T182" s="43"/>
    </row>
    <row r="183" spans="5:20" x14ac:dyDescent="0.2">
      <c r="E183" s="20"/>
      <c r="F183" s="20"/>
      <c r="G183" s="28"/>
      <c r="Q183" s="45"/>
      <c r="R183" s="45"/>
      <c r="S183" s="69"/>
      <c r="T183" s="43"/>
    </row>
    <row r="184" spans="5:20" x14ac:dyDescent="0.2">
      <c r="E184" s="20"/>
      <c r="F184" s="20"/>
      <c r="G184" s="28"/>
      <c r="Q184" s="45"/>
      <c r="R184" s="45"/>
      <c r="S184" s="69"/>
      <c r="T184" s="43"/>
    </row>
    <row r="185" spans="5:20" x14ac:dyDescent="0.2">
      <c r="E185" s="20"/>
      <c r="F185" s="20"/>
      <c r="G185" s="28"/>
      <c r="Q185" s="45"/>
      <c r="R185" s="45"/>
      <c r="S185" s="69"/>
      <c r="T185" s="43"/>
    </row>
    <row r="186" spans="5:20" x14ac:dyDescent="0.2">
      <c r="E186" s="20"/>
      <c r="F186" s="20"/>
      <c r="G186" s="28"/>
      <c r="Q186" s="45"/>
      <c r="R186" s="45"/>
      <c r="S186" s="69"/>
      <c r="T186" s="43"/>
    </row>
    <row r="187" spans="5:20" x14ac:dyDescent="0.2">
      <c r="E187" s="20"/>
      <c r="F187" s="20"/>
      <c r="G187" s="28"/>
      <c r="Q187" s="45"/>
      <c r="R187" s="45"/>
      <c r="S187" s="69"/>
      <c r="T187" s="43"/>
    </row>
    <row r="188" spans="5:20" x14ac:dyDescent="0.2">
      <c r="E188" s="20"/>
      <c r="F188" s="20"/>
      <c r="G188" s="28"/>
      <c r="Q188" s="45"/>
      <c r="R188" s="45"/>
      <c r="S188" s="69"/>
      <c r="T188" s="43"/>
    </row>
    <row r="189" spans="5:20" x14ac:dyDescent="0.2">
      <c r="E189" s="20"/>
      <c r="F189" s="20"/>
      <c r="G189" s="28"/>
      <c r="Q189" s="45"/>
      <c r="R189" s="45"/>
      <c r="S189" s="69"/>
      <c r="T189" s="43"/>
    </row>
    <row r="190" spans="5:20" x14ac:dyDescent="0.2">
      <c r="E190" s="20"/>
      <c r="F190" s="20"/>
      <c r="G190" s="28"/>
      <c r="Q190" s="45"/>
      <c r="R190" s="45"/>
      <c r="S190" s="69"/>
      <c r="T190" s="43"/>
    </row>
    <row r="191" spans="5:20" x14ac:dyDescent="0.2">
      <c r="E191" s="20"/>
      <c r="F191" s="20"/>
      <c r="G191" s="28"/>
      <c r="Q191" s="45"/>
      <c r="R191" s="45"/>
      <c r="S191" s="69"/>
      <c r="T191" s="43"/>
    </row>
    <row r="192" spans="5:20" x14ac:dyDescent="0.2">
      <c r="E192" s="20"/>
      <c r="F192" s="20"/>
      <c r="G192" s="28"/>
      <c r="Q192" s="45"/>
      <c r="R192" s="45"/>
      <c r="S192" s="69"/>
      <c r="T192" s="43"/>
    </row>
    <row r="193" spans="5:20" x14ac:dyDescent="0.2">
      <c r="E193" s="20"/>
      <c r="F193" s="20"/>
      <c r="G193" s="28"/>
      <c r="Q193" s="45"/>
      <c r="R193" s="45"/>
      <c r="S193" s="69"/>
      <c r="T193" s="43"/>
    </row>
    <row r="194" spans="5:20" x14ac:dyDescent="0.2">
      <c r="E194" s="20"/>
      <c r="F194" s="20"/>
      <c r="G194" s="28"/>
      <c r="Q194" s="45"/>
      <c r="R194" s="45"/>
      <c r="S194" s="69"/>
      <c r="T194" s="43"/>
    </row>
    <row r="195" spans="5:20" x14ac:dyDescent="0.2">
      <c r="E195" s="18"/>
      <c r="F195" s="18"/>
      <c r="G195" s="19"/>
      <c r="Q195" s="45"/>
      <c r="R195" s="45"/>
      <c r="S195" s="69"/>
      <c r="T195" s="43"/>
    </row>
    <row r="196" spans="5:20" x14ac:dyDescent="0.2">
      <c r="E196" s="18"/>
      <c r="F196" s="18"/>
      <c r="G196" s="19"/>
      <c r="Q196" s="45"/>
      <c r="R196" s="45"/>
      <c r="S196" s="69"/>
      <c r="T196" s="43"/>
    </row>
    <row r="197" spans="5:20" x14ac:dyDescent="0.2">
      <c r="E197" s="18"/>
      <c r="F197" s="18"/>
      <c r="G197" s="19"/>
      <c r="Q197" s="45"/>
      <c r="R197" s="45"/>
      <c r="S197" s="69"/>
      <c r="T197" s="43"/>
    </row>
    <row r="198" spans="5:20" x14ac:dyDescent="0.2">
      <c r="E198" s="18"/>
      <c r="F198" s="18"/>
      <c r="G198" s="19"/>
      <c r="Q198" s="45"/>
      <c r="R198" s="45"/>
      <c r="S198" s="69"/>
      <c r="T198" s="4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F103-E3CE-F749-913B-28A224790E95}">
  <sheetPr codeName="Sheet7"/>
  <dimension ref="A1:T198"/>
  <sheetViews>
    <sheetView workbookViewId="0">
      <selection activeCell="I2" sqref="A2:I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29.1640625" style="13" customWidth="1"/>
  </cols>
  <sheetData>
    <row r="1" spans="1:19" x14ac:dyDescent="0.2">
      <c r="A1" s="8" t="s">
        <v>6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</row>
    <row r="2" spans="1:19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</row>
    <row r="3" spans="1:19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632</v>
      </c>
      <c r="R3" s="23" t="s">
        <v>64</v>
      </c>
      <c r="S3" s="84" t="s">
        <v>77</v>
      </c>
    </row>
    <row r="4" spans="1:19" x14ac:dyDescent="0.2">
      <c r="A4" s="1" t="s">
        <v>66</v>
      </c>
      <c r="B4" s="112">
        <v>420</v>
      </c>
      <c r="C4" s="81">
        <f>B4/B7</f>
        <v>0.98130841121495327</v>
      </c>
      <c r="E4" s="3" t="s">
        <v>104</v>
      </c>
      <c r="F4" s="112">
        <v>312</v>
      </c>
      <c r="G4" s="81">
        <f>F4/F6</f>
        <v>0.81462140992167098</v>
      </c>
      <c r="I4" s="17" t="s">
        <v>139</v>
      </c>
      <c r="J4" s="112">
        <v>78</v>
      </c>
      <c r="K4" s="81">
        <f>J4/J6</f>
        <v>0.29104477611940299</v>
      </c>
      <c r="M4" s="22" t="s">
        <v>170</v>
      </c>
      <c r="N4" s="112">
        <v>48</v>
      </c>
      <c r="O4" s="84">
        <f>N4/N8</f>
        <v>0.21621621621621623</v>
      </c>
      <c r="Q4" s="23" t="s">
        <v>233</v>
      </c>
      <c r="R4" s="112">
        <v>86</v>
      </c>
      <c r="S4" s="84">
        <f>R4/R7</f>
        <v>0.38222222222222224</v>
      </c>
    </row>
    <row r="5" spans="1:19" x14ac:dyDescent="0.2">
      <c r="A5" s="1" t="s">
        <v>67</v>
      </c>
      <c r="B5" s="112">
        <v>1</v>
      </c>
      <c r="C5" s="81">
        <f>B5/B7</f>
        <v>2.3364485981308409E-3</v>
      </c>
      <c r="E5" s="3" t="s">
        <v>105</v>
      </c>
      <c r="F5" s="112">
        <v>71</v>
      </c>
      <c r="G5" s="81">
        <f>F5/F6</f>
        <v>0.18537859007832899</v>
      </c>
      <c r="I5" s="17" t="s">
        <v>88</v>
      </c>
      <c r="J5" s="112">
        <v>190</v>
      </c>
      <c r="K5" s="81">
        <f>J5/J6</f>
        <v>0.70895522388059706</v>
      </c>
      <c r="L5" s="15"/>
      <c r="M5" s="22" t="s">
        <v>171</v>
      </c>
      <c r="N5" s="112">
        <v>35</v>
      </c>
      <c r="O5" s="84">
        <f>N5/N8</f>
        <v>0.15765765765765766</v>
      </c>
      <c r="Q5" s="23" t="s">
        <v>234</v>
      </c>
      <c r="R5" s="112">
        <v>96</v>
      </c>
      <c r="S5" s="84">
        <f>R5/R7</f>
        <v>0.42666666666666669</v>
      </c>
    </row>
    <row r="6" spans="1:19" x14ac:dyDescent="0.2">
      <c r="A6" s="2" t="s">
        <v>68</v>
      </c>
      <c r="B6" s="112">
        <v>7</v>
      </c>
      <c r="C6" s="86">
        <f>B6/B7</f>
        <v>1.6355140186915886E-2</v>
      </c>
      <c r="E6" s="3" t="s">
        <v>107</v>
      </c>
      <c r="F6" s="1">
        <f>F4+F5</f>
        <v>383</v>
      </c>
      <c r="G6" s="81">
        <f>G4+G5</f>
        <v>1</v>
      </c>
      <c r="I6" s="17" t="s">
        <v>69</v>
      </c>
      <c r="J6" s="1">
        <f>J4+J5</f>
        <v>268</v>
      </c>
      <c r="K6" s="81">
        <f>K4+K5</f>
        <v>1</v>
      </c>
      <c r="L6" s="15"/>
      <c r="M6" s="22" t="s">
        <v>172</v>
      </c>
      <c r="N6" s="112">
        <v>86</v>
      </c>
      <c r="O6" s="84">
        <f>N6/N8</f>
        <v>0.38738738738738737</v>
      </c>
      <c r="Q6" s="23" t="s">
        <v>235</v>
      </c>
      <c r="R6" s="112">
        <v>43</v>
      </c>
      <c r="S6" s="84">
        <f>R6/R7</f>
        <v>0.19111111111111112</v>
      </c>
    </row>
    <row r="7" spans="1:19" x14ac:dyDescent="0.2">
      <c r="A7" s="3" t="s">
        <v>69</v>
      </c>
      <c r="B7" s="1">
        <f>B4+B5+B6</f>
        <v>428</v>
      </c>
      <c r="C7" s="81">
        <f>C4+C5+C6</f>
        <v>1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53</v>
      </c>
      <c r="O7" s="84">
        <f>N7/N8</f>
        <v>0.23873873873873874</v>
      </c>
      <c r="Q7" s="23" t="s">
        <v>69</v>
      </c>
      <c r="R7" s="23">
        <f>R4+R5+R6</f>
        <v>225</v>
      </c>
      <c r="S7" s="84">
        <f>S4+S5+S6</f>
        <v>1</v>
      </c>
    </row>
    <row r="8" spans="1:19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222</v>
      </c>
      <c r="O8" s="84">
        <f>O4+O5+O6+O7</f>
        <v>1</v>
      </c>
      <c r="Q8" s="13"/>
      <c r="R8" s="13"/>
      <c r="S8" s="80"/>
    </row>
    <row r="9" spans="1:19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2</v>
      </c>
      <c r="G9" s="81">
        <f>F9/F11</f>
        <v>0.5</v>
      </c>
      <c r="I9" s="17" t="s">
        <v>671</v>
      </c>
      <c r="J9" s="112">
        <v>31</v>
      </c>
      <c r="K9" s="81">
        <f>J9/J12</f>
        <v>0.10954063604240283</v>
      </c>
      <c r="L9" s="15"/>
      <c r="M9" s="13"/>
      <c r="N9" s="13"/>
      <c r="O9" s="80"/>
      <c r="Q9" s="23" t="s">
        <v>236</v>
      </c>
      <c r="R9" s="23" t="s">
        <v>64</v>
      </c>
      <c r="S9" s="84" t="s">
        <v>77</v>
      </c>
    </row>
    <row r="10" spans="1:19" x14ac:dyDescent="0.2">
      <c r="A10" s="23" t="s">
        <v>70</v>
      </c>
      <c r="B10" s="112">
        <v>1</v>
      </c>
      <c r="C10" s="84">
        <f>B10/B17</f>
        <v>2.34192037470726E-3</v>
      </c>
      <c r="E10" s="3" t="s">
        <v>109</v>
      </c>
      <c r="F10" s="112">
        <v>2</v>
      </c>
      <c r="G10" s="81">
        <f>F10/F11</f>
        <v>0.5</v>
      </c>
      <c r="I10" s="17" t="s">
        <v>141</v>
      </c>
      <c r="J10" s="112">
        <v>58</v>
      </c>
      <c r="K10" s="81">
        <f>J10/J12</f>
        <v>0.20494699646643111</v>
      </c>
      <c r="L10" s="15"/>
      <c r="M10" s="22" t="s">
        <v>174</v>
      </c>
      <c r="N10" s="23" t="s">
        <v>64</v>
      </c>
      <c r="O10" s="84" t="s">
        <v>77</v>
      </c>
      <c r="Q10" s="23" t="s">
        <v>237</v>
      </c>
      <c r="R10" s="112">
        <v>196</v>
      </c>
      <c r="S10" s="84">
        <f>R10/R13</f>
        <v>0.73684210526315785</v>
      </c>
    </row>
    <row r="11" spans="1:19" x14ac:dyDescent="0.2">
      <c r="A11" s="23" t="s">
        <v>71</v>
      </c>
      <c r="B11" s="112">
        <v>79</v>
      </c>
      <c r="C11" s="84">
        <f>B11/B17</f>
        <v>0.18501170960187355</v>
      </c>
      <c r="E11" s="3" t="s">
        <v>107</v>
      </c>
      <c r="F11" s="1">
        <f>F9+F10</f>
        <v>4</v>
      </c>
      <c r="G11" s="81">
        <f>G9+G10</f>
        <v>1</v>
      </c>
      <c r="I11" s="17" t="s">
        <v>142</v>
      </c>
      <c r="J11" s="112">
        <v>194</v>
      </c>
      <c r="K11" s="81">
        <f>J11/J12</f>
        <v>0.68551236749116606</v>
      </c>
      <c r="L11" s="15"/>
      <c r="M11" s="22" t="s">
        <v>176</v>
      </c>
      <c r="N11" s="112">
        <v>62</v>
      </c>
      <c r="O11" s="84">
        <f>N11/N13</f>
        <v>0.28703703703703703</v>
      </c>
      <c r="Q11" s="23" t="s">
        <v>238</v>
      </c>
      <c r="R11" s="112">
        <v>34</v>
      </c>
      <c r="S11" s="84">
        <f>R11/R13</f>
        <v>0.12781954887218044</v>
      </c>
    </row>
    <row r="12" spans="1:19" x14ac:dyDescent="0.2">
      <c r="A12" s="23" t="s">
        <v>72</v>
      </c>
      <c r="B12" s="112">
        <v>1</v>
      </c>
      <c r="C12" s="84">
        <f>B12/B17</f>
        <v>2.34192037470726E-3</v>
      </c>
      <c r="E12" s="13"/>
      <c r="F12" s="13"/>
      <c r="G12" s="80"/>
      <c r="I12" s="17" t="s">
        <v>69</v>
      </c>
      <c r="J12" s="1">
        <f>J9+J10+J11</f>
        <v>283</v>
      </c>
      <c r="K12" s="81">
        <f>K9+K10+K11</f>
        <v>1</v>
      </c>
      <c r="L12" s="15"/>
      <c r="M12" s="22" t="s">
        <v>175</v>
      </c>
      <c r="N12" s="112">
        <v>154</v>
      </c>
      <c r="O12" s="84">
        <f>N12/N13</f>
        <v>0.71296296296296291</v>
      </c>
      <c r="Q12" s="23" t="s">
        <v>239</v>
      </c>
      <c r="R12" s="112">
        <v>36</v>
      </c>
      <c r="S12" s="84">
        <f>R12/R13</f>
        <v>0.13533834586466165</v>
      </c>
    </row>
    <row r="13" spans="1:19" x14ac:dyDescent="0.2">
      <c r="A13" s="23" t="s">
        <v>73</v>
      </c>
      <c r="B13" s="112">
        <v>43</v>
      </c>
      <c r="C13" s="84">
        <f>B13/B17</f>
        <v>0.10070257611241218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216</v>
      </c>
      <c r="O13" s="84">
        <f>O11+O12</f>
        <v>1</v>
      </c>
      <c r="Q13" s="23" t="s">
        <v>69</v>
      </c>
      <c r="R13" s="23">
        <f>R10+R11+R12</f>
        <v>266</v>
      </c>
      <c r="S13" s="84">
        <f>S10+S11+S12</f>
        <v>0.99999999999999989</v>
      </c>
    </row>
    <row r="14" spans="1:19" x14ac:dyDescent="0.2">
      <c r="A14" s="23" t="s">
        <v>74</v>
      </c>
      <c r="B14" s="112">
        <v>0</v>
      </c>
      <c r="C14" s="84">
        <f>B14/B17</f>
        <v>0</v>
      </c>
      <c r="E14" s="6" t="s">
        <v>111</v>
      </c>
      <c r="F14" s="112">
        <v>131</v>
      </c>
      <c r="G14" s="89">
        <f>F14/F16</f>
        <v>0.49433962264150944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13"/>
      <c r="R14" s="13"/>
      <c r="S14" s="80"/>
    </row>
    <row r="15" spans="1:19" x14ac:dyDescent="0.2">
      <c r="A15" s="23" t="s">
        <v>75</v>
      </c>
      <c r="B15" s="112">
        <v>139</v>
      </c>
      <c r="C15" s="84">
        <f>B15/B17</f>
        <v>0.32552693208430911</v>
      </c>
      <c r="E15" s="6" t="s">
        <v>112</v>
      </c>
      <c r="F15" s="112">
        <v>134</v>
      </c>
      <c r="G15" s="89">
        <f>F15/F16</f>
        <v>0.50566037735849056</v>
      </c>
      <c r="I15" s="17" t="s">
        <v>144</v>
      </c>
      <c r="J15" s="112">
        <v>58</v>
      </c>
      <c r="K15" s="81">
        <f>J15/J19</f>
        <v>0.26126126126126126</v>
      </c>
      <c r="L15" s="15"/>
      <c r="M15" s="22" t="s">
        <v>177</v>
      </c>
      <c r="N15" s="23" t="s">
        <v>64</v>
      </c>
      <c r="O15" s="84" t="s">
        <v>77</v>
      </c>
      <c r="Q15" s="23" t="s">
        <v>240</v>
      </c>
      <c r="R15" s="23" t="s">
        <v>64</v>
      </c>
      <c r="S15" s="84" t="s">
        <v>77</v>
      </c>
    </row>
    <row r="16" spans="1:19" x14ac:dyDescent="0.2">
      <c r="A16" s="23" t="s">
        <v>76</v>
      </c>
      <c r="B16" s="112">
        <v>164</v>
      </c>
      <c r="C16" s="84">
        <f>B16/B17</f>
        <v>0.38407494145199061</v>
      </c>
      <c r="E16" s="6" t="s">
        <v>107</v>
      </c>
      <c r="F16" s="7">
        <f>F14+F15</f>
        <v>265</v>
      </c>
      <c r="G16" s="89">
        <f>G14+G15</f>
        <v>1</v>
      </c>
      <c r="I16" s="17" t="s">
        <v>145</v>
      </c>
      <c r="J16" s="112">
        <v>26</v>
      </c>
      <c r="K16" s="81">
        <f>J16/J19</f>
        <v>0.11711711711711711</v>
      </c>
      <c r="L16" s="15"/>
      <c r="M16" s="22" t="s">
        <v>178</v>
      </c>
      <c r="N16" s="112">
        <v>65</v>
      </c>
      <c r="O16" s="84">
        <f>N16/N18</f>
        <v>0.29816513761467889</v>
      </c>
      <c r="Q16" s="23" t="s">
        <v>241</v>
      </c>
      <c r="R16" s="112">
        <v>82</v>
      </c>
      <c r="S16" s="84">
        <f>R16/R18</f>
        <v>0.38317757009345793</v>
      </c>
    </row>
    <row r="17" spans="1:19" x14ac:dyDescent="0.2">
      <c r="A17" s="23" t="s">
        <v>69</v>
      </c>
      <c r="B17" s="23">
        <f>B10+B11+B12+B13+B14+B15+B16</f>
        <v>427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58</v>
      </c>
      <c r="K17" s="81">
        <f>J17/J19</f>
        <v>0.26126126126126126</v>
      </c>
      <c r="L17" s="15"/>
      <c r="M17" s="22" t="s">
        <v>179</v>
      </c>
      <c r="N17" s="112">
        <v>153</v>
      </c>
      <c r="O17" s="84">
        <f>N17/N18</f>
        <v>0.70183486238532111</v>
      </c>
      <c r="Q17" s="23" t="s">
        <v>242</v>
      </c>
      <c r="R17" s="112">
        <v>132</v>
      </c>
      <c r="S17" s="84">
        <f>R17/R18</f>
        <v>0.61682242990654201</v>
      </c>
    </row>
    <row r="18" spans="1:19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80</v>
      </c>
      <c r="K18" s="126">
        <f>J18/J19</f>
        <v>0.36036036036036034</v>
      </c>
      <c r="L18" s="15"/>
      <c r="M18" s="22" t="s">
        <v>69</v>
      </c>
      <c r="N18" s="23">
        <f>N16+N17</f>
        <v>218</v>
      </c>
      <c r="O18" s="84">
        <f>O16+O17</f>
        <v>1</v>
      </c>
      <c r="Q18" s="23" t="s">
        <v>107</v>
      </c>
      <c r="R18" s="23">
        <f>R16+R17</f>
        <v>214</v>
      </c>
      <c r="S18" s="84">
        <f>S16+S17</f>
        <v>1</v>
      </c>
    </row>
    <row r="19" spans="1:19" x14ac:dyDescent="0.2">
      <c r="A19" s="13"/>
      <c r="B19" s="13"/>
      <c r="C19" s="80"/>
      <c r="E19" s="17" t="s">
        <v>114</v>
      </c>
      <c r="F19" s="112">
        <v>21</v>
      </c>
      <c r="G19" s="81">
        <f>F19/F22</f>
        <v>7.4204946996466431E-2</v>
      </c>
      <c r="I19" s="17" t="s">
        <v>69</v>
      </c>
      <c r="J19" s="1">
        <f>J15+J16+J17+J18</f>
        <v>222</v>
      </c>
      <c r="K19" s="81">
        <f>K15+K16+K17+K18</f>
        <v>1</v>
      </c>
      <c r="L19" s="15"/>
      <c r="M19" s="13"/>
      <c r="N19" s="13"/>
      <c r="O19" s="80"/>
      <c r="Q19" s="13"/>
      <c r="R19" s="13"/>
      <c r="S19" s="80"/>
    </row>
    <row r="20" spans="1:19" x14ac:dyDescent="0.2">
      <c r="A20" s="13"/>
      <c r="B20" s="13"/>
      <c r="C20" s="80"/>
      <c r="E20" s="17" t="s">
        <v>674</v>
      </c>
      <c r="F20" s="112">
        <v>73</v>
      </c>
      <c r="G20" s="81">
        <f>F20/F22</f>
        <v>0.25795053003533569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13"/>
      <c r="R20" s="13"/>
      <c r="S20" s="80"/>
    </row>
    <row r="21" spans="1:19" x14ac:dyDescent="0.2">
      <c r="A21" s="13"/>
      <c r="B21" s="13"/>
      <c r="C21" s="80"/>
      <c r="E21" s="17" t="s">
        <v>115</v>
      </c>
      <c r="F21" s="112">
        <v>189</v>
      </c>
      <c r="G21" s="81">
        <f>F21/F22</f>
        <v>0.66784452296819785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103</v>
      </c>
      <c r="O21" s="84">
        <f>N21/N25</f>
        <v>0.4681818181818182</v>
      </c>
      <c r="Q21" s="13"/>
      <c r="R21" s="13"/>
      <c r="S21" s="80"/>
    </row>
    <row r="22" spans="1:19" x14ac:dyDescent="0.2">
      <c r="A22" s="13"/>
      <c r="B22" s="13"/>
      <c r="C22" s="80"/>
      <c r="E22" s="17" t="s">
        <v>107</v>
      </c>
      <c r="F22" s="1">
        <f>F19+F20+F21</f>
        <v>283</v>
      </c>
      <c r="G22" s="81">
        <f>G19+G20+G21</f>
        <v>1</v>
      </c>
      <c r="I22" s="17" t="s">
        <v>148</v>
      </c>
      <c r="J22" s="112">
        <v>90</v>
      </c>
      <c r="K22" s="81">
        <f>J22/J25</f>
        <v>0.39473684210526316</v>
      </c>
      <c r="L22" s="15"/>
      <c r="M22" s="22" t="s">
        <v>182</v>
      </c>
      <c r="N22" s="112">
        <v>60</v>
      </c>
      <c r="O22" s="84">
        <f>N22/N25</f>
        <v>0.27272727272727271</v>
      </c>
      <c r="Q22" s="13"/>
      <c r="R22" s="13"/>
      <c r="S22" s="80"/>
    </row>
    <row r="23" spans="1:19" x14ac:dyDescent="0.2">
      <c r="A23" s="13"/>
      <c r="B23" s="13"/>
      <c r="C23" s="80"/>
      <c r="E23" s="13"/>
      <c r="F23" s="13"/>
      <c r="G23" s="80"/>
      <c r="I23" s="17" t="s">
        <v>149</v>
      </c>
      <c r="J23" s="112">
        <v>36</v>
      </c>
      <c r="K23" s="81">
        <f>J23/J25</f>
        <v>0.15789473684210525</v>
      </c>
      <c r="L23" s="15"/>
      <c r="M23" s="22" t="s">
        <v>183</v>
      </c>
      <c r="N23" s="112">
        <v>38</v>
      </c>
      <c r="O23" s="84">
        <f>N23/N25</f>
        <v>0.17272727272727273</v>
      </c>
      <c r="Q23" s="13"/>
      <c r="R23" s="13"/>
      <c r="S23" s="80"/>
    </row>
    <row r="24" spans="1:19" x14ac:dyDescent="0.2">
      <c r="A24" s="13"/>
      <c r="B24" s="13"/>
      <c r="C24" s="80"/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102</v>
      </c>
      <c r="K24" s="81">
        <f>J24/J25</f>
        <v>0.44736842105263158</v>
      </c>
      <c r="L24" s="15"/>
      <c r="M24" s="22" t="s">
        <v>184</v>
      </c>
      <c r="N24" s="112">
        <v>19</v>
      </c>
      <c r="O24" s="84">
        <f>N24/N25</f>
        <v>8.6363636363636365E-2</v>
      </c>
      <c r="Q24" s="13"/>
      <c r="R24" s="13"/>
      <c r="S24" s="80"/>
    </row>
    <row r="25" spans="1:19" x14ac:dyDescent="0.2">
      <c r="A25" s="13"/>
      <c r="B25" s="13"/>
      <c r="C25" s="80"/>
      <c r="E25" s="17" t="s">
        <v>117</v>
      </c>
      <c r="F25" s="112">
        <v>141</v>
      </c>
      <c r="G25" s="81">
        <f>F25/F30</f>
        <v>0.52029520295202947</v>
      </c>
      <c r="I25" s="17" t="s">
        <v>69</v>
      </c>
      <c r="J25" s="1">
        <f>J22+J23+J24</f>
        <v>228</v>
      </c>
      <c r="K25" s="81">
        <f>K22+K23+K24</f>
        <v>1</v>
      </c>
      <c r="L25" s="15"/>
      <c r="M25" s="22" t="s">
        <v>69</v>
      </c>
      <c r="N25" s="23">
        <f>N21+N22+N23+N24</f>
        <v>220</v>
      </c>
      <c r="O25" s="84">
        <f>O21+O22+O23+O24</f>
        <v>1</v>
      </c>
      <c r="Q25" s="13"/>
      <c r="R25" s="13"/>
      <c r="S25" s="80"/>
    </row>
    <row r="26" spans="1:19" x14ac:dyDescent="0.2">
      <c r="A26" s="13"/>
      <c r="B26" s="13"/>
      <c r="C26" s="80"/>
      <c r="E26" s="17" t="s">
        <v>118</v>
      </c>
      <c r="F26" s="112">
        <v>31</v>
      </c>
      <c r="G26" s="81">
        <f>F26/F30</f>
        <v>0.11439114391143912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</row>
    <row r="27" spans="1:19" x14ac:dyDescent="0.2">
      <c r="A27" s="4" t="s">
        <v>78</v>
      </c>
      <c r="B27" s="5" t="s">
        <v>64</v>
      </c>
      <c r="C27" s="109" t="s">
        <v>77</v>
      </c>
      <c r="E27" s="17" t="s">
        <v>119</v>
      </c>
      <c r="F27" s="112">
        <v>21</v>
      </c>
      <c r="G27" s="81">
        <f>F27/F30</f>
        <v>7.7490774907749083E-2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</row>
    <row r="28" spans="1:19" x14ac:dyDescent="0.2">
      <c r="A28" s="6" t="s">
        <v>79</v>
      </c>
      <c r="B28" s="112">
        <v>7</v>
      </c>
      <c r="C28" s="110">
        <f>B28/B35</f>
        <v>1.7114914425427872E-2</v>
      </c>
      <c r="E28" s="17" t="s">
        <v>120</v>
      </c>
      <c r="F28" s="112">
        <v>14</v>
      </c>
      <c r="G28" s="81">
        <f>F28/F30</f>
        <v>5.1660516605166053E-2</v>
      </c>
      <c r="I28" s="17" t="s">
        <v>644</v>
      </c>
      <c r="J28" s="112">
        <v>47</v>
      </c>
      <c r="K28" s="81">
        <f>J28/J33</f>
        <v>0.19665271966527198</v>
      </c>
      <c r="L28" s="15"/>
      <c r="M28" s="22" t="s">
        <v>186</v>
      </c>
      <c r="N28" s="112">
        <v>54</v>
      </c>
      <c r="O28" s="84">
        <f>N28/N31</f>
        <v>0.2608695652173913</v>
      </c>
      <c r="Q28" s="13"/>
      <c r="R28" s="13"/>
      <c r="S28" s="80"/>
    </row>
    <row r="29" spans="1:19" x14ac:dyDescent="0.2">
      <c r="A29" s="6" t="s">
        <v>80</v>
      </c>
      <c r="B29" s="112">
        <v>164</v>
      </c>
      <c r="C29" s="110">
        <f>B29/B35</f>
        <v>0.40097799511002447</v>
      </c>
      <c r="E29" s="17" t="s">
        <v>99</v>
      </c>
      <c r="F29" s="112">
        <v>64</v>
      </c>
      <c r="G29" s="81">
        <f>F29/F30</f>
        <v>0.23616236162361623</v>
      </c>
      <c r="I29" s="17" t="s">
        <v>151</v>
      </c>
      <c r="J29" s="112">
        <v>65</v>
      </c>
      <c r="K29" s="81">
        <f>J29/J33</f>
        <v>0.27196652719665271</v>
      </c>
      <c r="L29" s="15"/>
      <c r="M29" s="22" t="s">
        <v>682</v>
      </c>
      <c r="N29" s="112">
        <v>93</v>
      </c>
      <c r="O29" s="84">
        <f>N29/N31</f>
        <v>0.44927536231884058</v>
      </c>
      <c r="Q29" s="13"/>
      <c r="R29" s="13"/>
      <c r="S29" s="80"/>
    </row>
    <row r="30" spans="1:19" x14ac:dyDescent="0.2">
      <c r="A30" s="6" t="s">
        <v>81</v>
      </c>
      <c r="B30" s="112">
        <v>19</v>
      </c>
      <c r="C30" s="110">
        <f>B30/B35</f>
        <v>4.6454767726161368E-2</v>
      </c>
      <c r="E30" s="17" t="s">
        <v>69</v>
      </c>
      <c r="F30" s="1">
        <f>F25+F26+F27+F28+F29</f>
        <v>271</v>
      </c>
      <c r="G30" s="81">
        <f>G25+G26+G27+G28+G29</f>
        <v>0.99999999999999989</v>
      </c>
      <c r="I30" s="17" t="s">
        <v>152</v>
      </c>
      <c r="J30" s="112">
        <v>31</v>
      </c>
      <c r="K30" s="81">
        <f>J30/J33</f>
        <v>0.1297071129707113</v>
      </c>
      <c r="L30" s="15"/>
      <c r="M30" s="22" t="s">
        <v>187</v>
      </c>
      <c r="N30" s="112">
        <v>60</v>
      </c>
      <c r="O30" s="84">
        <f>N30/N31</f>
        <v>0.28985507246376813</v>
      </c>
      <c r="Q30" s="13"/>
      <c r="R30" s="13"/>
      <c r="S30" s="80"/>
    </row>
    <row r="31" spans="1:19" x14ac:dyDescent="0.2">
      <c r="A31" s="6" t="s">
        <v>82</v>
      </c>
      <c r="B31" s="112">
        <v>91</v>
      </c>
      <c r="C31" s="110">
        <f>B31/B35</f>
        <v>0.22249388753056235</v>
      </c>
      <c r="E31" s="13"/>
      <c r="F31" s="13"/>
      <c r="G31" s="80"/>
      <c r="I31" s="17" t="s">
        <v>153</v>
      </c>
      <c r="J31" s="112">
        <v>49</v>
      </c>
      <c r="K31" s="81">
        <f>J31/J33</f>
        <v>0.20502092050209206</v>
      </c>
      <c r="L31" s="15"/>
      <c r="M31" s="22" t="s">
        <v>69</v>
      </c>
      <c r="N31" s="23">
        <f>N28+N29+N30</f>
        <v>207</v>
      </c>
      <c r="O31" s="84">
        <f>O28+O29+O30</f>
        <v>1</v>
      </c>
      <c r="Q31" s="13"/>
      <c r="R31" s="13"/>
      <c r="S31" s="80"/>
    </row>
    <row r="32" spans="1:19" x14ac:dyDescent="0.2">
      <c r="A32" s="6" t="s">
        <v>83</v>
      </c>
      <c r="B32" s="112">
        <v>56</v>
      </c>
      <c r="C32" s="110">
        <f>B32/B35</f>
        <v>0.13691931540342298</v>
      </c>
      <c r="E32" s="4" t="s">
        <v>121</v>
      </c>
      <c r="F32" s="5" t="s">
        <v>64</v>
      </c>
      <c r="G32" s="88" t="s">
        <v>94</v>
      </c>
      <c r="I32" s="17" t="s">
        <v>154</v>
      </c>
      <c r="J32" s="112">
        <v>47</v>
      </c>
      <c r="K32" s="81">
        <f>J32/J33</f>
        <v>0.19665271966527198</v>
      </c>
      <c r="L32" s="15"/>
      <c r="M32" s="13"/>
      <c r="N32" s="13"/>
      <c r="O32" s="80"/>
      <c r="Q32" s="13"/>
      <c r="R32" s="13"/>
      <c r="S32" s="80"/>
    </row>
    <row r="33" spans="1:19" x14ac:dyDescent="0.2">
      <c r="A33" s="6" t="s">
        <v>84</v>
      </c>
      <c r="B33" s="112">
        <v>7</v>
      </c>
      <c r="C33" s="110">
        <f>B33/B35</f>
        <v>1.7114914425427872E-2</v>
      </c>
      <c r="E33" s="6" t="s">
        <v>112</v>
      </c>
      <c r="F33" s="112">
        <v>154</v>
      </c>
      <c r="G33" s="89">
        <f>F33/F35</f>
        <v>0.61111111111111116</v>
      </c>
      <c r="I33" s="17" t="s">
        <v>69</v>
      </c>
      <c r="J33" s="1">
        <f>J28+J29+J30+J31+J32</f>
        <v>239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80"/>
    </row>
    <row r="34" spans="1:19" x14ac:dyDescent="0.2">
      <c r="A34" s="6" t="s">
        <v>85</v>
      </c>
      <c r="B34" s="112">
        <v>65</v>
      </c>
      <c r="C34" s="110">
        <f>B34/B35</f>
        <v>0.15892420537897312</v>
      </c>
      <c r="E34" s="6" t="s">
        <v>122</v>
      </c>
      <c r="F34" s="112">
        <v>98</v>
      </c>
      <c r="G34" s="89">
        <f>F34/F35</f>
        <v>0.3888888888888889</v>
      </c>
      <c r="I34" s="13"/>
      <c r="J34" s="13"/>
      <c r="K34" s="80"/>
      <c r="L34" s="15"/>
      <c r="M34" s="22" t="s">
        <v>189</v>
      </c>
      <c r="N34" s="112">
        <v>98</v>
      </c>
      <c r="O34" s="84">
        <f>N34/N38</f>
        <v>0.46445497630331756</v>
      </c>
      <c r="Q34" s="13"/>
      <c r="R34" s="13"/>
      <c r="S34" s="80"/>
    </row>
    <row r="35" spans="1:19" x14ac:dyDescent="0.2">
      <c r="A35" s="6" t="s">
        <v>69</v>
      </c>
      <c r="B35" s="7">
        <f>B28+B29+B30+B31+B32+B33+B34</f>
        <v>409</v>
      </c>
      <c r="C35" s="111">
        <v>1</v>
      </c>
      <c r="E35" s="6" t="s">
        <v>107</v>
      </c>
      <c r="F35" s="7">
        <f>F33+F34</f>
        <v>252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78</v>
      </c>
      <c r="O35" s="84">
        <f>N35/N38</f>
        <v>0.36966824644549762</v>
      </c>
      <c r="Q35" s="13"/>
      <c r="R35" s="13"/>
      <c r="S35" s="80"/>
    </row>
    <row r="36" spans="1:19" x14ac:dyDescent="0.2">
      <c r="A36" s="13"/>
      <c r="B36" s="13"/>
      <c r="C36" s="80"/>
      <c r="E36" s="13"/>
      <c r="F36" s="13"/>
      <c r="G36" s="80"/>
      <c r="I36" s="22" t="s">
        <v>156</v>
      </c>
      <c r="J36" s="112">
        <v>139</v>
      </c>
      <c r="K36" s="84">
        <f>J36/J38</f>
        <v>0.61777777777777776</v>
      </c>
      <c r="L36" s="15"/>
      <c r="M36" s="22" t="s">
        <v>191</v>
      </c>
      <c r="N36" s="112">
        <v>15</v>
      </c>
      <c r="O36" s="84">
        <f>N36/N38</f>
        <v>7.1090047393364927E-2</v>
      </c>
      <c r="Q36" s="13"/>
      <c r="R36" s="13"/>
      <c r="S36" s="80"/>
    </row>
    <row r="37" spans="1:19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86</v>
      </c>
      <c r="K37" s="84">
        <f>J37/J38</f>
        <v>0.38222222222222224</v>
      </c>
      <c r="L37" s="15"/>
      <c r="M37" s="22" t="s">
        <v>192</v>
      </c>
      <c r="N37" s="112">
        <v>20</v>
      </c>
      <c r="O37" s="84">
        <f>N37/N38</f>
        <v>9.4786729857819899E-2</v>
      </c>
      <c r="Q37" s="13"/>
      <c r="R37" s="13"/>
      <c r="S37" s="80"/>
    </row>
    <row r="38" spans="1:19" x14ac:dyDescent="0.2">
      <c r="A38" s="13"/>
      <c r="B38" s="13"/>
      <c r="C38" s="80"/>
      <c r="E38" s="6" t="s">
        <v>124</v>
      </c>
      <c r="F38" s="112">
        <v>0</v>
      </c>
      <c r="G38" s="89">
        <f>F38/F40</f>
        <v>0</v>
      </c>
      <c r="I38" s="22" t="s">
        <v>69</v>
      </c>
      <c r="J38" s="23">
        <f>J36+J37</f>
        <v>225</v>
      </c>
      <c r="K38" s="84">
        <f>K36+K37</f>
        <v>1</v>
      </c>
      <c r="L38" s="15"/>
      <c r="M38" s="22" t="s">
        <v>107</v>
      </c>
      <c r="N38" s="23">
        <f>N34+N35+N36+N37</f>
        <v>211</v>
      </c>
      <c r="O38" s="84">
        <f>O34+O35+O36+O37</f>
        <v>0.99999999999999989</v>
      </c>
      <c r="Q38" s="13"/>
      <c r="R38" s="13"/>
      <c r="S38" s="80"/>
    </row>
    <row r="39" spans="1:19" x14ac:dyDescent="0.2">
      <c r="A39" s="13"/>
      <c r="B39" s="13"/>
      <c r="C39" s="80"/>
      <c r="E39" s="6" t="s">
        <v>125</v>
      </c>
      <c r="F39" s="112">
        <v>1</v>
      </c>
      <c r="G39" s="89">
        <f>F39/F40</f>
        <v>1</v>
      </c>
      <c r="I39" s="13"/>
      <c r="J39" s="13"/>
      <c r="K39" s="80"/>
      <c r="L39" s="15"/>
      <c r="M39" s="13"/>
      <c r="N39" s="13"/>
      <c r="O39" s="80"/>
      <c r="Q39" s="13"/>
      <c r="R39" s="13"/>
      <c r="S39" s="80"/>
    </row>
    <row r="40" spans="1:19" x14ac:dyDescent="0.2">
      <c r="A40" s="13"/>
      <c r="B40" s="13"/>
      <c r="C40" s="80"/>
      <c r="E40" s="6" t="s">
        <v>107</v>
      </c>
      <c r="F40" s="7">
        <f>F38+F39</f>
        <v>1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80"/>
    </row>
    <row r="41" spans="1:19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31</v>
      </c>
      <c r="K41" s="84">
        <f>J41/J45</f>
        <v>0.13777777777777778</v>
      </c>
      <c r="L41" s="15"/>
      <c r="M41" s="22" t="s">
        <v>194</v>
      </c>
      <c r="N41" s="112">
        <v>39</v>
      </c>
      <c r="O41" s="84">
        <f>N41/N45</f>
        <v>0.18309859154929578</v>
      </c>
      <c r="Q41" s="13"/>
      <c r="R41" s="13"/>
      <c r="S41" s="80"/>
    </row>
    <row r="42" spans="1:19" x14ac:dyDescent="0.2">
      <c r="A42" s="1" t="s">
        <v>87</v>
      </c>
      <c r="B42">
        <v>175</v>
      </c>
      <c r="C42" s="81">
        <f>B42/B44</f>
        <v>0.5239520958083832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55</v>
      </c>
      <c r="K42" s="84">
        <f>J42/J45</f>
        <v>0.24444444444444444</v>
      </c>
      <c r="L42" s="15"/>
      <c r="M42" s="22" t="s">
        <v>195</v>
      </c>
      <c r="N42" s="112">
        <v>77</v>
      </c>
      <c r="O42" s="84">
        <f>N42/N45</f>
        <v>0.36150234741784038</v>
      </c>
      <c r="Q42" s="13"/>
      <c r="R42" s="13"/>
      <c r="S42" s="80"/>
    </row>
    <row r="43" spans="1:19" x14ac:dyDescent="0.2">
      <c r="A43" s="1" t="s">
        <v>88</v>
      </c>
      <c r="B43">
        <v>159</v>
      </c>
      <c r="C43" s="81">
        <f>B43/B44</f>
        <v>0.47604790419161674</v>
      </c>
      <c r="E43" s="124" t="s">
        <v>127</v>
      </c>
      <c r="F43" s="125">
        <v>45</v>
      </c>
      <c r="G43" s="126">
        <f>F43/F49</f>
        <v>0.19148936170212766</v>
      </c>
      <c r="I43" s="22" t="s">
        <v>159</v>
      </c>
      <c r="J43" s="112">
        <v>86</v>
      </c>
      <c r="K43" s="84">
        <f>J43/J45</f>
        <v>0.38222222222222224</v>
      </c>
      <c r="L43" s="15"/>
      <c r="M43" s="22" t="s">
        <v>196</v>
      </c>
      <c r="N43" s="112">
        <v>48</v>
      </c>
      <c r="O43" s="84">
        <f>N43/N45</f>
        <v>0.22535211267605634</v>
      </c>
      <c r="Q43" s="13"/>
      <c r="R43" s="13"/>
      <c r="S43" s="80"/>
    </row>
    <row r="44" spans="1:19" x14ac:dyDescent="0.2">
      <c r="A44" s="1" t="s">
        <v>69</v>
      </c>
      <c r="B44" s="1">
        <f>B42+B43</f>
        <v>334</v>
      </c>
      <c r="C44" s="81">
        <f>C42+C43</f>
        <v>1</v>
      </c>
      <c r="E44" s="17" t="s">
        <v>128</v>
      </c>
      <c r="F44" s="112">
        <v>23</v>
      </c>
      <c r="G44" s="81">
        <f>F44/F49</f>
        <v>9.7872340425531917E-2</v>
      </c>
      <c r="I44" s="22" t="s">
        <v>160</v>
      </c>
      <c r="J44" s="112">
        <v>53</v>
      </c>
      <c r="K44" s="84">
        <f>J44/J45</f>
        <v>0.23555555555555555</v>
      </c>
      <c r="L44" s="15"/>
      <c r="M44" s="22" t="s">
        <v>197</v>
      </c>
      <c r="N44" s="112">
        <v>49</v>
      </c>
      <c r="O44" s="84">
        <f>N44/N45</f>
        <v>0.2300469483568075</v>
      </c>
      <c r="Q44" s="13"/>
      <c r="R44" s="13"/>
      <c r="S44" s="80"/>
    </row>
    <row r="45" spans="1:19" x14ac:dyDescent="0.2">
      <c r="A45" s="13"/>
      <c r="B45" s="13"/>
      <c r="C45" s="80"/>
      <c r="E45" s="17" t="s">
        <v>129</v>
      </c>
      <c r="F45" s="112">
        <v>70</v>
      </c>
      <c r="G45" s="81">
        <f>F45/F49</f>
        <v>0.2978723404255319</v>
      </c>
      <c r="I45" s="22" t="s">
        <v>69</v>
      </c>
      <c r="J45" s="23">
        <f>J41+J42+J43+J44</f>
        <v>225</v>
      </c>
      <c r="K45" s="84">
        <f>K41+K42+K43+K44</f>
        <v>1</v>
      </c>
      <c r="L45" s="15"/>
      <c r="M45" s="22" t="s">
        <v>69</v>
      </c>
      <c r="N45" s="23">
        <f>N41+N42+N43+N44</f>
        <v>213</v>
      </c>
      <c r="O45" s="84">
        <f>O41+O42+O43+O44</f>
        <v>1</v>
      </c>
      <c r="Q45" s="13"/>
      <c r="R45" s="13"/>
      <c r="S45" s="80"/>
    </row>
    <row r="46" spans="1:19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58</v>
      </c>
      <c r="G46" s="81">
        <f>F46/F49</f>
        <v>0.24680851063829787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</row>
    <row r="47" spans="1:19" x14ac:dyDescent="0.2">
      <c r="A47" s="1" t="s">
        <v>90</v>
      </c>
      <c r="B47" s="112">
        <v>99</v>
      </c>
      <c r="C47" s="81">
        <f>B47/B49</f>
        <v>0.37218045112781956</v>
      </c>
      <c r="E47" s="17" t="s">
        <v>131</v>
      </c>
      <c r="F47" s="112">
        <v>33</v>
      </c>
      <c r="G47" s="81">
        <f>F47/F49</f>
        <v>0.14042553191489363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</row>
    <row r="48" spans="1:19" x14ac:dyDescent="0.2">
      <c r="A48" s="1" t="s">
        <v>91</v>
      </c>
      <c r="B48" s="112">
        <v>167</v>
      </c>
      <c r="C48" s="81">
        <f>B48/B49</f>
        <v>0.6278195488721805</v>
      </c>
      <c r="E48" s="17" t="s">
        <v>673</v>
      </c>
      <c r="F48" s="112">
        <v>6</v>
      </c>
      <c r="G48" s="81">
        <f>F48/F49</f>
        <v>2.553191489361702E-2</v>
      </c>
      <c r="I48" s="22" t="s">
        <v>162</v>
      </c>
      <c r="J48" s="112">
        <v>91</v>
      </c>
      <c r="K48" s="84">
        <f>J48/J51</f>
        <v>0.41176470588235292</v>
      </c>
      <c r="M48" s="22" t="s">
        <v>199</v>
      </c>
      <c r="N48" s="112">
        <v>94</v>
      </c>
      <c r="O48" s="84">
        <f>N48/N51</f>
        <v>0.44131455399061031</v>
      </c>
      <c r="Q48" s="13"/>
      <c r="R48" s="13"/>
      <c r="S48" s="80"/>
    </row>
    <row r="49" spans="1:19" x14ac:dyDescent="0.2">
      <c r="A49" s="1" t="s">
        <v>69</v>
      </c>
      <c r="B49" s="1">
        <f>B47+B48</f>
        <v>266</v>
      </c>
      <c r="C49" s="81">
        <f>C47+C48</f>
        <v>1</v>
      </c>
      <c r="E49" s="17" t="s">
        <v>69</v>
      </c>
      <c r="F49" s="1">
        <f>F43+F44+F45+F46+F47+F48</f>
        <v>235</v>
      </c>
      <c r="G49" s="81">
        <f>G43+G44+G45+G46+G47+G48</f>
        <v>1</v>
      </c>
      <c r="I49" s="22" t="s">
        <v>163</v>
      </c>
      <c r="J49" s="112">
        <v>85</v>
      </c>
      <c r="K49" s="84">
        <f>J49/J51</f>
        <v>0.38461538461538464</v>
      </c>
      <c r="M49" s="22" t="s">
        <v>200</v>
      </c>
      <c r="N49" s="112">
        <v>66</v>
      </c>
      <c r="O49" s="84">
        <f>N49/N51</f>
        <v>0.30985915492957744</v>
      </c>
      <c r="Q49" s="13"/>
      <c r="R49" s="13"/>
      <c r="S49" s="80"/>
    </row>
    <row r="50" spans="1:19" x14ac:dyDescent="0.2">
      <c r="A50" s="13"/>
      <c r="B50" s="13"/>
      <c r="C50" s="80"/>
      <c r="E50" s="13"/>
      <c r="F50" s="13"/>
      <c r="G50" s="80"/>
      <c r="I50" s="22" t="s">
        <v>164</v>
      </c>
      <c r="J50" s="112">
        <v>45</v>
      </c>
      <c r="K50" s="84">
        <f>J50/J51</f>
        <v>0.20361990950226244</v>
      </c>
      <c r="M50" s="22" t="s">
        <v>201</v>
      </c>
      <c r="N50" s="112">
        <v>53</v>
      </c>
      <c r="O50" s="84">
        <f>N50/N51</f>
        <v>0.24882629107981222</v>
      </c>
      <c r="Q50" s="13"/>
      <c r="R50" s="13"/>
      <c r="S50" s="80"/>
    </row>
    <row r="51" spans="1:19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221</v>
      </c>
      <c r="K51" s="84">
        <f>K48+K49+K50</f>
        <v>1</v>
      </c>
      <c r="M51" s="22" t="s">
        <v>69</v>
      </c>
      <c r="N51" s="23">
        <f>N48+N49+N50</f>
        <v>213</v>
      </c>
      <c r="O51" s="84">
        <f>O48+O49+O50</f>
        <v>1</v>
      </c>
      <c r="Q51" s="13"/>
      <c r="R51" s="13"/>
      <c r="S51" s="80"/>
    </row>
    <row r="52" spans="1:19" x14ac:dyDescent="0.2">
      <c r="A52" s="1" t="s">
        <v>92</v>
      </c>
      <c r="B52" s="112">
        <v>62</v>
      </c>
      <c r="C52" s="81">
        <f>B52/B54</f>
        <v>0.19745222929936307</v>
      </c>
      <c r="E52" s="17" t="s">
        <v>133</v>
      </c>
      <c r="F52" s="112">
        <v>118</v>
      </c>
      <c r="G52" s="81">
        <f>F52/F55</f>
        <v>0.49579831932773111</v>
      </c>
      <c r="I52" s="13"/>
      <c r="J52" s="13"/>
      <c r="K52" s="80"/>
      <c r="M52" s="13"/>
      <c r="N52" s="13"/>
      <c r="O52" s="80"/>
      <c r="Q52" s="13"/>
      <c r="R52" s="13"/>
      <c r="S52" s="80"/>
    </row>
    <row r="53" spans="1:19" x14ac:dyDescent="0.2">
      <c r="A53" s="1" t="s">
        <v>93</v>
      </c>
      <c r="B53" s="112">
        <v>252</v>
      </c>
      <c r="C53" s="81">
        <f>B53/B54</f>
        <v>0.80254777070063699</v>
      </c>
      <c r="E53" s="17" t="s">
        <v>134</v>
      </c>
      <c r="F53" s="112">
        <v>70</v>
      </c>
      <c r="G53" s="81">
        <f>F53/F55</f>
        <v>0.29411764705882354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</row>
    <row r="54" spans="1:19" x14ac:dyDescent="0.2">
      <c r="A54" s="1" t="s">
        <v>69</v>
      </c>
      <c r="B54" s="1">
        <f>B52+B53</f>
        <v>314</v>
      </c>
      <c r="C54" s="81">
        <f>C52+C53</f>
        <v>1</v>
      </c>
      <c r="E54" s="17" t="s">
        <v>135</v>
      </c>
      <c r="F54" s="112">
        <v>50</v>
      </c>
      <c r="G54" s="81">
        <f>F54/F55</f>
        <v>0.21008403361344538</v>
      </c>
      <c r="I54" s="22" t="s">
        <v>166</v>
      </c>
      <c r="J54" s="112">
        <v>115</v>
      </c>
      <c r="K54" s="84">
        <f>J54/J57</f>
        <v>0.539906103286385</v>
      </c>
      <c r="M54" s="22" t="s">
        <v>203</v>
      </c>
      <c r="N54" s="112">
        <v>119</v>
      </c>
      <c r="O54" s="84">
        <f>N54/N56</f>
        <v>0.56132075471698117</v>
      </c>
      <c r="Q54" s="13"/>
      <c r="R54" s="13"/>
      <c r="S54" s="80"/>
    </row>
    <row r="55" spans="1:19" x14ac:dyDescent="0.2">
      <c r="A55" s="13"/>
      <c r="B55" s="13"/>
      <c r="C55" s="80"/>
      <c r="E55" s="17" t="s">
        <v>69</v>
      </c>
      <c r="F55" s="1">
        <f>F52+F53+F54</f>
        <v>238</v>
      </c>
      <c r="G55" s="81">
        <f>G52+G53+G54</f>
        <v>1</v>
      </c>
      <c r="I55" s="22" t="s">
        <v>167</v>
      </c>
      <c r="J55" s="112">
        <v>67</v>
      </c>
      <c r="K55" s="84">
        <f>J55/J57</f>
        <v>0.31455399061032863</v>
      </c>
      <c r="M55" s="22" t="s">
        <v>204</v>
      </c>
      <c r="N55" s="112">
        <v>93</v>
      </c>
      <c r="O55" s="84">
        <f>N55/N56</f>
        <v>0.43867924528301888</v>
      </c>
      <c r="Q55" s="13"/>
      <c r="R55" s="13"/>
      <c r="S55" s="80"/>
    </row>
    <row r="56" spans="1:19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31</v>
      </c>
      <c r="K56" s="84">
        <f>J56/J57</f>
        <v>0.14553990610328638</v>
      </c>
      <c r="M56" s="22" t="s">
        <v>69</v>
      </c>
      <c r="N56" s="23">
        <f>N54+N55</f>
        <v>212</v>
      </c>
      <c r="O56" s="84">
        <f>O54+O55</f>
        <v>1</v>
      </c>
      <c r="Q56" s="13"/>
      <c r="R56" s="13"/>
      <c r="S56" s="80"/>
    </row>
    <row r="57" spans="1:19" x14ac:dyDescent="0.2">
      <c r="A57" s="1" t="s">
        <v>97</v>
      </c>
      <c r="B57" s="112">
        <v>44</v>
      </c>
      <c r="C57" s="81">
        <f>B57/B60</f>
        <v>0.15068493150684931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213</v>
      </c>
      <c r="K57" s="84">
        <f>K54+K55+K56</f>
        <v>1</v>
      </c>
      <c r="M57" s="13"/>
      <c r="N57" s="13"/>
      <c r="O57" s="80"/>
      <c r="Q57" s="13"/>
      <c r="R57" s="13"/>
      <c r="S57" s="80"/>
    </row>
    <row r="58" spans="1:19" x14ac:dyDescent="0.2">
      <c r="A58" s="1" t="s">
        <v>98</v>
      </c>
      <c r="B58" s="112">
        <v>147</v>
      </c>
      <c r="C58" s="81">
        <f>B58/B60</f>
        <v>0.50342465753424659</v>
      </c>
      <c r="E58" s="17" t="s">
        <v>137</v>
      </c>
      <c r="F58" s="112">
        <v>136</v>
      </c>
      <c r="G58" s="81">
        <f>F58/F60</f>
        <v>0.60176991150442483</v>
      </c>
      <c r="I58" s="13"/>
      <c r="J58" s="13"/>
      <c r="K58" s="80"/>
      <c r="M58" s="13"/>
      <c r="N58" s="13"/>
      <c r="O58" s="80"/>
      <c r="Q58" s="13"/>
      <c r="R58" s="13"/>
      <c r="S58" s="80"/>
    </row>
    <row r="59" spans="1:19" x14ac:dyDescent="0.2">
      <c r="A59" s="1" t="s">
        <v>99</v>
      </c>
      <c r="B59" s="112">
        <v>101</v>
      </c>
      <c r="C59" s="81">
        <f>B59/B60</f>
        <v>0.3458904109589041</v>
      </c>
      <c r="E59" s="29" t="s">
        <v>72</v>
      </c>
      <c r="F59" s="112">
        <v>90</v>
      </c>
      <c r="G59" s="90">
        <f>F59/F60</f>
        <v>0.39823008849557523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</row>
    <row r="60" spans="1:19" x14ac:dyDescent="0.2">
      <c r="A60" s="1" t="s">
        <v>69</v>
      </c>
      <c r="B60" s="1">
        <f>B57+B58+B59</f>
        <v>292</v>
      </c>
      <c r="C60" s="81">
        <f>C57+C58+C59</f>
        <v>1</v>
      </c>
      <c r="E60" s="22" t="s">
        <v>69</v>
      </c>
      <c r="F60" s="23">
        <f>F58+F59</f>
        <v>226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</row>
    <row r="61" spans="1:19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</row>
    <row r="62" spans="1:19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92"/>
      <c r="H62" s="15"/>
      <c r="I62" s="30"/>
      <c r="J62" s="15"/>
      <c r="K62" s="87"/>
      <c r="M62" s="13"/>
      <c r="N62" s="13"/>
      <c r="O62" s="80"/>
      <c r="Q62" s="13"/>
      <c r="R62" s="13"/>
      <c r="S62" s="80"/>
    </row>
    <row r="63" spans="1:19" x14ac:dyDescent="0.2">
      <c r="A63" s="1" t="s">
        <v>101</v>
      </c>
      <c r="B63" s="112">
        <v>326</v>
      </c>
      <c r="C63" s="81">
        <f>B63/B65</f>
        <v>0.8337595907928389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</row>
    <row r="64" spans="1:19" x14ac:dyDescent="0.2">
      <c r="A64" s="1" t="s">
        <v>102</v>
      </c>
      <c r="B64" s="112">
        <v>65</v>
      </c>
      <c r="C64" s="81">
        <f>B64/B65</f>
        <v>0.16624040920716113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</row>
    <row r="65" spans="1:19" x14ac:dyDescent="0.2">
      <c r="A65" s="3" t="s">
        <v>69</v>
      </c>
      <c r="B65" s="1">
        <f>B63+B64</f>
        <v>391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</row>
    <row r="66" spans="1:19" s="13" customFormat="1" x14ac:dyDescent="0.2">
      <c r="C66" s="80"/>
      <c r="G66" s="80"/>
      <c r="I66" s="30"/>
      <c r="J66" s="15"/>
      <c r="K66" s="87"/>
      <c r="O66" s="80"/>
      <c r="S66" s="80"/>
    </row>
    <row r="67" spans="1:19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</row>
    <row r="68" spans="1:19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</row>
    <row r="69" spans="1:19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</row>
    <row r="70" spans="1:19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</row>
    <row r="71" spans="1:19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</row>
    <row r="72" spans="1:19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</row>
    <row r="73" spans="1:19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</row>
    <row r="74" spans="1:19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</row>
    <row r="75" spans="1:19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</row>
    <row r="76" spans="1:19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</row>
    <row r="77" spans="1:19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</row>
    <row r="78" spans="1:19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</row>
    <row r="79" spans="1:19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</row>
    <row r="80" spans="1:19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</row>
    <row r="81" spans="3:19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</row>
    <row r="82" spans="3:19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</row>
    <row r="83" spans="3:19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</row>
    <row r="84" spans="3:19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</row>
    <row r="85" spans="3:19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</row>
    <row r="86" spans="3:19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</row>
    <row r="87" spans="3:19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</row>
    <row r="88" spans="3:19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</row>
    <row r="89" spans="3:19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</row>
    <row r="90" spans="3:19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</row>
    <row r="91" spans="3:19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</row>
    <row r="92" spans="3:19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</row>
    <row r="93" spans="3:19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</row>
    <row r="94" spans="3:19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</row>
    <row r="95" spans="3:19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</row>
    <row r="96" spans="3:19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</row>
    <row r="97" spans="3:19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</row>
    <row r="98" spans="3:19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</row>
    <row r="99" spans="3:19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Q99"/>
      <c r="R99"/>
      <c r="S99" s="85"/>
    </row>
    <row r="100" spans="3:19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Q100"/>
      <c r="R100"/>
      <c r="S100" s="85"/>
    </row>
    <row r="101" spans="3:19" x14ac:dyDescent="0.2">
      <c r="D101" s="15"/>
      <c r="E101" s="21"/>
      <c r="F101" s="20"/>
      <c r="G101" s="93"/>
      <c r="H101" s="15"/>
      <c r="I101" s="21"/>
      <c r="J101" s="20"/>
      <c r="K101" s="93"/>
    </row>
    <row r="102" spans="3:19" x14ac:dyDescent="0.2">
      <c r="D102" s="15"/>
      <c r="E102" s="21"/>
      <c r="F102" s="20"/>
      <c r="G102" s="93"/>
      <c r="H102" s="15"/>
      <c r="I102" s="21"/>
      <c r="J102" s="20"/>
      <c r="K102" s="93"/>
    </row>
    <row r="103" spans="3:19" x14ac:dyDescent="0.2">
      <c r="D103" s="15"/>
      <c r="E103" s="21"/>
      <c r="F103" s="20"/>
      <c r="G103" s="93"/>
      <c r="H103" s="15"/>
      <c r="I103" s="20"/>
      <c r="J103" s="20"/>
      <c r="K103" s="93"/>
    </row>
    <row r="104" spans="3:19" x14ac:dyDescent="0.2">
      <c r="D104" s="15"/>
      <c r="E104" s="21"/>
      <c r="F104" s="20"/>
      <c r="G104" s="93"/>
      <c r="H104" s="15"/>
      <c r="I104" s="21"/>
      <c r="J104" s="20"/>
      <c r="K104" s="93"/>
    </row>
    <row r="105" spans="3:19" x14ac:dyDescent="0.2">
      <c r="D105" s="15"/>
      <c r="E105" s="20"/>
      <c r="F105" s="20"/>
      <c r="G105" s="93"/>
      <c r="H105" s="15"/>
      <c r="I105" s="21"/>
      <c r="J105" s="20"/>
      <c r="K105" s="93"/>
    </row>
    <row r="106" spans="3:19" x14ac:dyDescent="0.2">
      <c r="D106" s="15"/>
      <c r="E106" s="21"/>
      <c r="F106" s="20"/>
      <c r="G106" s="93"/>
      <c r="H106" s="15"/>
      <c r="I106" s="21"/>
      <c r="J106" s="20"/>
      <c r="K106" s="93"/>
    </row>
    <row r="107" spans="3:19" x14ac:dyDescent="0.2">
      <c r="D107" s="15"/>
      <c r="E107" s="21"/>
      <c r="F107" s="20"/>
      <c r="G107" s="93"/>
      <c r="H107" s="15"/>
      <c r="I107" s="21"/>
      <c r="J107" s="20"/>
      <c r="K107" s="93"/>
    </row>
    <row r="108" spans="3:19" x14ac:dyDescent="0.2">
      <c r="D108" s="15"/>
      <c r="E108" s="21"/>
      <c r="F108" s="20"/>
      <c r="G108" s="93"/>
      <c r="H108" s="15"/>
      <c r="I108" s="20"/>
      <c r="J108" s="20"/>
      <c r="K108" s="93"/>
    </row>
    <row r="109" spans="3:19" x14ac:dyDescent="0.2">
      <c r="D109" s="15"/>
      <c r="E109" s="21"/>
      <c r="F109" s="20"/>
      <c r="G109" s="93"/>
      <c r="H109" s="15"/>
    </row>
    <row r="110" spans="3:19" x14ac:dyDescent="0.2">
      <c r="D110" s="15"/>
      <c r="E110" s="21"/>
      <c r="F110" s="20"/>
      <c r="G110" s="93"/>
      <c r="H110" s="15"/>
    </row>
    <row r="111" spans="3:19" x14ac:dyDescent="0.2">
      <c r="D111" s="15"/>
      <c r="E111" s="20"/>
      <c r="F111" s="20"/>
      <c r="G111" s="93"/>
      <c r="H111" s="15"/>
    </row>
    <row r="112" spans="3:19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EE46-FC91-6043-9045-C6F04C4763F0}">
  <sheetPr codeName="Sheet8"/>
  <dimension ref="A1:X198"/>
  <sheetViews>
    <sheetView topLeftCell="K1" workbookViewId="0">
      <selection activeCell="R12" sqref="R1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0.83203125" style="13"/>
    <col min="21" max="21" width="25.83203125" customWidth="1"/>
    <col min="22" max="22" width="15.83203125" customWidth="1"/>
    <col min="23" max="23" width="15.83203125" style="85" customWidth="1"/>
    <col min="24" max="24" width="140.6640625" style="13" customWidth="1"/>
  </cols>
  <sheetData>
    <row r="1" spans="1:23" x14ac:dyDescent="0.2">
      <c r="A1" s="8" t="s">
        <v>7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  <c r="U1" s="13"/>
      <c r="V1" s="13"/>
      <c r="W1" s="80"/>
    </row>
    <row r="2" spans="1:23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  <c r="U2" s="13"/>
      <c r="V2" s="13"/>
      <c r="W2" s="80"/>
    </row>
    <row r="3" spans="1:23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632</v>
      </c>
      <c r="R3" s="23" t="s">
        <v>64</v>
      </c>
      <c r="S3" s="84" t="s">
        <v>77</v>
      </c>
      <c r="U3" s="23" t="s">
        <v>296</v>
      </c>
      <c r="V3" s="23" t="s">
        <v>64</v>
      </c>
      <c r="W3" s="84" t="s">
        <v>77</v>
      </c>
    </row>
    <row r="4" spans="1:23" x14ac:dyDescent="0.2">
      <c r="A4" s="1" t="s">
        <v>66</v>
      </c>
      <c r="B4" s="112">
        <v>3391</v>
      </c>
      <c r="C4" s="81">
        <f>B4/B7</f>
        <v>0.96996567505720821</v>
      </c>
      <c r="E4" s="3" t="s">
        <v>104</v>
      </c>
      <c r="F4" s="112">
        <v>2633</v>
      </c>
      <c r="G4" s="81">
        <f>F4/F6</f>
        <v>0.83906947100063733</v>
      </c>
      <c r="I4" s="17" t="s">
        <v>139</v>
      </c>
      <c r="J4" s="112">
        <v>710</v>
      </c>
      <c r="K4" s="81">
        <f>J4/J6</f>
        <v>0.31625835189309576</v>
      </c>
      <c r="M4" s="22" t="s">
        <v>170</v>
      </c>
      <c r="N4" s="112">
        <v>454</v>
      </c>
      <c r="O4" s="84">
        <f>N4/N8</f>
        <v>0.24863088718510407</v>
      </c>
      <c r="Q4" s="23" t="s">
        <v>233</v>
      </c>
      <c r="R4" s="112">
        <v>697</v>
      </c>
      <c r="S4" s="84">
        <f>R4/R7</f>
        <v>0.36132711249351995</v>
      </c>
      <c r="U4" s="23" t="s">
        <v>294</v>
      </c>
      <c r="V4" s="112">
        <v>208</v>
      </c>
      <c r="W4" s="84">
        <f>V4/V6</f>
        <v>0.23502824858757063</v>
      </c>
    </row>
    <row r="5" spans="1:23" x14ac:dyDescent="0.2">
      <c r="A5" s="1" t="s">
        <v>67</v>
      </c>
      <c r="B5" s="112">
        <v>40</v>
      </c>
      <c r="C5" s="81">
        <f>B5/B7</f>
        <v>1.1441647597254004E-2</v>
      </c>
      <c r="E5" s="3" t="s">
        <v>105</v>
      </c>
      <c r="F5" s="112">
        <v>505</v>
      </c>
      <c r="G5" s="81">
        <f>F5/F6</f>
        <v>0.16093052899936264</v>
      </c>
      <c r="I5" s="17" t="s">
        <v>88</v>
      </c>
      <c r="J5" s="112">
        <v>1535</v>
      </c>
      <c r="K5" s="81">
        <f>J5/J6</f>
        <v>0.68374164810690419</v>
      </c>
      <c r="L5" s="15"/>
      <c r="M5" s="22" t="s">
        <v>171</v>
      </c>
      <c r="N5" s="112">
        <v>248</v>
      </c>
      <c r="O5" s="84">
        <f>N5/N8</f>
        <v>0.13581599123767799</v>
      </c>
      <c r="Q5" s="23" t="s">
        <v>234</v>
      </c>
      <c r="R5" s="112">
        <v>807</v>
      </c>
      <c r="S5" s="84">
        <f>R5/R7</f>
        <v>0.41835147744945567</v>
      </c>
      <c r="U5" t="s">
        <v>293</v>
      </c>
      <c r="V5" s="112">
        <v>677</v>
      </c>
      <c r="W5" s="84">
        <f>V5/V6</f>
        <v>0.76497175141242935</v>
      </c>
    </row>
    <row r="6" spans="1:23" x14ac:dyDescent="0.2">
      <c r="A6" s="2" t="s">
        <v>68</v>
      </c>
      <c r="B6" s="112">
        <v>65</v>
      </c>
      <c r="C6" s="86">
        <f>B6/B7</f>
        <v>1.8592677345537757E-2</v>
      </c>
      <c r="E6" s="3" t="s">
        <v>107</v>
      </c>
      <c r="F6" s="1">
        <f>F4+F5</f>
        <v>3138</v>
      </c>
      <c r="G6" s="81">
        <f>G4+G5</f>
        <v>1</v>
      </c>
      <c r="I6" s="17" t="s">
        <v>69</v>
      </c>
      <c r="J6" s="1">
        <f>J4+J5</f>
        <v>2245</v>
      </c>
      <c r="K6" s="81">
        <f>K4+K5</f>
        <v>1</v>
      </c>
      <c r="L6" s="15"/>
      <c r="M6" s="22" t="s">
        <v>172</v>
      </c>
      <c r="N6" s="112">
        <v>577</v>
      </c>
      <c r="O6" s="84">
        <f>N6/N8</f>
        <v>0.31599123767798465</v>
      </c>
      <c r="Q6" s="23" t="s">
        <v>235</v>
      </c>
      <c r="R6" s="112">
        <v>425</v>
      </c>
      <c r="S6" s="84">
        <f>R6/R7</f>
        <v>0.22032141005702435</v>
      </c>
      <c r="U6" s="23" t="s">
        <v>69</v>
      </c>
      <c r="V6" s="23">
        <f>V4+V5</f>
        <v>885</v>
      </c>
      <c r="W6" s="84">
        <f>W4+W5</f>
        <v>1</v>
      </c>
    </row>
    <row r="7" spans="1:23" x14ac:dyDescent="0.2">
      <c r="A7" s="3" t="s">
        <v>69</v>
      </c>
      <c r="B7" s="1">
        <f>B4+B5+B6</f>
        <v>3496</v>
      </c>
      <c r="C7" s="81">
        <f>C4+C5+C6</f>
        <v>0.99999999999999989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547</v>
      </c>
      <c r="O7" s="84">
        <f>N7/N8</f>
        <v>0.29956188389923327</v>
      </c>
      <c r="Q7" s="23" t="s">
        <v>69</v>
      </c>
      <c r="R7" s="23">
        <f>R4+R5+R6</f>
        <v>1929</v>
      </c>
      <c r="S7" s="84">
        <f>S4+S5+S6</f>
        <v>1</v>
      </c>
      <c r="U7" s="13"/>
      <c r="V7" s="13"/>
      <c r="W7" s="80"/>
    </row>
    <row r="8" spans="1:23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1826</v>
      </c>
      <c r="O8" s="84">
        <f>O4+O5+O6+O7</f>
        <v>1</v>
      </c>
      <c r="Q8" s="13"/>
      <c r="R8" s="13"/>
      <c r="S8" s="80"/>
      <c r="U8" s="23" t="s">
        <v>220</v>
      </c>
      <c r="V8" s="23" t="s">
        <v>64</v>
      </c>
      <c r="W8" s="84" t="s">
        <v>77</v>
      </c>
    </row>
    <row r="9" spans="1:23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14</v>
      </c>
      <c r="G9" s="81">
        <f>F9/F11</f>
        <v>0.46666666666666667</v>
      </c>
      <c r="I9" s="17" t="s">
        <v>671</v>
      </c>
      <c r="J9" s="112">
        <v>351</v>
      </c>
      <c r="K9" s="81">
        <f>J9/J12</f>
        <v>0.1558614564831261</v>
      </c>
      <c r="L9" s="15"/>
      <c r="M9" s="13"/>
      <c r="N9" s="13"/>
      <c r="O9" s="80"/>
      <c r="Q9" s="23" t="s">
        <v>236</v>
      </c>
      <c r="R9" s="23" t="s">
        <v>64</v>
      </c>
      <c r="S9" s="84" t="s">
        <v>77</v>
      </c>
      <c r="U9" s="23" t="s">
        <v>297</v>
      </c>
      <c r="V9" s="112">
        <v>611</v>
      </c>
      <c r="W9" s="84">
        <f>V9/V12</f>
        <v>0.56837209302325586</v>
      </c>
    </row>
    <row r="10" spans="1:23" x14ac:dyDescent="0.2">
      <c r="A10" s="23" t="s">
        <v>70</v>
      </c>
      <c r="B10" s="112">
        <v>24</v>
      </c>
      <c r="C10" s="84">
        <f>B10/B17</f>
        <v>6.9545059403071574E-3</v>
      </c>
      <c r="E10" s="3" t="s">
        <v>109</v>
      </c>
      <c r="F10" s="112">
        <v>16</v>
      </c>
      <c r="G10" s="81">
        <f>F10/F11</f>
        <v>0.53333333333333333</v>
      </c>
      <c r="I10" s="17" t="s">
        <v>141</v>
      </c>
      <c r="J10" s="112">
        <v>553</v>
      </c>
      <c r="K10" s="81">
        <f>J10/J12</f>
        <v>0.24555950266429841</v>
      </c>
      <c r="L10" s="15"/>
      <c r="M10" s="22" t="s">
        <v>174</v>
      </c>
      <c r="N10" s="23" t="s">
        <v>64</v>
      </c>
      <c r="O10" s="84" t="s">
        <v>77</v>
      </c>
      <c r="Q10" s="23" t="s">
        <v>237</v>
      </c>
      <c r="R10" s="112">
        <v>722</v>
      </c>
      <c r="S10" s="84">
        <f>R10/R13</f>
        <v>0.39845474613686532</v>
      </c>
      <c r="U10" s="23" t="s">
        <v>298</v>
      </c>
      <c r="V10" s="112">
        <v>157</v>
      </c>
      <c r="W10" s="84">
        <f>V10/V12</f>
        <v>0.14604651162790697</v>
      </c>
    </row>
    <row r="11" spans="1:23" x14ac:dyDescent="0.2">
      <c r="A11" s="23" t="s">
        <v>71</v>
      </c>
      <c r="B11" s="112">
        <v>809</v>
      </c>
      <c r="C11" s="84">
        <f>B11/B17</f>
        <v>0.23442480440452043</v>
      </c>
      <c r="E11" s="3" t="s">
        <v>107</v>
      </c>
      <c r="F11" s="1">
        <f>F9+F10</f>
        <v>30</v>
      </c>
      <c r="G11" s="81">
        <f>G9+G10</f>
        <v>1</v>
      </c>
      <c r="I11" s="17" t="s">
        <v>142</v>
      </c>
      <c r="J11" s="112">
        <v>1348</v>
      </c>
      <c r="K11" s="81">
        <f>J11/J12</f>
        <v>0.59857904085257552</v>
      </c>
      <c r="L11" s="15"/>
      <c r="M11" s="22" t="s">
        <v>176</v>
      </c>
      <c r="N11" s="112">
        <v>679</v>
      </c>
      <c r="O11" s="84">
        <f>N11/N13</f>
        <v>0.37701277068295391</v>
      </c>
      <c r="Q11" s="23" t="s">
        <v>238</v>
      </c>
      <c r="R11" s="112">
        <v>461</v>
      </c>
      <c r="S11" s="84">
        <f>R11/R13</f>
        <v>0.25441501103752762</v>
      </c>
      <c r="U11" s="23" t="s">
        <v>299</v>
      </c>
      <c r="V11" s="112">
        <v>307</v>
      </c>
      <c r="W11" s="84">
        <f>V11/V12</f>
        <v>0.2855813953488372</v>
      </c>
    </row>
    <row r="12" spans="1:23" x14ac:dyDescent="0.2">
      <c r="A12" s="23" t="s">
        <v>72</v>
      </c>
      <c r="B12" s="112">
        <v>12</v>
      </c>
      <c r="C12" s="84">
        <f>B12/B17</f>
        <v>3.4772529701535787E-3</v>
      </c>
      <c r="E12" s="13"/>
      <c r="F12" s="13"/>
      <c r="G12" s="80"/>
      <c r="I12" s="17" t="s">
        <v>69</v>
      </c>
      <c r="J12" s="1">
        <f>J9+J10+J11</f>
        <v>2252</v>
      </c>
      <c r="K12" s="81">
        <f>K9+K10+K11</f>
        <v>1</v>
      </c>
      <c r="L12" s="15"/>
      <c r="M12" s="22" t="s">
        <v>175</v>
      </c>
      <c r="N12" s="112">
        <v>1122</v>
      </c>
      <c r="O12" s="84">
        <f>N12/N13</f>
        <v>0.62298722931704609</v>
      </c>
      <c r="Q12" s="23" t="s">
        <v>239</v>
      </c>
      <c r="R12" s="112">
        <v>629</v>
      </c>
      <c r="S12" s="84">
        <f>R12/R13</f>
        <v>0.34713024282560706</v>
      </c>
      <c r="U12" s="23" t="s">
        <v>69</v>
      </c>
      <c r="V12" s="23">
        <f>V9+V10+V11</f>
        <v>1075</v>
      </c>
      <c r="W12" s="84">
        <f>W9+W10+W11</f>
        <v>1</v>
      </c>
    </row>
    <row r="13" spans="1:23" x14ac:dyDescent="0.2">
      <c r="A13" s="23" t="s">
        <v>73</v>
      </c>
      <c r="B13" s="112">
        <v>398</v>
      </c>
      <c r="C13" s="84">
        <f>B13/B17</f>
        <v>0.11532889017676036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1801</v>
      </c>
      <c r="O13" s="84">
        <f>O11+O12</f>
        <v>1</v>
      </c>
      <c r="Q13" s="23" t="s">
        <v>69</v>
      </c>
      <c r="R13" s="23">
        <f>R10+R11+R12</f>
        <v>1812</v>
      </c>
      <c r="S13" s="84">
        <f>S10+S11+S12</f>
        <v>1</v>
      </c>
      <c r="U13" s="13"/>
      <c r="V13" s="13"/>
      <c r="W13" s="80"/>
    </row>
    <row r="14" spans="1:23" x14ac:dyDescent="0.2">
      <c r="A14" s="23" t="s">
        <v>74</v>
      </c>
      <c r="B14" s="112">
        <v>15</v>
      </c>
      <c r="C14" s="84">
        <f>B14/B17</f>
        <v>4.346566212691973E-3</v>
      </c>
      <c r="E14" s="6" t="s">
        <v>111</v>
      </c>
      <c r="F14" s="112">
        <v>1021</v>
      </c>
      <c r="G14" s="89">
        <f>F14/F16</f>
        <v>0.45723242274966414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13"/>
      <c r="R14" s="13"/>
      <c r="S14" s="80"/>
      <c r="U14" s="23" t="s">
        <v>227</v>
      </c>
      <c r="V14" s="23" t="s">
        <v>64</v>
      </c>
      <c r="W14" s="84" t="s">
        <v>77</v>
      </c>
    </row>
    <row r="15" spans="1:23" x14ac:dyDescent="0.2">
      <c r="A15" s="23" t="s">
        <v>75</v>
      </c>
      <c r="B15" s="112">
        <v>1291</v>
      </c>
      <c r="C15" s="84">
        <f>B15/B17</f>
        <v>0.37409446537235586</v>
      </c>
      <c r="E15" s="6" t="s">
        <v>112</v>
      </c>
      <c r="F15" s="112">
        <v>1212</v>
      </c>
      <c r="G15" s="89">
        <f>F15/F16</f>
        <v>0.54276757725033586</v>
      </c>
      <c r="I15" s="17" t="s">
        <v>144</v>
      </c>
      <c r="J15" s="112">
        <v>414</v>
      </c>
      <c r="K15" s="81">
        <f>J15/J19</f>
        <v>0.21732283464566929</v>
      </c>
      <c r="L15" s="15"/>
      <c r="M15" s="22" t="s">
        <v>177</v>
      </c>
      <c r="N15" s="23" t="s">
        <v>64</v>
      </c>
      <c r="O15" s="84" t="s">
        <v>77</v>
      </c>
      <c r="Q15" s="23" t="s">
        <v>240</v>
      </c>
      <c r="R15" s="23" t="s">
        <v>64</v>
      </c>
      <c r="S15" s="84" t="s">
        <v>77</v>
      </c>
      <c r="U15" s="23" t="s">
        <v>300</v>
      </c>
      <c r="V15" s="112">
        <v>487</v>
      </c>
      <c r="W15" s="84">
        <f>V15/V17</f>
        <v>0.53991130820399114</v>
      </c>
    </row>
    <row r="16" spans="1:23" x14ac:dyDescent="0.2">
      <c r="A16" s="23" t="s">
        <v>76</v>
      </c>
      <c r="B16" s="112">
        <v>902</v>
      </c>
      <c r="C16" s="84">
        <f>B16/B17</f>
        <v>0.26137351492321065</v>
      </c>
      <c r="E16" s="6" t="s">
        <v>107</v>
      </c>
      <c r="F16" s="7">
        <f>F14+F15</f>
        <v>2233</v>
      </c>
      <c r="G16" s="89">
        <f>G14+G15</f>
        <v>1</v>
      </c>
      <c r="I16" s="17" t="s">
        <v>145</v>
      </c>
      <c r="J16" s="112">
        <v>307</v>
      </c>
      <c r="K16" s="81">
        <f>J16/J19</f>
        <v>0.16115485564304463</v>
      </c>
      <c r="L16" s="15"/>
      <c r="M16" s="22" t="s">
        <v>178</v>
      </c>
      <c r="N16" s="112">
        <v>651</v>
      </c>
      <c r="O16" s="84">
        <f>N16/N18</f>
        <v>0.36186770428015563</v>
      </c>
      <c r="Q16" s="23" t="s">
        <v>241</v>
      </c>
      <c r="R16" s="112">
        <v>270</v>
      </c>
      <c r="S16" s="84">
        <f>R16/R18</f>
        <v>9.5744680851063829E-2</v>
      </c>
      <c r="U16" s="23" t="s">
        <v>301</v>
      </c>
      <c r="V16" s="112">
        <v>415</v>
      </c>
      <c r="W16" s="84">
        <f>V16/V17</f>
        <v>0.46008869179600886</v>
      </c>
    </row>
    <row r="17" spans="1:23" x14ac:dyDescent="0.2">
      <c r="A17" s="23" t="s">
        <v>69</v>
      </c>
      <c r="B17" s="23">
        <f>B10+B11+B12+B13+B14+B15+B16</f>
        <v>3451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468</v>
      </c>
      <c r="K17" s="81">
        <f>J17/J19</f>
        <v>0.24566929133858267</v>
      </c>
      <c r="L17" s="15"/>
      <c r="M17" s="22" t="s">
        <v>179</v>
      </c>
      <c r="N17" s="112">
        <v>1148</v>
      </c>
      <c r="O17" s="84">
        <f>N17/N18</f>
        <v>0.63813229571984431</v>
      </c>
      <c r="Q17" s="23" t="s">
        <v>242</v>
      </c>
      <c r="R17" s="112">
        <v>2550</v>
      </c>
      <c r="S17" s="84">
        <f>R17/R18</f>
        <v>0.9042553191489362</v>
      </c>
      <c r="U17" s="23" t="s">
        <v>69</v>
      </c>
      <c r="V17" s="23">
        <f>V15+V16</f>
        <v>902</v>
      </c>
      <c r="W17" s="84">
        <f>W15+W16</f>
        <v>1</v>
      </c>
    </row>
    <row r="18" spans="1:23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716</v>
      </c>
      <c r="K18" s="126">
        <f>J18/J19</f>
        <v>0.37585301837270341</v>
      </c>
      <c r="L18" s="15"/>
      <c r="M18" s="22" t="s">
        <v>69</v>
      </c>
      <c r="N18" s="23">
        <f>N16+N17</f>
        <v>1799</v>
      </c>
      <c r="O18" s="84">
        <f>O16+O17</f>
        <v>1</v>
      </c>
      <c r="Q18" s="23" t="s">
        <v>107</v>
      </c>
      <c r="R18" s="23">
        <f>R16+R17</f>
        <v>2820</v>
      </c>
      <c r="S18" s="84">
        <f>S16+S17</f>
        <v>1</v>
      </c>
      <c r="U18" s="13"/>
      <c r="V18" s="13"/>
      <c r="W18" s="80"/>
    </row>
    <row r="19" spans="1:23" x14ac:dyDescent="0.2">
      <c r="A19" s="13"/>
      <c r="B19" s="13"/>
      <c r="C19" s="80"/>
      <c r="E19" s="17" t="s">
        <v>114</v>
      </c>
      <c r="F19" s="112">
        <v>165</v>
      </c>
      <c r="G19" s="81">
        <f>F19/F22</f>
        <v>7.2083879423328959E-2</v>
      </c>
      <c r="I19" s="17" t="s">
        <v>69</v>
      </c>
      <c r="J19" s="1">
        <f>J15+J16+J17+J18</f>
        <v>1905</v>
      </c>
      <c r="K19" s="81">
        <f>K15+K16+K17+K18</f>
        <v>1</v>
      </c>
      <c r="L19" s="15"/>
      <c r="M19" s="13"/>
      <c r="N19" s="13"/>
      <c r="O19" s="80"/>
      <c r="Q19" s="13"/>
      <c r="R19" s="13"/>
      <c r="S19" s="80"/>
      <c r="U19" s="23" t="s">
        <v>302</v>
      </c>
      <c r="V19" s="23" t="s">
        <v>64</v>
      </c>
      <c r="W19" s="84" t="s">
        <v>77</v>
      </c>
    </row>
    <row r="20" spans="1:23" x14ac:dyDescent="0.2">
      <c r="A20" s="13"/>
      <c r="B20" s="13"/>
      <c r="C20" s="80"/>
      <c r="E20" s="17" t="s">
        <v>674</v>
      </c>
      <c r="F20" s="112">
        <v>653</v>
      </c>
      <c r="G20" s="81">
        <f>F20/F22</f>
        <v>0.2852774137177807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13"/>
      <c r="R20" s="13"/>
      <c r="S20" s="80"/>
      <c r="U20" s="23" t="s">
        <v>303</v>
      </c>
      <c r="V20" s="112">
        <v>268</v>
      </c>
      <c r="W20" s="84">
        <f>V20/V22</f>
        <v>0.49084249084249082</v>
      </c>
    </row>
    <row r="21" spans="1:23" x14ac:dyDescent="0.2">
      <c r="A21" s="13"/>
      <c r="B21" s="13"/>
      <c r="C21" s="80"/>
      <c r="E21" s="17" t="s">
        <v>115</v>
      </c>
      <c r="F21" s="112">
        <v>1471</v>
      </c>
      <c r="G21" s="81">
        <f>F21/F22</f>
        <v>0.64263870685889035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700</v>
      </c>
      <c r="O21" s="84">
        <f>N21/N25</f>
        <v>0.39106145251396646</v>
      </c>
      <c r="Q21" s="13"/>
      <c r="R21" s="13"/>
      <c r="S21" s="80"/>
      <c r="U21" s="23" t="s">
        <v>304</v>
      </c>
      <c r="V21" s="112">
        <v>278</v>
      </c>
      <c r="W21" s="84">
        <f>V21/V22</f>
        <v>0.50915750915750912</v>
      </c>
    </row>
    <row r="22" spans="1:23" x14ac:dyDescent="0.2">
      <c r="A22" s="13"/>
      <c r="B22" s="13"/>
      <c r="C22" s="80"/>
      <c r="E22" s="17" t="s">
        <v>107</v>
      </c>
      <c r="F22" s="1">
        <f>F19+F20+F21</f>
        <v>2289</v>
      </c>
      <c r="G22" s="81">
        <f>G19+G20+G21</f>
        <v>1</v>
      </c>
      <c r="I22" s="17" t="s">
        <v>148</v>
      </c>
      <c r="J22" s="112">
        <v>660</v>
      </c>
      <c r="K22" s="81">
        <f>J22/J25</f>
        <v>0.35050451407328731</v>
      </c>
      <c r="L22" s="15"/>
      <c r="M22" s="22" t="s">
        <v>182</v>
      </c>
      <c r="N22" s="112">
        <v>520</v>
      </c>
      <c r="O22" s="84">
        <f>N22/N25</f>
        <v>0.29050279329608941</v>
      </c>
      <c r="Q22" s="13"/>
      <c r="R22" s="13"/>
      <c r="S22" s="80"/>
      <c r="U22" s="23" t="s">
        <v>107</v>
      </c>
      <c r="V22" s="23">
        <f>V20+V21</f>
        <v>546</v>
      </c>
      <c r="W22" s="84">
        <f>W20+W21</f>
        <v>1</v>
      </c>
    </row>
    <row r="23" spans="1:23" x14ac:dyDescent="0.2">
      <c r="A23" s="13"/>
      <c r="B23" s="13"/>
      <c r="C23" s="80"/>
      <c r="E23" s="13"/>
      <c r="F23" s="13"/>
      <c r="G23" s="80"/>
      <c r="I23" s="17" t="s">
        <v>149</v>
      </c>
      <c r="J23" s="112">
        <v>183</v>
      </c>
      <c r="K23" s="81">
        <f>J23/J25</f>
        <v>9.7185342538502389E-2</v>
      </c>
      <c r="L23" s="15"/>
      <c r="M23" s="22" t="s">
        <v>183</v>
      </c>
      <c r="N23" s="112">
        <v>352</v>
      </c>
      <c r="O23" s="84">
        <f>N23/N25</f>
        <v>0.19664804469273742</v>
      </c>
      <c r="Q23" s="13"/>
      <c r="R23" s="13"/>
      <c r="S23" s="80"/>
      <c r="U23" s="13"/>
      <c r="V23" s="13"/>
      <c r="W23" s="80"/>
    </row>
    <row r="24" spans="1:23" x14ac:dyDescent="0.2">
      <c r="A24" s="13"/>
      <c r="B24" s="13"/>
      <c r="C24" s="80"/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1040</v>
      </c>
      <c r="K24" s="81">
        <f>J24/J25</f>
        <v>0.55231014338821027</v>
      </c>
      <c r="L24" s="15"/>
      <c r="M24" s="22" t="s">
        <v>184</v>
      </c>
      <c r="N24" s="112">
        <v>218</v>
      </c>
      <c r="O24" s="84">
        <f>N24/N25</f>
        <v>0.1217877094972067</v>
      </c>
      <c r="Q24" s="13"/>
      <c r="R24" s="13"/>
      <c r="S24" s="80"/>
      <c r="U24" s="23" t="s">
        <v>633</v>
      </c>
      <c r="V24" s="23" t="s">
        <v>64</v>
      </c>
      <c r="W24" s="84" t="s">
        <v>77</v>
      </c>
    </row>
    <row r="25" spans="1:23" x14ac:dyDescent="0.2">
      <c r="A25" s="13"/>
      <c r="B25" s="13"/>
      <c r="C25" s="80"/>
      <c r="E25" s="17" t="s">
        <v>117</v>
      </c>
      <c r="F25" s="112">
        <v>1038</v>
      </c>
      <c r="G25" s="81">
        <f>F25/F30</f>
        <v>0.48256624825662481</v>
      </c>
      <c r="I25" s="17" t="s">
        <v>69</v>
      </c>
      <c r="J25" s="1">
        <f>J22+J23+J24</f>
        <v>1883</v>
      </c>
      <c r="K25" s="81">
        <f>K22+K23+K24</f>
        <v>1</v>
      </c>
      <c r="L25" s="15"/>
      <c r="M25" s="22" t="s">
        <v>69</v>
      </c>
      <c r="N25" s="23">
        <f>N21+N22+N23+N24</f>
        <v>1790</v>
      </c>
      <c r="O25" s="84">
        <f>O21+O22+O23+O24</f>
        <v>1</v>
      </c>
      <c r="Q25" s="13"/>
      <c r="R25" s="13"/>
      <c r="S25" s="80"/>
      <c r="U25" t="s">
        <v>634</v>
      </c>
      <c r="V25" s="112">
        <v>1678</v>
      </c>
      <c r="W25" s="84">
        <f>V25/V27</f>
        <v>0.48385236447520186</v>
      </c>
    </row>
    <row r="26" spans="1:23" x14ac:dyDescent="0.2">
      <c r="A26" s="13"/>
      <c r="B26" s="13"/>
      <c r="C26" s="80"/>
      <c r="E26" s="17" t="s">
        <v>118</v>
      </c>
      <c r="F26" s="112">
        <v>308</v>
      </c>
      <c r="G26" s="81">
        <f>F26/F30</f>
        <v>0.14318921431892143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  <c r="U26" t="s">
        <v>635</v>
      </c>
      <c r="V26" s="112">
        <v>1790</v>
      </c>
      <c r="W26" s="84">
        <f>V26/V27</f>
        <v>0.51614763552479814</v>
      </c>
    </row>
    <row r="27" spans="1:23" x14ac:dyDescent="0.2">
      <c r="A27" s="4" t="s">
        <v>78</v>
      </c>
      <c r="B27" s="5" t="s">
        <v>64</v>
      </c>
      <c r="C27" s="109" t="s">
        <v>77</v>
      </c>
      <c r="E27" s="17" t="s">
        <v>119</v>
      </c>
      <c r="F27" s="112">
        <v>173</v>
      </c>
      <c r="G27" s="81">
        <f>F27/F30</f>
        <v>8.0427708042770801E-2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  <c r="U27" s="23" t="s">
        <v>107</v>
      </c>
      <c r="V27" s="23">
        <f>V25+V26</f>
        <v>3468</v>
      </c>
      <c r="W27" s="84">
        <f>W25+W26</f>
        <v>1</v>
      </c>
    </row>
    <row r="28" spans="1:23" x14ac:dyDescent="0.2">
      <c r="A28" s="6" t="s">
        <v>79</v>
      </c>
      <c r="B28" s="112">
        <v>34</v>
      </c>
      <c r="C28" s="110">
        <f>B28/B35</f>
        <v>1.0146225007460459E-2</v>
      </c>
      <c r="E28" s="17" t="s">
        <v>120</v>
      </c>
      <c r="F28" s="112">
        <v>124</v>
      </c>
      <c r="G28" s="81">
        <f>F28/F30</f>
        <v>5.7647605764760579E-2</v>
      </c>
      <c r="I28" s="17" t="s">
        <v>644</v>
      </c>
      <c r="J28" s="112">
        <v>425</v>
      </c>
      <c r="K28" s="81">
        <f>J28/J33</f>
        <v>0.2238020010531859</v>
      </c>
      <c r="L28" s="15"/>
      <c r="M28" s="22" t="s">
        <v>186</v>
      </c>
      <c r="N28" s="112">
        <v>518</v>
      </c>
      <c r="O28" s="84">
        <f>N28/N31</f>
        <v>0.28650442477876104</v>
      </c>
      <c r="Q28" s="13"/>
      <c r="R28" s="13"/>
      <c r="S28" s="80"/>
      <c r="U28" s="13"/>
      <c r="V28" s="13"/>
      <c r="W28" s="80"/>
    </row>
    <row r="29" spans="1:23" x14ac:dyDescent="0.2">
      <c r="A29" s="6" t="s">
        <v>80</v>
      </c>
      <c r="B29" s="112">
        <v>1237</v>
      </c>
      <c r="C29" s="110">
        <f>B29/B35</f>
        <v>0.36914353924201732</v>
      </c>
      <c r="E29" s="17" t="s">
        <v>99</v>
      </c>
      <c r="F29" s="112">
        <v>508</v>
      </c>
      <c r="G29" s="81">
        <f>F29/F30</f>
        <v>0.23616922361692236</v>
      </c>
      <c r="I29" s="17" t="s">
        <v>151</v>
      </c>
      <c r="J29" s="112">
        <v>770</v>
      </c>
      <c r="K29" s="81">
        <f>J29/J33</f>
        <v>0.40547656661400738</v>
      </c>
      <c r="L29" s="15"/>
      <c r="M29" s="22" t="s">
        <v>682</v>
      </c>
      <c r="N29" s="112">
        <v>875</v>
      </c>
      <c r="O29" s="84">
        <f>N29/N31</f>
        <v>0.48396017699115046</v>
      </c>
      <c r="Q29" s="13"/>
      <c r="R29" s="13"/>
      <c r="S29" s="80"/>
      <c r="U29" s="13"/>
      <c r="V29" s="13"/>
      <c r="W29" s="80"/>
    </row>
    <row r="30" spans="1:23" x14ac:dyDescent="0.2">
      <c r="A30" s="6" t="s">
        <v>81</v>
      </c>
      <c r="B30" s="112">
        <v>240</v>
      </c>
      <c r="C30" s="110">
        <f>B30/B35</f>
        <v>7.1620411817367946E-2</v>
      </c>
      <c r="E30" s="17" t="s">
        <v>69</v>
      </c>
      <c r="F30" s="1">
        <f>F25+F26+F27+F28+F29</f>
        <v>2151</v>
      </c>
      <c r="G30" s="81">
        <f>G25+G26+G27+G28+G29</f>
        <v>1</v>
      </c>
      <c r="I30" s="17" t="s">
        <v>152</v>
      </c>
      <c r="J30" s="112">
        <v>148</v>
      </c>
      <c r="K30" s="81">
        <f>J30/J33</f>
        <v>7.7935755660874143E-2</v>
      </c>
      <c r="L30" s="15"/>
      <c r="M30" s="22" t="s">
        <v>187</v>
      </c>
      <c r="N30" s="112">
        <v>415</v>
      </c>
      <c r="O30" s="84">
        <f>N30/N31</f>
        <v>0.22953539823008851</v>
      </c>
      <c r="Q30" s="13"/>
      <c r="R30" s="13"/>
      <c r="S30" s="80"/>
      <c r="U30" s="13"/>
      <c r="V30" s="13"/>
      <c r="W30" s="80"/>
    </row>
    <row r="31" spans="1:23" x14ac:dyDescent="0.2">
      <c r="A31" s="6" t="s">
        <v>82</v>
      </c>
      <c r="B31" s="112">
        <v>737</v>
      </c>
      <c r="C31" s="110">
        <f>B31/B35</f>
        <v>0.21993434795583408</v>
      </c>
      <c r="E31" s="13"/>
      <c r="F31" s="13"/>
      <c r="G31" s="80"/>
      <c r="I31" s="17" t="s">
        <v>153</v>
      </c>
      <c r="J31" s="112">
        <v>241</v>
      </c>
      <c r="K31" s="81">
        <f>J31/J33</f>
        <v>0.12690889942074776</v>
      </c>
      <c r="L31" s="15"/>
      <c r="M31" s="22" t="s">
        <v>69</v>
      </c>
      <c r="N31" s="23">
        <f>N28+N29+N30</f>
        <v>1808</v>
      </c>
      <c r="O31" s="84">
        <f>O28+O29+O30</f>
        <v>1</v>
      </c>
      <c r="Q31" s="13"/>
      <c r="R31" s="13"/>
      <c r="S31" s="80"/>
      <c r="U31" s="13"/>
      <c r="V31" s="13"/>
      <c r="W31" s="80"/>
    </row>
    <row r="32" spans="1:23" x14ac:dyDescent="0.2">
      <c r="A32" s="6" t="s">
        <v>83</v>
      </c>
      <c r="B32" s="112">
        <v>359</v>
      </c>
      <c r="C32" s="110">
        <f>B32/B35</f>
        <v>0.10713219934347956</v>
      </c>
      <c r="E32" s="4" t="s">
        <v>121</v>
      </c>
      <c r="F32" s="5" t="s">
        <v>64</v>
      </c>
      <c r="G32" s="88" t="s">
        <v>94</v>
      </c>
      <c r="I32" s="17" t="s">
        <v>154</v>
      </c>
      <c r="J32" s="112">
        <v>315</v>
      </c>
      <c r="K32" s="81">
        <f>J32/J33</f>
        <v>0.16587677725118483</v>
      </c>
      <c r="L32" s="15"/>
      <c r="M32" s="13"/>
      <c r="N32" s="13"/>
      <c r="O32" s="80"/>
      <c r="Q32" s="13"/>
      <c r="R32" s="13"/>
      <c r="S32" s="80"/>
      <c r="U32" s="13"/>
      <c r="V32" s="13"/>
      <c r="W32" s="80"/>
    </row>
    <row r="33" spans="1:23" x14ac:dyDescent="0.2">
      <c r="A33" s="6" t="s">
        <v>84</v>
      </c>
      <c r="B33" s="112">
        <v>22</v>
      </c>
      <c r="C33" s="110">
        <f>B33/B35</f>
        <v>6.5652044165920619E-3</v>
      </c>
      <c r="E33" s="6" t="s">
        <v>112</v>
      </c>
      <c r="F33" s="112">
        <v>1488</v>
      </c>
      <c r="G33" s="89">
        <f>F33/F35</f>
        <v>0.6930600838379134</v>
      </c>
      <c r="I33" s="17" t="s">
        <v>69</v>
      </c>
      <c r="J33" s="1">
        <f>J28+J29+J30+J31+J32</f>
        <v>1899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80"/>
      <c r="U33" s="13"/>
      <c r="V33" s="13"/>
      <c r="W33" s="80"/>
    </row>
    <row r="34" spans="1:23" x14ac:dyDescent="0.2">
      <c r="A34" s="6" t="s">
        <v>85</v>
      </c>
      <c r="B34" s="112">
        <v>722</v>
      </c>
      <c r="C34" s="110">
        <f>B34/B35</f>
        <v>0.21545807221724858</v>
      </c>
      <c r="E34" s="6" t="s">
        <v>122</v>
      </c>
      <c r="F34" s="112">
        <v>659</v>
      </c>
      <c r="G34" s="89">
        <f>F34/F35</f>
        <v>0.30693991616208666</v>
      </c>
      <c r="I34" s="13"/>
      <c r="J34" s="13"/>
      <c r="K34" s="80"/>
      <c r="L34" s="15"/>
      <c r="M34" s="22" t="s">
        <v>189</v>
      </c>
      <c r="N34" s="112">
        <v>695</v>
      </c>
      <c r="O34" s="84">
        <f>N34/N38</f>
        <v>0.38697104677060135</v>
      </c>
      <c r="Q34" s="13"/>
      <c r="R34" s="13"/>
      <c r="S34" s="80"/>
      <c r="U34" s="13"/>
      <c r="V34" s="13"/>
      <c r="W34" s="80"/>
    </row>
    <row r="35" spans="1:23" x14ac:dyDescent="0.2">
      <c r="A35" s="6" t="s">
        <v>69</v>
      </c>
      <c r="B35" s="7">
        <f>B28+B29+B30+B31+B32+B33+B34</f>
        <v>3351</v>
      </c>
      <c r="C35" s="111">
        <v>1</v>
      </c>
      <c r="E35" s="6" t="s">
        <v>107</v>
      </c>
      <c r="F35" s="7">
        <f>F33+F34</f>
        <v>2147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637</v>
      </c>
      <c r="O35" s="84">
        <f>N35/N38</f>
        <v>0.35467706013363026</v>
      </c>
      <c r="Q35" s="13"/>
      <c r="R35" s="13"/>
      <c r="S35" s="80"/>
      <c r="U35" s="13"/>
      <c r="V35" s="13"/>
      <c r="W35" s="80"/>
    </row>
    <row r="36" spans="1:23" x14ac:dyDescent="0.2">
      <c r="A36" s="13"/>
      <c r="B36" s="13"/>
      <c r="C36" s="80"/>
      <c r="E36" s="13"/>
      <c r="F36" s="13"/>
      <c r="G36" s="80"/>
      <c r="I36" s="22" t="s">
        <v>156</v>
      </c>
      <c r="J36" s="112">
        <v>834</v>
      </c>
      <c r="K36" s="84">
        <f>J36/J38</f>
        <v>0.44479999999999997</v>
      </c>
      <c r="L36" s="15"/>
      <c r="M36" s="22" t="s">
        <v>191</v>
      </c>
      <c r="N36" s="112">
        <v>265</v>
      </c>
      <c r="O36" s="84">
        <f>N36/N38</f>
        <v>0.1475501113585746</v>
      </c>
      <c r="Q36" s="13"/>
      <c r="R36" s="13"/>
      <c r="S36" s="80"/>
      <c r="U36" s="13"/>
      <c r="V36" s="13"/>
      <c r="W36" s="80"/>
    </row>
    <row r="37" spans="1:23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1041</v>
      </c>
      <c r="K37" s="84">
        <f>J37/J38</f>
        <v>0.55520000000000003</v>
      </c>
      <c r="L37" s="15"/>
      <c r="M37" s="22" t="s">
        <v>192</v>
      </c>
      <c r="N37" s="112">
        <v>199</v>
      </c>
      <c r="O37" s="84">
        <f>N37/N38</f>
        <v>0.11080178173719377</v>
      </c>
      <c r="Q37" s="13"/>
      <c r="R37" s="13"/>
      <c r="S37" s="80"/>
      <c r="U37" s="13"/>
      <c r="V37" s="13"/>
      <c r="W37" s="80"/>
    </row>
    <row r="38" spans="1:23" x14ac:dyDescent="0.2">
      <c r="A38" s="13"/>
      <c r="B38" s="13"/>
      <c r="C38" s="80"/>
      <c r="E38" s="6" t="s">
        <v>124</v>
      </c>
      <c r="F38" s="112">
        <v>12</v>
      </c>
      <c r="G38" s="89">
        <f>F38/F40</f>
        <v>0.5</v>
      </c>
      <c r="I38" s="22" t="s">
        <v>69</v>
      </c>
      <c r="J38" s="23">
        <f>J36+J37</f>
        <v>1875</v>
      </c>
      <c r="K38" s="84">
        <f>K36+K37</f>
        <v>1</v>
      </c>
      <c r="L38" s="15"/>
      <c r="M38" s="22" t="s">
        <v>107</v>
      </c>
      <c r="N38" s="23">
        <f>N34+N35+N36+N37</f>
        <v>1796</v>
      </c>
      <c r="O38" s="84">
        <f>O34+O35+O36+O37</f>
        <v>1</v>
      </c>
      <c r="Q38" s="13"/>
      <c r="R38" s="13"/>
      <c r="S38" s="80"/>
      <c r="U38" s="13"/>
      <c r="V38" s="13"/>
      <c r="W38" s="80"/>
    </row>
    <row r="39" spans="1:23" x14ac:dyDescent="0.2">
      <c r="A39" s="13"/>
      <c r="B39" s="13"/>
      <c r="C39" s="80"/>
      <c r="E39" s="6" t="s">
        <v>125</v>
      </c>
      <c r="F39" s="112">
        <v>12</v>
      </c>
      <c r="G39" s="89">
        <f>F39/F40</f>
        <v>0.5</v>
      </c>
      <c r="I39" s="13"/>
      <c r="J39" s="13"/>
      <c r="K39" s="80"/>
      <c r="L39" s="15"/>
      <c r="M39" s="13"/>
      <c r="N39" s="13"/>
      <c r="O39" s="80"/>
      <c r="Q39" s="13"/>
      <c r="R39" s="13"/>
      <c r="S39" s="80"/>
      <c r="U39" s="13"/>
      <c r="V39" s="13"/>
      <c r="W39" s="80"/>
    </row>
    <row r="40" spans="1:23" x14ac:dyDescent="0.2">
      <c r="A40" s="13"/>
      <c r="B40" s="13"/>
      <c r="C40" s="80"/>
      <c r="E40" s="6" t="s">
        <v>107</v>
      </c>
      <c r="F40" s="7">
        <f>F38+F39</f>
        <v>24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80"/>
      <c r="U40" s="13"/>
      <c r="V40" s="13"/>
      <c r="W40" s="80"/>
    </row>
    <row r="41" spans="1:23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250</v>
      </c>
      <c r="K41" s="84">
        <f>J41/J45</f>
        <v>0.13594344752582926</v>
      </c>
      <c r="L41" s="15"/>
      <c r="M41" s="22" t="s">
        <v>194</v>
      </c>
      <c r="N41" s="112">
        <v>328</v>
      </c>
      <c r="O41" s="84">
        <f>N41/N45</f>
        <v>0.18354784555120313</v>
      </c>
      <c r="Q41" s="13"/>
      <c r="R41" s="13"/>
      <c r="S41" s="80"/>
      <c r="U41" s="13"/>
      <c r="V41" s="13"/>
      <c r="W41" s="80"/>
    </row>
    <row r="42" spans="1:23" x14ac:dyDescent="0.2">
      <c r="A42" s="1" t="s">
        <v>87</v>
      </c>
      <c r="B42">
        <v>1450</v>
      </c>
      <c r="C42" s="81">
        <f>B42/B44</f>
        <v>0.53426676492262348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486</v>
      </c>
      <c r="K42" s="84">
        <f>J42/J45</f>
        <v>0.26427406199021208</v>
      </c>
      <c r="L42" s="15"/>
      <c r="M42" s="22" t="s">
        <v>195</v>
      </c>
      <c r="N42" s="112">
        <v>500</v>
      </c>
      <c r="O42" s="84">
        <f>N42/N45</f>
        <v>0.27979854504756574</v>
      </c>
      <c r="Q42" s="13"/>
      <c r="R42" s="13"/>
      <c r="S42" s="80"/>
      <c r="U42" s="13"/>
      <c r="V42" s="13"/>
      <c r="W42" s="80"/>
    </row>
    <row r="43" spans="1:23" x14ac:dyDescent="0.2">
      <c r="A43" s="1" t="s">
        <v>88</v>
      </c>
      <c r="B43">
        <v>1264</v>
      </c>
      <c r="C43" s="81">
        <f>B43/B44</f>
        <v>0.46573323507737657</v>
      </c>
      <c r="E43" s="124" t="s">
        <v>127</v>
      </c>
      <c r="F43" s="125">
        <v>350</v>
      </c>
      <c r="G43" s="126">
        <f>F43/F49</f>
        <v>0.17911975435005117</v>
      </c>
      <c r="I43" s="22" t="s">
        <v>159</v>
      </c>
      <c r="J43" s="112">
        <v>574</v>
      </c>
      <c r="K43" s="84">
        <f>J43/J45</f>
        <v>0.31212615551930395</v>
      </c>
      <c r="L43" s="15"/>
      <c r="M43" s="22" t="s">
        <v>196</v>
      </c>
      <c r="N43" s="112">
        <v>444</v>
      </c>
      <c r="O43" s="84">
        <f>N43/N45</f>
        <v>0.24846110800223839</v>
      </c>
      <c r="Q43" s="13"/>
      <c r="R43" s="13"/>
      <c r="S43" s="80"/>
      <c r="U43" s="13"/>
      <c r="V43" s="13"/>
      <c r="W43" s="80"/>
    </row>
    <row r="44" spans="1:23" x14ac:dyDescent="0.2">
      <c r="A44" s="1" t="s">
        <v>69</v>
      </c>
      <c r="B44" s="1">
        <f>B42+B43</f>
        <v>2714</v>
      </c>
      <c r="C44" s="81">
        <f>C42+C43</f>
        <v>1</v>
      </c>
      <c r="E44" s="17" t="s">
        <v>128</v>
      </c>
      <c r="F44" s="112">
        <v>315</v>
      </c>
      <c r="G44" s="81">
        <f>F44/F49</f>
        <v>0.16120777891504606</v>
      </c>
      <c r="I44" s="22" t="s">
        <v>160</v>
      </c>
      <c r="J44" s="112">
        <v>529</v>
      </c>
      <c r="K44" s="84">
        <f>J44/J45</f>
        <v>0.2876563349646547</v>
      </c>
      <c r="L44" s="15"/>
      <c r="M44" s="22" t="s">
        <v>197</v>
      </c>
      <c r="N44" s="112">
        <v>515</v>
      </c>
      <c r="O44" s="84">
        <f>N44/N45</f>
        <v>0.28819250139899272</v>
      </c>
      <c r="Q44" s="13"/>
      <c r="R44" s="13"/>
      <c r="S44" s="80"/>
      <c r="U44" s="13"/>
      <c r="V44" s="13"/>
      <c r="W44" s="80"/>
    </row>
    <row r="45" spans="1:23" x14ac:dyDescent="0.2">
      <c r="A45" s="13"/>
      <c r="B45" s="13"/>
      <c r="C45" s="80"/>
      <c r="E45" s="17" t="s">
        <v>129</v>
      </c>
      <c r="F45" s="112">
        <v>499</v>
      </c>
      <c r="G45" s="81">
        <f>F45/F49</f>
        <v>0.25537359263050152</v>
      </c>
      <c r="I45" s="22" t="s">
        <v>69</v>
      </c>
      <c r="J45" s="23">
        <f>J41+J42+J43+J44</f>
        <v>1839</v>
      </c>
      <c r="K45" s="84">
        <f>K41+K42+K43+K44</f>
        <v>1</v>
      </c>
      <c r="L45" s="15"/>
      <c r="M45" s="22" t="s">
        <v>69</v>
      </c>
      <c r="N45" s="23">
        <f>N41+N42+N43+N44</f>
        <v>1787</v>
      </c>
      <c r="O45" s="84">
        <f>O41+O42+O43+O44</f>
        <v>1</v>
      </c>
      <c r="Q45" s="13"/>
      <c r="R45" s="13"/>
      <c r="S45" s="80"/>
      <c r="U45" s="13"/>
      <c r="V45" s="13"/>
      <c r="W45" s="80"/>
    </row>
    <row r="46" spans="1:23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472</v>
      </c>
      <c r="G46" s="81">
        <f>F46/F49</f>
        <v>0.24155578300921188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  <c r="U46" s="13"/>
      <c r="V46" s="13"/>
      <c r="W46" s="80"/>
    </row>
    <row r="47" spans="1:23" x14ac:dyDescent="0.2">
      <c r="A47" s="1" t="s">
        <v>90</v>
      </c>
      <c r="B47" s="112">
        <v>970</v>
      </c>
      <c r="C47" s="81">
        <f>B47/B49</f>
        <v>0.43891402714932126</v>
      </c>
      <c r="E47" s="17" t="s">
        <v>131</v>
      </c>
      <c r="F47" s="112">
        <v>283</v>
      </c>
      <c r="G47" s="81">
        <f>F47/F49</f>
        <v>0.14483111566018425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  <c r="U47" s="13"/>
      <c r="V47" s="13"/>
      <c r="W47" s="80"/>
    </row>
    <row r="48" spans="1:23" x14ac:dyDescent="0.2">
      <c r="A48" s="1" t="s">
        <v>91</v>
      </c>
      <c r="B48" s="112">
        <v>1240</v>
      </c>
      <c r="C48" s="81">
        <f>B48/B49</f>
        <v>0.56108597285067874</v>
      </c>
      <c r="E48" s="17" t="s">
        <v>673</v>
      </c>
      <c r="F48" s="112">
        <v>35</v>
      </c>
      <c r="G48" s="81">
        <f>F48/F49</f>
        <v>1.7911975435005119E-2</v>
      </c>
      <c r="I48" s="22" t="s">
        <v>162</v>
      </c>
      <c r="J48" s="112">
        <v>749</v>
      </c>
      <c r="K48" s="84">
        <f>J48/J51</f>
        <v>0.40596205962059623</v>
      </c>
      <c r="M48" s="22" t="s">
        <v>199</v>
      </c>
      <c r="N48" s="112">
        <v>598</v>
      </c>
      <c r="O48" s="84">
        <f>N48/N51</f>
        <v>0.33614390106801573</v>
      </c>
      <c r="Q48" s="13"/>
      <c r="R48" s="13"/>
      <c r="S48" s="80"/>
      <c r="U48" s="13"/>
      <c r="V48" s="13"/>
      <c r="W48" s="80"/>
    </row>
    <row r="49" spans="1:23" x14ac:dyDescent="0.2">
      <c r="A49" s="1" t="s">
        <v>69</v>
      </c>
      <c r="B49" s="1">
        <f>B47+B48</f>
        <v>2210</v>
      </c>
      <c r="C49" s="81">
        <f>C47+C48</f>
        <v>1</v>
      </c>
      <c r="E49" s="17" t="s">
        <v>69</v>
      </c>
      <c r="F49" s="1">
        <f>F43+F44+F45+F46+F47+F48</f>
        <v>1954</v>
      </c>
      <c r="G49" s="81">
        <f>G43+G44+G45+G46+G47+G48</f>
        <v>1</v>
      </c>
      <c r="I49" s="22" t="s">
        <v>163</v>
      </c>
      <c r="J49" s="112">
        <v>668</v>
      </c>
      <c r="K49" s="84">
        <f>J49/J51</f>
        <v>0.36205962059620594</v>
      </c>
      <c r="M49" s="22" t="s">
        <v>200</v>
      </c>
      <c r="N49" s="112">
        <v>765</v>
      </c>
      <c r="O49" s="84">
        <f>N49/N51</f>
        <v>0.4300168634064081</v>
      </c>
      <c r="Q49" s="13"/>
      <c r="R49" s="13"/>
      <c r="S49" s="80"/>
      <c r="U49" s="13"/>
      <c r="V49" s="13"/>
      <c r="W49" s="80"/>
    </row>
    <row r="50" spans="1:23" x14ac:dyDescent="0.2">
      <c r="A50" s="13"/>
      <c r="B50" s="13"/>
      <c r="C50" s="80"/>
      <c r="E50" s="13"/>
      <c r="F50" s="13"/>
      <c r="G50" s="80"/>
      <c r="I50" s="22" t="s">
        <v>164</v>
      </c>
      <c r="J50" s="112">
        <v>428</v>
      </c>
      <c r="K50" s="84">
        <f>J50/J51</f>
        <v>0.23197831978319783</v>
      </c>
      <c r="M50" s="22" t="s">
        <v>201</v>
      </c>
      <c r="N50" s="112">
        <v>416</v>
      </c>
      <c r="O50" s="84">
        <f>N50/N51</f>
        <v>0.23383923552557617</v>
      </c>
      <c r="Q50" s="13"/>
      <c r="R50" s="13"/>
      <c r="S50" s="80"/>
      <c r="U50" s="13"/>
      <c r="V50" s="13"/>
      <c r="W50" s="80"/>
    </row>
    <row r="51" spans="1:23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1845</v>
      </c>
      <c r="K51" s="84">
        <f>K48+K49+K50</f>
        <v>1</v>
      </c>
      <c r="M51" s="22" t="s">
        <v>69</v>
      </c>
      <c r="N51" s="23">
        <f>N48+N49+N50</f>
        <v>1779</v>
      </c>
      <c r="O51" s="84">
        <f>O48+O49+O50</f>
        <v>1</v>
      </c>
      <c r="Q51" s="13"/>
      <c r="R51" s="13"/>
      <c r="S51" s="80"/>
      <c r="U51" s="13"/>
      <c r="V51" s="13"/>
      <c r="W51" s="80"/>
    </row>
    <row r="52" spans="1:23" x14ac:dyDescent="0.2">
      <c r="A52" s="1" t="s">
        <v>92</v>
      </c>
      <c r="B52" s="112">
        <v>631</v>
      </c>
      <c r="C52" s="81">
        <f>B52/B54</f>
        <v>0.24783974862529459</v>
      </c>
      <c r="E52" s="17" t="s">
        <v>133</v>
      </c>
      <c r="F52" s="112">
        <v>713</v>
      </c>
      <c r="G52" s="81">
        <f>F52/F55</f>
        <v>0.35578842315369263</v>
      </c>
      <c r="I52" s="13"/>
      <c r="J52" s="13"/>
      <c r="K52" s="80"/>
      <c r="M52" s="13"/>
      <c r="N52" s="13"/>
      <c r="O52" s="80"/>
      <c r="Q52" s="13"/>
      <c r="R52" s="13"/>
      <c r="S52" s="80"/>
      <c r="U52" s="13"/>
      <c r="V52" s="13"/>
      <c r="W52" s="80"/>
    </row>
    <row r="53" spans="1:23" x14ac:dyDescent="0.2">
      <c r="A53" s="1" t="s">
        <v>93</v>
      </c>
      <c r="B53" s="112">
        <v>1915</v>
      </c>
      <c r="C53" s="81">
        <f>B53/B54</f>
        <v>0.75216025137470544</v>
      </c>
      <c r="E53" s="17" t="s">
        <v>134</v>
      </c>
      <c r="F53" s="112">
        <v>667</v>
      </c>
      <c r="G53" s="81">
        <f>F53/F55</f>
        <v>0.33283433133732537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  <c r="U53" s="13"/>
      <c r="V53" s="13"/>
      <c r="W53" s="80"/>
    </row>
    <row r="54" spans="1:23" x14ac:dyDescent="0.2">
      <c r="A54" s="1" t="s">
        <v>69</v>
      </c>
      <c r="B54" s="1">
        <f>B52+B53</f>
        <v>2546</v>
      </c>
      <c r="C54" s="81">
        <f>C52+C53</f>
        <v>1</v>
      </c>
      <c r="E54" s="17" t="s">
        <v>135</v>
      </c>
      <c r="F54" s="112">
        <v>624</v>
      </c>
      <c r="G54" s="81">
        <f>F54/F55</f>
        <v>0.31137724550898205</v>
      </c>
      <c r="I54" s="22" t="s">
        <v>166</v>
      </c>
      <c r="J54" s="112">
        <v>952</v>
      </c>
      <c r="K54" s="84">
        <f>J54/J57</f>
        <v>0.53184357541899441</v>
      </c>
      <c r="M54" s="22" t="s">
        <v>203</v>
      </c>
      <c r="N54" s="112">
        <v>765</v>
      </c>
      <c r="O54" s="84">
        <f>N54/N56</f>
        <v>0.34851936218678814</v>
      </c>
      <c r="Q54" s="13"/>
      <c r="R54" s="13"/>
      <c r="S54" s="80"/>
      <c r="U54" s="13"/>
      <c r="V54" s="13"/>
      <c r="W54" s="80"/>
    </row>
    <row r="55" spans="1:23" x14ac:dyDescent="0.2">
      <c r="A55" s="13"/>
      <c r="B55" s="13"/>
      <c r="C55" s="80"/>
      <c r="E55" s="17" t="s">
        <v>69</v>
      </c>
      <c r="F55" s="1">
        <f>F52+F53+F54</f>
        <v>2004</v>
      </c>
      <c r="G55" s="81">
        <f>G52+G53+G54</f>
        <v>1</v>
      </c>
      <c r="I55" s="22" t="s">
        <v>167</v>
      </c>
      <c r="J55" s="112">
        <v>475</v>
      </c>
      <c r="K55" s="84">
        <f>J55/J57</f>
        <v>0.26536312849162014</v>
      </c>
      <c r="M55" s="22" t="s">
        <v>204</v>
      </c>
      <c r="N55" s="112">
        <v>1430</v>
      </c>
      <c r="O55" s="84">
        <f>N55/N56</f>
        <v>0.65148063781321186</v>
      </c>
      <c r="Q55" s="13"/>
      <c r="R55" s="13"/>
      <c r="S55" s="80"/>
      <c r="U55" s="13"/>
      <c r="V55" s="13"/>
      <c r="W55" s="80"/>
    </row>
    <row r="56" spans="1:23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363</v>
      </c>
      <c r="K56" s="84">
        <f>J56/J57</f>
        <v>0.20279329608938548</v>
      </c>
      <c r="M56" s="22" t="s">
        <v>69</v>
      </c>
      <c r="N56" s="23">
        <f>N54+N55</f>
        <v>2195</v>
      </c>
      <c r="O56" s="84">
        <f>O54+O55</f>
        <v>1</v>
      </c>
      <c r="Q56" s="13"/>
      <c r="R56" s="13"/>
      <c r="S56" s="80"/>
      <c r="U56" s="13"/>
      <c r="V56" s="13"/>
      <c r="W56" s="80"/>
    </row>
    <row r="57" spans="1:23" x14ac:dyDescent="0.2">
      <c r="A57" s="1" t="s">
        <v>97</v>
      </c>
      <c r="B57" s="112">
        <v>493</v>
      </c>
      <c r="C57" s="81">
        <f>B57/B60</f>
        <v>0.2127751402675874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1790</v>
      </c>
      <c r="K57" s="84">
        <f>K54+K55+K56</f>
        <v>1</v>
      </c>
      <c r="M57" s="13"/>
      <c r="N57" s="13"/>
      <c r="O57" s="80"/>
      <c r="Q57" s="13"/>
      <c r="R57" s="13"/>
      <c r="S57" s="80"/>
      <c r="U57" s="13"/>
      <c r="V57" s="13"/>
      <c r="W57" s="80"/>
    </row>
    <row r="58" spans="1:23" x14ac:dyDescent="0.2">
      <c r="A58" s="1" t="s">
        <v>98</v>
      </c>
      <c r="B58" s="112">
        <v>1066</v>
      </c>
      <c r="C58" s="81">
        <f>B58/B60</f>
        <v>0.4600776866637894</v>
      </c>
      <c r="E58" s="17" t="s">
        <v>137</v>
      </c>
      <c r="F58" s="112">
        <v>1099</v>
      </c>
      <c r="G58" s="81">
        <f>F58/F60</f>
        <v>0.55226130653266337</v>
      </c>
      <c r="I58" s="13"/>
      <c r="J58" s="13"/>
      <c r="K58" s="80"/>
      <c r="M58" s="13"/>
      <c r="N58" s="13"/>
      <c r="O58" s="80"/>
      <c r="Q58" s="13"/>
      <c r="R58" s="13"/>
      <c r="S58" s="80"/>
      <c r="U58" s="13"/>
      <c r="V58" s="13"/>
      <c r="W58" s="80"/>
    </row>
    <row r="59" spans="1:23" x14ac:dyDescent="0.2">
      <c r="A59" s="1" t="s">
        <v>99</v>
      </c>
      <c r="B59" s="112">
        <v>758</v>
      </c>
      <c r="C59" s="81">
        <f>B59/B60</f>
        <v>0.32714717306862323</v>
      </c>
      <c r="E59" s="29" t="s">
        <v>72</v>
      </c>
      <c r="F59" s="112">
        <v>891</v>
      </c>
      <c r="G59" s="90">
        <f>F59/F60</f>
        <v>0.44773869346733669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  <c r="U59" s="13"/>
      <c r="V59" s="13"/>
      <c r="W59" s="80"/>
    </row>
    <row r="60" spans="1:23" x14ac:dyDescent="0.2">
      <c r="A60" s="1" t="s">
        <v>69</v>
      </c>
      <c r="B60" s="1">
        <f>B57+B58+B59</f>
        <v>2317</v>
      </c>
      <c r="C60" s="81">
        <f>C57+C58+C59</f>
        <v>1</v>
      </c>
      <c r="E60" s="22" t="s">
        <v>69</v>
      </c>
      <c r="F60" s="23">
        <f>F58+F59</f>
        <v>1990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  <c r="U60" s="13"/>
      <c r="V60" s="13"/>
      <c r="W60" s="80"/>
    </row>
    <row r="61" spans="1:23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  <c r="U61" s="13"/>
      <c r="V61" s="13"/>
      <c r="W61" s="80"/>
    </row>
    <row r="62" spans="1:23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92"/>
      <c r="H62" s="15"/>
      <c r="I62" s="30"/>
      <c r="J62" s="15"/>
      <c r="K62" s="87"/>
      <c r="M62" s="13"/>
      <c r="N62" s="13"/>
      <c r="O62" s="80"/>
      <c r="Q62" s="13"/>
      <c r="R62" s="13"/>
      <c r="S62" s="80"/>
      <c r="U62" s="13"/>
      <c r="V62" s="13"/>
      <c r="W62" s="80"/>
    </row>
    <row r="63" spans="1:23" x14ac:dyDescent="0.2">
      <c r="A63" s="1" t="s">
        <v>101</v>
      </c>
      <c r="B63" s="112">
        <v>2567</v>
      </c>
      <c r="C63" s="81">
        <f>B63/B65</f>
        <v>0.82381258023106552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  <c r="U63" s="13"/>
      <c r="V63" s="13"/>
      <c r="W63" s="80"/>
    </row>
    <row r="64" spans="1:23" x14ac:dyDescent="0.2">
      <c r="A64" s="1" t="s">
        <v>102</v>
      </c>
      <c r="B64" s="112">
        <v>549</v>
      </c>
      <c r="C64" s="81">
        <f>B64/B65</f>
        <v>0.17618741976893454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  <c r="U64" s="13"/>
      <c r="V64" s="13"/>
      <c r="W64" s="80"/>
    </row>
    <row r="65" spans="1:23" x14ac:dyDescent="0.2">
      <c r="A65" s="3" t="s">
        <v>69</v>
      </c>
      <c r="B65" s="1">
        <f>B63+B64</f>
        <v>3116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  <c r="U65" s="13"/>
      <c r="V65" s="13"/>
      <c r="W65" s="80"/>
    </row>
    <row r="66" spans="1:23" s="13" customFormat="1" x14ac:dyDescent="0.2">
      <c r="C66" s="80"/>
      <c r="G66" s="80"/>
      <c r="I66" s="30"/>
      <c r="J66" s="15"/>
      <c r="K66" s="87"/>
      <c r="O66" s="80"/>
      <c r="S66" s="80"/>
      <c r="W66" s="80"/>
    </row>
    <row r="67" spans="1:23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  <c r="W67" s="80"/>
    </row>
    <row r="68" spans="1:23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  <c r="W68" s="80"/>
    </row>
    <row r="69" spans="1:23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  <c r="W69" s="80"/>
    </row>
    <row r="70" spans="1:23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  <c r="W70" s="80"/>
    </row>
    <row r="71" spans="1:23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  <c r="W71" s="80"/>
    </row>
    <row r="72" spans="1:23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  <c r="W72" s="80"/>
    </row>
    <row r="73" spans="1:23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  <c r="W73" s="80"/>
    </row>
    <row r="74" spans="1:23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  <c r="W74" s="80"/>
    </row>
    <row r="75" spans="1:23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  <c r="W75" s="80"/>
    </row>
    <row r="76" spans="1:23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  <c r="W76" s="80"/>
    </row>
    <row r="77" spans="1:23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  <c r="W77" s="80"/>
    </row>
    <row r="78" spans="1:23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  <c r="W78" s="80"/>
    </row>
    <row r="79" spans="1:23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  <c r="W79" s="80"/>
    </row>
    <row r="80" spans="1:23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  <c r="W80" s="80"/>
    </row>
    <row r="81" spans="3:23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  <c r="W81" s="80"/>
    </row>
    <row r="82" spans="3:23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  <c r="W82" s="80"/>
    </row>
    <row r="83" spans="3:23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  <c r="W83" s="80"/>
    </row>
    <row r="84" spans="3:23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  <c r="W84" s="80"/>
    </row>
    <row r="85" spans="3:23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  <c r="W85" s="80"/>
    </row>
    <row r="86" spans="3:23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  <c r="W86" s="80"/>
    </row>
    <row r="87" spans="3:23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  <c r="W87" s="80"/>
    </row>
    <row r="88" spans="3:23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  <c r="W88" s="80"/>
    </row>
    <row r="89" spans="3:23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  <c r="W89" s="80"/>
    </row>
    <row r="90" spans="3:23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  <c r="W90" s="80"/>
    </row>
    <row r="91" spans="3:23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  <c r="W91" s="80"/>
    </row>
    <row r="92" spans="3:23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  <c r="W92" s="80"/>
    </row>
    <row r="93" spans="3:23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  <c r="W93" s="80"/>
    </row>
    <row r="94" spans="3:23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  <c r="W94" s="80"/>
    </row>
    <row r="95" spans="3:23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  <c r="W95" s="80"/>
    </row>
    <row r="96" spans="3:23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  <c r="W96" s="80"/>
    </row>
    <row r="97" spans="3:23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  <c r="W97" s="80"/>
    </row>
    <row r="98" spans="3:23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  <c r="W98" s="80"/>
    </row>
    <row r="99" spans="3:23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S99" s="80"/>
      <c r="W99" s="80"/>
    </row>
    <row r="100" spans="3:23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S100" s="80"/>
      <c r="W100" s="80"/>
    </row>
    <row r="101" spans="3:23" x14ac:dyDescent="0.2">
      <c r="D101" s="15"/>
      <c r="E101" s="21"/>
      <c r="F101" s="20"/>
      <c r="G101" s="93"/>
      <c r="H101" s="15"/>
      <c r="I101" s="21"/>
      <c r="J101" s="20"/>
      <c r="K101" s="93"/>
    </row>
    <row r="102" spans="3:23" x14ac:dyDescent="0.2">
      <c r="D102" s="15"/>
      <c r="E102" s="21"/>
      <c r="F102" s="20"/>
      <c r="G102" s="93"/>
      <c r="H102" s="15"/>
      <c r="I102" s="21"/>
      <c r="J102" s="20"/>
      <c r="K102" s="93"/>
    </row>
    <row r="103" spans="3:23" x14ac:dyDescent="0.2">
      <c r="D103" s="15"/>
      <c r="E103" s="21"/>
      <c r="F103" s="20"/>
      <c r="G103" s="93"/>
      <c r="H103" s="15"/>
      <c r="I103" s="20"/>
      <c r="J103" s="20"/>
      <c r="K103" s="93"/>
    </row>
    <row r="104" spans="3:23" x14ac:dyDescent="0.2">
      <c r="D104" s="15"/>
      <c r="E104" s="21"/>
      <c r="F104" s="20"/>
      <c r="G104" s="93"/>
      <c r="H104" s="15"/>
      <c r="I104" s="21"/>
      <c r="J104" s="20"/>
      <c r="K104" s="93"/>
    </row>
    <row r="105" spans="3:23" x14ac:dyDescent="0.2">
      <c r="D105" s="15"/>
      <c r="E105" s="20"/>
      <c r="F105" s="20"/>
      <c r="G105" s="93"/>
      <c r="H105" s="15"/>
      <c r="I105" s="21"/>
      <c r="J105" s="20"/>
      <c r="K105" s="93"/>
    </row>
    <row r="106" spans="3:23" x14ac:dyDescent="0.2">
      <c r="D106" s="15"/>
      <c r="E106" s="21"/>
      <c r="F106" s="20"/>
      <c r="G106" s="93"/>
      <c r="H106" s="15"/>
      <c r="I106" s="21"/>
      <c r="J106" s="20"/>
      <c r="K106" s="93"/>
    </row>
    <row r="107" spans="3:23" x14ac:dyDescent="0.2">
      <c r="D107" s="15"/>
      <c r="E107" s="21"/>
      <c r="F107" s="20"/>
      <c r="G107" s="93"/>
      <c r="H107" s="15"/>
      <c r="I107" s="21"/>
      <c r="J107" s="20"/>
      <c r="K107" s="93"/>
    </row>
    <row r="108" spans="3:23" x14ac:dyDescent="0.2">
      <c r="D108" s="15"/>
      <c r="E108" s="21"/>
      <c r="F108" s="20"/>
      <c r="G108" s="93"/>
      <c r="H108" s="15"/>
      <c r="I108" s="20"/>
      <c r="J108" s="20"/>
      <c r="K108" s="93"/>
    </row>
    <row r="109" spans="3:23" x14ac:dyDescent="0.2">
      <c r="D109" s="15"/>
      <c r="E109" s="21"/>
      <c r="F109" s="20"/>
      <c r="G109" s="93"/>
      <c r="H109" s="15"/>
    </row>
    <row r="110" spans="3:23" x14ac:dyDescent="0.2">
      <c r="D110" s="15"/>
      <c r="E110" s="21"/>
      <c r="F110" s="20"/>
      <c r="G110" s="93"/>
      <c r="H110" s="15"/>
    </row>
    <row r="111" spans="3:23" x14ac:dyDescent="0.2">
      <c r="D111" s="15"/>
      <c r="E111" s="20"/>
      <c r="F111" s="20"/>
      <c r="G111" s="93"/>
      <c r="H111" s="15"/>
    </row>
    <row r="112" spans="3:23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613D-0FC0-0647-9D0F-B8771A710150}">
  <sheetPr codeName="Sheet9"/>
  <dimension ref="A1:T198"/>
  <sheetViews>
    <sheetView workbookViewId="0">
      <selection activeCell="A2" sqref="A2"/>
    </sheetView>
  </sheetViews>
  <sheetFormatPr baseColWidth="10" defaultRowHeight="16" x14ac:dyDescent="0.2"/>
  <cols>
    <col min="1" max="1" width="25.83203125" customWidth="1"/>
    <col min="2" max="2" width="15.83203125" customWidth="1"/>
    <col min="3" max="3" width="15.83203125" style="85" customWidth="1"/>
    <col min="4" max="4" width="10.83203125" style="13"/>
    <col min="5" max="5" width="25.83203125" customWidth="1"/>
    <col min="6" max="6" width="16" customWidth="1"/>
    <col min="7" max="7" width="15.83203125" style="85" customWidth="1"/>
    <col min="8" max="8" width="10.83203125" style="13"/>
    <col min="9" max="9" width="25.83203125" customWidth="1"/>
    <col min="10" max="10" width="15.83203125" customWidth="1"/>
    <col min="11" max="11" width="15.83203125" style="85" customWidth="1"/>
    <col min="12" max="12" width="10.83203125" style="13"/>
    <col min="13" max="13" width="25.83203125" customWidth="1"/>
    <col min="14" max="14" width="15.83203125" customWidth="1"/>
    <col min="15" max="15" width="15.83203125" style="85" customWidth="1"/>
    <col min="16" max="16" width="10.83203125" style="13"/>
    <col min="17" max="17" width="25.83203125" customWidth="1"/>
    <col min="18" max="18" width="15.83203125" customWidth="1"/>
    <col min="19" max="19" width="15.83203125" style="85" customWidth="1"/>
    <col min="20" max="20" width="128.33203125" style="13" customWidth="1"/>
  </cols>
  <sheetData>
    <row r="1" spans="1:19" x14ac:dyDescent="0.2">
      <c r="A1" s="8" t="s">
        <v>8</v>
      </c>
      <c r="B1" s="13"/>
      <c r="C1" s="80"/>
      <c r="E1" s="13"/>
      <c r="F1" s="13"/>
      <c r="G1" s="80"/>
      <c r="I1" s="13"/>
      <c r="J1" s="14"/>
      <c r="K1" s="80"/>
      <c r="M1" s="13"/>
      <c r="N1" s="13"/>
      <c r="O1" s="80"/>
      <c r="Q1" s="13"/>
      <c r="R1" s="13"/>
      <c r="S1" s="80"/>
    </row>
    <row r="2" spans="1:19" x14ac:dyDescent="0.2">
      <c r="A2" s="13"/>
      <c r="B2" s="13"/>
      <c r="C2" s="80"/>
      <c r="E2" s="13"/>
      <c r="F2" s="13"/>
      <c r="G2" s="80"/>
      <c r="I2" s="13"/>
      <c r="J2" s="13"/>
      <c r="K2" s="80"/>
      <c r="M2" s="13"/>
      <c r="N2" s="13"/>
      <c r="O2" s="80"/>
      <c r="Q2" s="13"/>
      <c r="R2" s="13"/>
      <c r="S2" s="80"/>
    </row>
    <row r="3" spans="1:19" x14ac:dyDescent="0.2">
      <c r="A3" s="1" t="s">
        <v>63</v>
      </c>
      <c r="B3" s="1" t="s">
        <v>64</v>
      </c>
      <c r="C3" s="81" t="s">
        <v>94</v>
      </c>
      <c r="E3" s="3" t="s">
        <v>103</v>
      </c>
      <c r="F3" s="1" t="s">
        <v>64</v>
      </c>
      <c r="G3" s="81" t="s">
        <v>94</v>
      </c>
      <c r="I3" s="17" t="s">
        <v>138</v>
      </c>
      <c r="J3" s="1" t="s">
        <v>64</v>
      </c>
      <c r="K3" s="81" t="s">
        <v>77</v>
      </c>
      <c r="M3" s="22" t="s">
        <v>169</v>
      </c>
      <c r="N3" s="23" t="s">
        <v>64</v>
      </c>
      <c r="O3" s="84" t="s">
        <v>77</v>
      </c>
      <c r="Q3" s="23" t="s">
        <v>305</v>
      </c>
      <c r="R3" s="23" t="s">
        <v>64</v>
      </c>
      <c r="S3" s="84" t="s">
        <v>77</v>
      </c>
    </row>
    <row r="4" spans="1:19" x14ac:dyDescent="0.2">
      <c r="A4" s="1" t="s">
        <v>66</v>
      </c>
      <c r="B4" s="112">
        <v>16539</v>
      </c>
      <c r="C4" s="81">
        <f>B4/B7</f>
        <v>0.97425777568331762</v>
      </c>
      <c r="E4" s="3" t="s">
        <v>104</v>
      </c>
      <c r="F4" s="112">
        <v>11820</v>
      </c>
      <c r="G4" s="81">
        <f>F4/F6</f>
        <v>0.77063502412309293</v>
      </c>
      <c r="I4" s="17" t="s">
        <v>139</v>
      </c>
      <c r="J4" s="112">
        <v>4402</v>
      </c>
      <c r="K4" s="81">
        <f>J4/J6</f>
        <v>0.35713126723998051</v>
      </c>
      <c r="M4" s="22" t="s">
        <v>170</v>
      </c>
      <c r="N4" s="112">
        <v>2993</v>
      </c>
      <c r="O4" s="84">
        <f>N4/N8</f>
        <v>0.26618641053006048</v>
      </c>
      <c r="Q4" s="23" t="s">
        <v>306</v>
      </c>
      <c r="R4" s="112">
        <v>3151</v>
      </c>
      <c r="S4" s="84">
        <f>R4/R7</f>
        <v>0.2859865674351062</v>
      </c>
    </row>
    <row r="5" spans="1:19" x14ac:dyDescent="0.2">
      <c r="A5" s="1" t="s">
        <v>67</v>
      </c>
      <c r="B5" s="112">
        <v>162</v>
      </c>
      <c r="C5" s="81">
        <f>B5/B7</f>
        <v>9.542884071630538E-3</v>
      </c>
      <c r="E5" s="3" t="s">
        <v>105</v>
      </c>
      <c r="F5" s="112">
        <v>3518</v>
      </c>
      <c r="G5" s="81">
        <f>F5/F6</f>
        <v>0.22936497587690702</v>
      </c>
      <c r="I5" s="17" t="s">
        <v>88</v>
      </c>
      <c r="J5" s="112">
        <v>7924</v>
      </c>
      <c r="K5" s="81">
        <f>J5/J6</f>
        <v>0.64286873276001943</v>
      </c>
      <c r="L5" s="15"/>
      <c r="M5" s="22" t="s">
        <v>171</v>
      </c>
      <c r="N5" s="112">
        <v>1677</v>
      </c>
      <c r="O5" s="84">
        <f>N5/N8</f>
        <v>0.14914621131270012</v>
      </c>
      <c r="Q5" s="23" t="s">
        <v>307</v>
      </c>
      <c r="R5" s="112">
        <v>921</v>
      </c>
      <c r="S5" s="84">
        <f>R5/R7</f>
        <v>8.3590488291886006E-2</v>
      </c>
    </row>
    <row r="6" spans="1:19" x14ac:dyDescent="0.2">
      <c r="A6" s="2" t="s">
        <v>68</v>
      </c>
      <c r="B6" s="112">
        <v>275</v>
      </c>
      <c r="C6" s="86">
        <f>B6/B7</f>
        <v>1.619934024505184E-2</v>
      </c>
      <c r="E6" s="3" t="s">
        <v>107</v>
      </c>
      <c r="F6" s="1">
        <f>F4+F5</f>
        <v>15338</v>
      </c>
      <c r="G6" s="81">
        <f>G4+G5</f>
        <v>1</v>
      </c>
      <c r="I6" s="17" t="s">
        <v>69</v>
      </c>
      <c r="J6" s="1">
        <f>J4+J5</f>
        <v>12326</v>
      </c>
      <c r="K6" s="81">
        <f>K4+K5</f>
        <v>1</v>
      </c>
      <c r="L6" s="15"/>
      <c r="M6" s="22" t="s">
        <v>172</v>
      </c>
      <c r="N6" s="112">
        <v>4278</v>
      </c>
      <c r="O6" s="84">
        <f>N6/N8</f>
        <v>0.38046958377801493</v>
      </c>
      <c r="Q6" s="23" t="s">
        <v>308</v>
      </c>
      <c r="R6" s="112">
        <v>6946</v>
      </c>
      <c r="S6" s="84">
        <f>R6/R7</f>
        <v>0.63042294427300782</v>
      </c>
    </row>
    <row r="7" spans="1:19" x14ac:dyDescent="0.2">
      <c r="A7" s="3" t="s">
        <v>69</v>
      </c>
      <c r="B7" s="1">
        <f>B4+B5+B6</f>
        <v>16976</v>
      </c>
      <c r="C7" s="81">
        <f>C4+C5+C6</f>
        <v>1</v>
      </c>
      <c r="E7" s="15"/>
      <c r="F7" s="15"/>
      <c r="G7" s="87"/>
      <c r="I7" s="13"/>
      <c r="J7" s="13"/>
      <c r="K7" s="80"/>
      <c r="L7" s="15"/>
      <c r="M7" s="22" t="s">
        <v>173</v>
      </c>
      <c r="N7" s="112">
        <v>2296</v>
      </c>
      <c r="O7" s="84">
        <f>N7/N8</f>
        <v>0.20419779437922447</v>
      </c>
      <c r="Q7" s="23" t="s">
        <v>69</v>
      </c>
      <c r="R7" s="23">
        <f>R4+R5+R6</f>
        <v>11018</v>
      </c>
      <c r="S7" s="84">
        <f>S4+S5+S6</f>
        <v>1</v>
      </c>
    </row>
    <row r="8" spans="1:19" x14ac:dyDescent="0.2">
      <c r="A8" s="13"/>
      <c r="B8" s="13"/>
      <c r="C8" s="80"/>
      <c r="E8" s="3" t="s">
        <v>108</v>
      </c>
      <c r="F8" s="1" t="s">
        <v>64</v>
      </c>
      <c r="G8" s="81" t="s">
        <v>94</v>
      </c>
      <c r="I8" s="17" t="s">
        <v>140</v>
      </c>
      <c r="J8" s="1" t="s">
        <v>64</v>
      </c>
      <c r="K8" s="81" t="s">
        <v>77</v>
      </c>
      <c r="L8" s="15"/>
      <c r="M8" s="22" t="s">
        <v>69</v>
      </c>
      <c r="N8" s="23">
        <f>N4+N5+N6+N7</f>
        <v>11244</v>
      </c>
      <c r="O8" s="84">
        <f>O4+O5+O6+O7</f>
        <v>1</v>
      </c>
      <c r="Q8" s="13"/>
      <c r="R8" s="13"/>
      <c r="S8" s="80"/>
    </row>
    <row r="9" spans="1:19" x14ac:dyDescent="0.2">
      <c r="A9" s="23" t="s">
        <v>86</v>
      </c>
      <c r="B9" s="23" t="s">
        <v>64</v>
      </c>
      <c r="C9" s="84" t="s">
        <v>77</v>
      </c>
      <c r="E9" s="3" t="s">
        <v>106</v>
      </c>
      <c r="F9" s="112">
        <v>32</v>
      </c>
      <c r="G9" s="81">
        <f>F9/F11</f>
        <v>0.21917808219178081</v>
      </c>
      <c r="I9" s="17" t="s">
        <v>671</v>
      </c>
      <c r="J9" s="112">
        <v>2967</v>
      </c>
      <c r="K9" s="81">
        <f>J9/J12</f>
        <v>0.25156859420044092</v>
      </c>
      <c r="L9" s="15"/>
      <c r="M9" s="13"/>
      <c r="N9" s="13"/>
      <c r="O9" s="80"/>
      <c r="Q9" s="23" t="s">
        <v>309</v>
      </c>
      <c r="R9" s="23" t="s">
        <v>64</v>
      </c>
      <c r="S9" s="84" t="s">
        <v>77</v>
      </c>
    </row>
    <row r="10" spans="1:19" x14ac:dyDescent="0.2">
      <c r="A10" s="23" t="s">
        <v>70</v>
      </c>
      <c r="B10" s="112">
        <v>122</v>
      </c>
      <c r="C10" s="84">
        <f>B10/B17</f>
        <v>7.2597441237726868E-3</v>
      </c>
      <c r="E10" s="3" t="s">
        <v>109</v>
      </c>
      <c r="F10" s="112">
        <v>114</v>
      </c>
      <c r="G10" s="81">
        <f>F10/F11</f>
        <v>0.78082191780821919</v>
      </c>
      <c r="I10" s="17" t="s">
        <v>141</v>
      </c>
      <c r="J10" s="112">
        <v>5507</v>
      </c>
      <c r="K10" s="81">
        <f>J10/J12</f>
        <v>0.46693233847719179</v>
      </c>
      <c r="L10" s="15"/>
      <c r="M10" s="22" t="s">
        <v>174</v>
      </c>
      <c r="N10" s="23" t="s">
        <v>64</v>
      </c>
      <c r="O10" s="84" t="s">
        <v>77</v>
      </c>
      <c r="Q10" s="23" t="s">
        <v>310</v>
      </c>
      <c r="R10" s="112">
        <v>2802</v>
      </c>
      <c r="S10" s="84">
        <f>R10/R14</f>
        <v>0.25556366289675303</v>
      </c>
    </row>
    <row r="11" spans="1:19" x14ac:dyDescent="0.2">
      <c r="A11" s="23" t="s">
        <v>71</v>
      </c>
      <c r="B11" s="112">
        <v>3478</v>
      </c>
      <c r="C11" s="84">
        <f>B11/B17</f>
        <v>0.20696221362689676</v>
      </c>
      <c r="E11" s="3" t="s">
        <v>107</v>
      </c>
      <c r="F11" s="1">
        <f>F9+F10</f>
        <v>146</v>
      </c>
      <c r="G11" s="81">
        <f>G9+G10</f>
        <v>1</v>
      </c>
      <c r="I11" s="17" t="s">
        <v>142</v>
      </c>
      <c r="J11" s="112">
        <v>3320</v>
      </c>
      <c r="K11" s="81">
        <f>J11/J12</f>
        <v>0.28149906732236729</v>
      </c>
      <c r="L11" s="15"/>
      <c r="M11" s="22" t="s">
        <v>176</v>
      </c>
      <c r="N11" s="112">
        <v>5664</v>
      </c>
      <c r="O11" s="84">
        <f>N11/N13</f>
        <v>0.50427350427350426</v>
      </c>
      <c r="Q11" s="23" t="s">
        <v>311</v>
      </c>
      <c r="R11" s="112">
        <v>2351</v>
      </c>
      <c r="S11" s="84">
        <f>R11/R14</f>
        <v>0.21442904049616929</v>
      </c>
    </row>
    <row r="12" spans="1:19" x14ac:dyDescent="0.2">
      <c r="A12" s="23" t="s">
        <v>72</v>
      </c>
      <c r="B12" s="112">
        <v>106</v>
      </c>
      <c r="C12" s="84">
        <f>B12/B17</f>
        <v>6.3076465337697117E-3</v>
      </c>
      <c r="E12" s="13"/>
      <c r="F12" s="13"/>
      <c r="G12" s="80"/>
      <c r="I12" s="17" t="s">
        <v>69</v>
      </c>
      <c r="J12" s="1">
        <f>J9+J10+J11</f>
        <v>11794</v>
      </c>
      <c r="K12" s="81">
        <f>K9+K10+K11</f>
        <v>1</v>
      </c>
      <c r="L12" s="15"/>
      <c r="M12" s="22" t="s">
        <v>175</v>
      </c>
      <c r="N12" s="112">
        <v>5568</v>
      </c>
      <c r="O12" s="84">
        <f>N12/N13</f>
        <v>0.49572649572649574</v>
      </c>
      <c r="Q12" s="23" t="s">
        <v>670</v>
      </c>
      <c r="R12" s="112">
        <v>4122</v>
      </c>
      <c r="S12" s="84">
        <f>R12/R14</f>
        <v>0.37595767967894927</v>
      </c>
    </row>
    <row r="13" spans="1:19" x14ac:dyDescent="0.2">
      <c r="A13" s="23" t="s">
        <v>73</v>
      </c>
      <c r="B13" s="112">
        <v>1423</v>
      </c>
      <c r="C13" s="84">
        <f>B13/B17</f>
        <v>8.4677179410889619E-2</v>
      </c>
      <c r="E13" s="4" t="s">
        <v>110</v>
      </c>
      <c r="F13" s="5" t="s">
        <v>64</v>
      </c>
      <c r="G13" s="88" t="s">
        <v>94</v>
      </c>
      <c r="I13" s="13"/>
      <c r="J13" s="13"/>
      <c r="K13" s="80"/>
      <c r="L13" s="15"/>
      <c r="M13" s="22" t="s">
        <v>69</v>
      </c>
      <c r="N13" s="23">
        <f>N11+N12</f>
        <v>11232</v>
      </c>
      <c r="O13" s="84">
        <f>O11+O12</f>
        <v>1</v>
      </c>
      <c r="Q13" s="23" t="s">
        <v>312</v>
      </c>
      <c r="R13" s="112">
        <v>1689</v>
      </c>
      <c r="S13" s="84">
        <f>R13/R14</f>
        <v>0.15404961692812841</v>
      </c>
    </row>
    <row r="14" spans="1:19" x14ac:dyDescent="0.2">
      <c r="A14" s="23" t="s">
        <v>74</v>
      </c>
      <c r="B14" s="112">
        <v>159</v>
      </c>
      <c r="C14" s="84">
        <f>B14/B17</f>
        <v>9.4614698006545671E-3</v>
      </c>
      <c r="E14" s="6" t="s">
        <v>111</v>
      </c>
      <c r="F14" s="112">
        <v>7157</v>
      </c>
      <c r="G14" s="89">
        <f>F14/F16</f>
        <v>0.57233106757297081</v>
      </c>
      <c r="I14" s="17" t="s">
        <v>143</v>
      </c>
      <c r="J14" s="1" t="s">
        <v>64</v>
      </c>
      <c r="K14" s="81" t="s">
        <v>77</v>
      </c>
      <c r="L14" s="15"/>
      <c r="M14" s="13"/>
      <c r="N14" s="13"/>
      <c r="O14" s="80"/>
      <c r="Q14" s="23" t="s">
        <v>69</v>
      </c>
      <c r="R14" s="23">
        <f>R10+R11+R12+R13</f>
        <v>10964</v>
      </c>
      <c r="S14" s="84">
        <f>S10+S11+S12+S13</f>
        <v>1</v>
      </c>
    </row>
    <row r="15" spans="1:19" x14ac:dyDescent="0.2">
      <c r="A15" s="23" t="s">
        <v>75</v>
      </c>
      <c r="B15" s="112">
        <v>5224</v>
      </c>
      <c r="C15" s="84">
        <f>B15/B17</f>
        <v>0.31085986313597141</v>
      </c>
      <c r="E15" s="6" t="s">
        <v>112</v>
      </c>
      <c r="F15" s="112">
        <v>5348</v>
      </c>
      <c r="G15" s="89">
        <f>F15/F16</f>
        <v>0.42766893242702919</v>
      </c>
      <c r="I15" s="17" t="s">
        <v>144</v>
      </c>
      <c r="J15" s="112">
        <v>2413</v>
      </c>
      <c r="K15" s="81">
        <f>J15/J19</f>
        <v>0.20184023421162695</v>
      </c>
      <c r="L15" s="15"/>
      <c r="M15" s="22" t="s">
        <v>177</v>
      </c>
      <c r="N15" s="23" t="s">
        <v>64</v>
      </c>
      <c r="O15" s="84" t="s">
        <v>77</v>
      </c>
      <c r="Q15" s="13"/>
      <c r="R15" s="13"/>
      <c r="S15" s="80"/>
    </row>
    <row r="16" spans="1:19" x14ac:dyDescent="0.2">
      <c r="A16" s="23" t="s">
        <v>76</v>
      </c>
      <c r="B16" s="112">
        <v>6293</v>
      </c>
      <c r="C16" s="84">
        <f>B16/B17</f>
        <v>0.37447188336804521</v>
      </c>
      <c r="E16" s="6" t="s">
        <v>107</v>
      </c>
      <c r="F16" s="7">
        <f>F14+F15</f>
        <v>12505</v>
      </c>
      <c r="G16" s="89">
        <f>G14+G15</f>
        <v>1</v>
      </c>
      <c r="I16" s="17" t="s">
        <v>145</v>
      </c>
      <c r="J16" s="112">
        <v>1547</v>
      </c>
      <c r="K16" s="81">
        <f>J16/J19</f>
        <v>0.12940192388122124</v>
      </c>
      <c r="L16" s="15"/>
      <c r="M16" s="22" t="s">
        <v>178</v>
      </c>
      <c r="N16" s="112">
        <v>4493</v>
      </c>
      <c r="O16" s="84">
        <f>N16/N18</f>
        <v>0.407824271580285</v>
      </c>
      <c r="Q16" s="23" t="s">
        <v>313</v>
      </c>
      <c r="R16" s="23" t="s">
        <v>64</v>
      </c>
      <c r="S16" s="84" t="s">
        <v>77</v>
      </c>
    </row>
    <row r="17" spans="1:19" x14ac:dyDescent="0.2">
      <c r="A17" s="23" t="s">
        <v>69</v>
      </c>
      <c r="B17" s="23">
        <f>B10+B11+B12+B13+B14+B15+B16</f>
        <v>16805</v>
      </c>
      <c r="C17" s="84">
        <f>C10+C11+C12+C13+C14+C15+C16</f>
        <v>1</v>
      </c>
      <c r="E17" s="13"/>
      <c r="F17" s="13"/>
      <c r="G17" s="80"/>
      <c r="I17" s="17" t="s">
        <v>672</v>
      </c>
      <c r="J17" s="112">
        <v>2241</v>
      </c>
      <c r="K17" s="81">
        <f>J17/J19</f>
        <v>0.18745294855708908</v>
      </c>
      <c r="L17" s="15"/>
      <c r="M17" s="22" t="s">
        <v>179</v>
      </c>
      <c r="N17" s="112">
        <v>6524</v>
      </c>
      <c r="O17" s="84">
        <f>N17/N18</f>
        <v>0.592175728419715</v>
      </c>
      <c r="Q17" s="23" t="s">
        <v>314</v>
      </c>
      <c r="R17" s="112">
        <v>3202</v>
      </c>
      <c r="S17" s="84">
        <f>R17/R20</f>
        <v>0.29122328331059572</v>
      </c>
    </row>
    <row r="18" spans="1:19" x14ac:dyDescent="0.2">
      <c r="A18" s="13"/>
      <c r="B18" s="13"/>
      <c r="C18" s="80"/>
      <c r="E18" s="17" t="s">
        <v>113</v>
      </c>
      <c r="F18" s="1" t="s">
        <v>64</v>
      </c>
      <c r="G18" s="81" t="s">
        <v>77</v>
      </c>
      <c r="I18" s="124" t="s">
        <v>146</v>
      </c>
      <c r="J18" s="125">
        <v>5754</v>
      </c>
      <c r="K18" s="126">
        <f>J18/J19</f>
        <v>0.48130489335006271</v>
      </c>
      <c r="L18" s="15"/>
      <c r="M18" s="22" t="s">
        <v>69</v>
      </c>
      <c r="N18" s="23">
        <f>N16+N17</f>
        <v>11017</v>
      </c>
      <c r="O18" s="84">
        <f>O16+O17</f>
        <v>1</v>
      </c>
      <c r="Q18" s="23" t="s">
        <v>315</v>
      </c>
      <c r="R18" s="112">
        <v>2736</v>
      </c>
      <c r="S18" s="84">
        <f>R18/R20</f>
        <v>0.24884038199181446</v>
      </c>
    </row>
    <row r="19" spans="1:19" x14ac:dyDescent="0.2">
      <c r="A19" s="13"/>
      <c r="B19" s="13"/>
      <c r="C19" s="80"/>
      <c r="E19" s="17" t="s">
        <v>114</v>
      </c>
      <c r="F19" s="112">
        <v>1270</v>
      </c>
      <c r="G19" s="81">
        <f>F19/F22</f>
        <v>0.10072170671742406</v>
      </c>
      <c r="I19" s="17" t="s">
        <v>69</v>
      </c>
      <c r="J19" s="1">
        <f>J15+J16+J17+J18</f>
        <v>11955</v>
      </c>
      <c r="K19" s="81">
        <f>K15+K16+K17+K18</f>
        <v>1</v>
      </c>
      <c r="L19" s="15"/>
      <c r="M19" s="13"/>
      <c r="N19" s="13"/>
      <c r="O19" s="80"/>
      <c r="Q19" s="23" t="s">
        <v>316</v>
      </c>
      <c r="R19" s="112">
        <v>5057</v>
      </c>
      <c r="S19" s="84">
        <f>R19/R20</f>
        <v>0.45993633469758982</v>
      </c>
    </row>
    <row r="20" spans="1:19" x14ac:dyDescent="0.2">
      <c r="A20" s="13"/>
      <c r="B20" s="13"/>
      <c r="C20" s="80"/>
      <c r="E20" s="17" t="s">
        <v>674</v>
      </c>
      <c r="F20" s="112">
        <v>4600</v>
      </c>
      <c r="G20" s="81">
        <f>F20/F22</f>
        <v>0.36481878023633912</v>
      </c>
      <c r="I20" s="13"/>
      <c r="J20" s="13"/>
      <c r="K20" s="80"/>
      <c r="L20" s="15"/>
      <c r="M20" s="22" t="s">
        <v>180</v>
      </c>
      <c r="N20" s="23" t="s">
        <v>64</v>
      </c>
      <c r="O20" s="84" t="s">
        <v>77</v>
      </c>
      <c r="Q20" s="23" t="s">
        <v>69</v>
      </c>
      <c r="R20" s="23">
        <f>R17+R18+R19</f>
        <v>10995</v>
      </c>
      <c r="S20" s="84">
        <f>S17+S18+S19</f>
        <v>1</v>
      </c>
    </row>
    <row r="21" spans="1:19" x14ac:dyDescent="0.2">
      <c r="A21" s="13"/>
      <c r="B21" s="13"/>
      <c r="C21" s="80"/>
      <c r="E21" s="17" t="s">
        <v>115</v>
      </c>
      <c r="F21" s="112">
        <v>6739</v>
      </c>
      <c r="G21" s="81">
        <f>F21/F22</f>
        <v>0.53445951304623684</v>
      </c>
      <c r="I21" s="17" t="s">
        <v>147</v>
      </c>
      <c r="J21" s="1" t="s">
        <v>64</v>
      </c>
      <c r="K21" s="81" t="s">
        <v>77</v>
      </c>
      <c r="L21" s="15"/>
      <c r="M21" s="22" t="s">
        <v>181</v>
      </c>
      <c r="N21" s="112">
        <v>4476</v>
      </c>
      <c r="O21" s="84">
        <f>N21/N25</f>
        <v>0.40422649688431317</v>
      </c>
      <c r="Q21" s="13"/>
      <c r="R21" s="13"/>
      <c r="S21" s="80"/>
    </row>
    <row r="22" spans="1:19" x14ac:dyDescent="0.2">
      <c r="A22" s="13"/>
      <c r="B22" s="13"/>
      <c r="C22" s="80"/>
      <c r="E22" s="17" t="s">
        <v>107</v>
      </c>
      <c r="F22" s="1">
        <f>F19+F20+F21</f>
        <v>12609</v>
      </c>
      <c r="G22" s="81">
        <f>G19+G20+G21</f>
        <v>1</v>
      </c>
      <c r="I22" s="17" t="s">
        <v>148</v>
      </c>
      <c r="J22" s="112">
        <v>4191</v>
      </c>
      <c r="K22" s="81">
        <f>J22/J25</f>
        <v>0.36064022029085274</v>
      </c>
      <c r="L22" s="15"/>
      <c r="M22" s="22" t="s">
        <v>182</v>
      </c>
      <c r="N22" s="112">
        <v>2871</v>
      </c>
      <c r="O22" s="84">
        <f>N22/N25</f>
        <v>0.25927932809536713</v>
      </c>
      <c r="Q22" s="13"/>
      <c r="R22" s="13"/>
      <c r="S22" s="80"/>
    </row>
    <row r="23" spans="1:19" x14ac:dyDescent="0.2">
      <c r="A23" s="13"/>
      <c r="B23" s="13"/>
      <c r="C23" s="80"/>
      <c r="E23" s="13"/>
      <c r="F23" s="13"/>
      <c r="G23" s="80"/>
      <c r="I23" s="17" t="s">
        <v>149</v>
      </c>
      <c r="J23" s="112">
        <v>1583</v>
      </c>
      <c r="K23" s="81">
        <f>J23/J25</f>
        <v>0.13621891403493674</v>
      </c>
      <c r="L23" s="15"/>
      <c r="M23" s="22" t="s">
        <v>183</v>
      </c>
      <c r="N23" s="112">
        <v>1930</v>
      </c>
      <c r="O23" s="84">
        <f>N23/N25</f>
        <v>0.17429784159667661</v>
      </c>
      <c r="Q23" s="13"/>
      <c r="R23" s="13"/>
      <c r="S23" s="80"/>
    </row>
    <row r="24" spans="1:19" x14ac:dyDescent="0.2">
      <c r="A24" s="13"/>
      <c r="B24" s="13"/>
      <c r="C24" s="80"/>
      <c r="E24" s="17" t="s">
        <v>116</v>
      </c>
      <c r="F24" s="1" t="s">
        <v>64</v>
      </c>
      <c r="G24" s="81" t="s">
        <v>77</v>
      </c>
      <c r="I24" s="17" t="s">
        <v>675</v>
      </c>
      <c r="J24" s="112">
        <v>5847</v>
      </c>
      <c r="K24" s="81">
        <f>J24/J25</f>
        <v>0.50314086567421046</v>
      </c>
      <c r="L24" s="15"/>
      <c r="M24" s="22" t="s">
        <v>184</v>
      </c>
      <c r="N24" s="112">
        <v>1796</v>
      </c>
      <c r="O24" s="84">
        <f>N24/N25</f>
        <v>0.16219633342364309</v>
      </c>
      <c r="Q24" s="13"/>
      <c r="R24" s="13"/>
      <c r="S24" s="80"/>
    </row>
    <row r="25" spans="1:19" x14ac:dyDescent="0.2">
      <c r="A25" s="13"/>
      <c r="B25" s="13"/>
      <c r="C25" s="80"/>
      <c r="E25" s="17" t="s">
        <v>117</v>
      </c>
      <c r="F25" s="112">
        <v>6409</v>
      </c>
      <c r="G25" s="81">
        <f>F25/F30</f>
        <v>0.50954046748290671</v>
      </c>
      <c r="I25" s="17" t="s">
        <v>69</v>
      </c>
      <c r="J25" s="1">
        <f>J22+J23+J24</f>
        <v>11621</v>
      </c>
      <c r="K25" s="81">
        <f>K22+K23+K24</f>
        <v>1</v>
      </c>
      <c r="L25" s="15"/>
      <c r="M25" s="22" t="s">
        <v>69</v>
      </c>
      <c r="N25" s="23">
        <f>N21+N22+N23+N24</f>
        <v>11073</v>
      </c>
      <c r="O25" s="84">
        <f>O21+O22+O23+O24</f>
        <v>1</v>
      </c>
      <c r="Q25" s="13"/>
      <c r="R25" s="13"/>
      <c r="S25" s="80"/>
    </row>
    <row r="26" spans="1:19" x14ac:dyDescent="0.2">
      <c r="A26" s="13"/>
      <c r="B26" s="13"/>
      <c r="C26" s="80"/>
      <c r="E26" s="17" t="s">
        <v>118</v>
      </c>
      <c r="F26" s="112">
        <v>1669</v>
      </c>
      <c r="G26" s="81">
        <f>F26/F30</f>
        <v>0.13269200190809349</v>
      </c>
      <c r="I26" s="13"/>
      <c r="J26" s="13"/>
      <c r="K26" s="80"/>
      <c r="L26" s="15"/>
      <c r="M26" s="13"/>
      <c r="N26" s="13"/>
      <c r="O26" s="80"/>
      <c r="Q26" s="13"/>
      <c r="R26" s="13"/>
      <c r="S26" s="80"/>
    </row>
    <row r="27" spans="1:19" x14ac:dyDescent="0.2">
      <c r="A27" s="43"/>
      <c r="B27" s="43"/>
      <c r="C27" s="104"/>
      <c r="E27" s="17" t="s">
        <v>119</v>
      </c>
      <c r="F27" s="112">
        <v>936</v>
      </c>
      <c r="G27" s="81">
        <f>F27/F30</f>
        <v>7.4415646366671973E-2</v>
      </c>
      <c r="I27" s="17" t="s">
        <v>150</v>
      </c>
      <c r="J27" s="1" t="s">
        <v>64</v>
      </c>
      <c r="K27" s="81" t="s">
        <v>77</v>
      </c>
      <c r="L27" s="15"/>
      <c r="M27" s="22" t="s">
        <v>185</v>
      </c>
      <c r="N27" s="23" t="s">
        <v>64</v>
      </c>
      <c r="O27" s="84" t="s">
        <v>77</v>
      </c>
      <c r="Q27" s="13"/>
      <c r="R27" s="13"/>
      <c r="S27" s="80"/>
    </row>
    <row r="28" spans="1:19" x14ac:dyDescent="0.2">
      <c r="A28" s="43"/>
      <c r="B28" s="43"/>
      <c r="C28" s="104"/>
      <c r="E28" s="17" t="s">
        <v>120</v>
      </c>
      <c r="F28" s="112">
        <v>514</v>
      </c>
      <c r="G28" s="81">
        <f>F28/F30</f>
        <v>4.0865002385116873E-2</v>
      </c>
      <c r="I28" s="17" t="s">
        <v>644</v>
      </c>
      <c r="J28" s="112">
        <v>3170</v>
      </c>
      <c r="K28" s="81">
        <f>J28/J33</f>
        <v>0.2803820980010614</v>
      </c>
      <c r="L28" s="15"/>
      <c r="M28" s="22" t="s">
        <v>186</v>
      </c>
      <c r="N28" s="112">
        <v>3278</v>
      </c>
      <c r="O28" s="84">
        <f>N28/N31</f>
        <v>0.29775638114270142</v>
      </c>
      <c r="Q28" s="13"/>
      <c r="R28" s="13"/>
      <c r="S28" s="80"/>
    </row>
    <row r="29" spans="1:19" x14ac:dyDescent="0.2">
      <c r="A29" s="43"/>
      <c r="B29" s="43"/>
      <c r="C29" s="104"/>
      <c r="E29" s="17" t="s">
        <v>99</v>
      </c>
      <c r="F29" s="112">
        <v>3050</v>
      </c>
      <c r="G29" s="81">
        <f>F29/F30</f>
        <v>0.24248688185721101</v>
      </c>
      <c r="I29" s="17" t="s">
        <v>151</v>
      </c>
      <c r="J29" s="112">
        <v>4182</v>
      </c>
      <c r="K29" s="81">
        <f>J29/J33</f>
        <v>0.36989209269414469</v>
      </c>
      <c r="L29" s="15"/>
      <c r="M29" s="22" t="s">
        <v>682</v>
      </c>
      <c r="N29" s="112">
        <v>4483</v>
      </c>
      <c r="O29" s="84">
        <f>N29/N31</f>
        <v>0.40721228086111361</v>
      </c>
      <c r="Q29" s="13"/>
      <c r="R29" s="13"/>
      <c r="S29" s="80"/>
    </row>
    <row r="30" spans="1:19" x14ac:dyDescent="0.2">
      <c r="A30" s="43"/>
      <c r="B30" s="43"/>
      <c r="C30" s="104"/>
      <c r="E30" s="17" t="s">
        <v>69</v>
      </c>
      <c r="F30" s="1">
        <f>F25+F26+F27+F28+F29</f>
        <v>12578</v>
      </c>
      <c r="G30" s="81">
        <f>G25+G26+G27+G28+G29</f>
        <v>1</v>
      </c>
      <c r="I30" s="17" t="s">
        <v>152</v>
      </c>
      <c r="J30" s="112">
        <v>984</v>
      </c>
      <c r="K30" s="81">
        <f>J30/J33</f>
        <v>8.7033433575092869E-2</v>
      </c>
      <c r="L30" s="15"/>
      <c r="M30" s="22" t="s">
        <v>187</v>
      </c>
      <c r="N30" s="112">
        <v>3248</v>
      </c>
      <c r="O30" s="84">
        <f>N30/N31</f>
        <v>0.29503133799618492</v>
      </c>
      <c r="Q30" s="13"/>
      <c r="R30" s="13"/>
      <c r="S30" s="80"/>
    </row>
    <row r="31" spans="1:19" x14ac:dyDescent="0.2">
      <c r="A31" s="43"/>
      <c r="B31" s="43"/>
      <c r="C31" s="104"/>
      <c r="E31" s="13"/>
      <c r="F31" s="13"/>
      <c r="G31" s="80"/>
      <c r="I31" s="17" t="s">
        <v>153</v>
      </c>
      <c r="J31" s="112">
        <v>1320</v>
      </c>
      <c r="K31" s="81">
        <f>J31/J33</f>
        <v>0.11675216699097825</v>
      </c>
      <c r="L31" s="15"/>
      <c r="M31" s="22" t="s">
        <v>69</v>
      </c>
      <c r="N31" s="23">
        <f>N28+N29+N30</f>
        <v>11009</v>
      </c>
      <c r="O31" s="84">
        <f>O28+O29+O30</f>
        <v>1</v>
      </c>
      <c r="Q31" s="13"/>
      <c r="R31" s="13"/>
      <c r="S31" s="80"/>
    </row>
    <row r="32" spans="1:19" x14ac:dyDescent="0.2">
      <c r="A32" s="43"/>
      <c r="B32" s="43"/>
      <c r="C32" s="104"/>
      <c r="E32" s="4" t="s">
        <v>121</v>
      </c>
      <c r="F32" s="5" t="s">
        <v>64</v>
      </c>
      <c r="G32" s="88" t="s">
        <v>94</v>
      </c>
      <c r="I32" s="17" t="s">
        <v>154</v>
      </c>
      <c r="J32" s="112">
        <v>1650</v>
      </c>
      <c r="K32" s="81">
        <f>J32/J33</f>
        <v>0.14594020873872279</v>
      </c>
      <c r="L32" s="15"/>
      <c r="M32" s="13"/>
      <c r="N32" s="13"/>
      <c r="O32" s="80"/>
      <c r="Q32" s="13"/>
      <c r="R32" s="13"/>
      <c r="S32" s="80"/>
    </row>
    <row r="33" spans="1:19" x14ac:dyDescent="0.2">
      <c r="A33" s="43"/>
      <c r="B33" s="43"/>
      <c r="C33" s="104"/>
      <c r="E33" s="6" t="s">
        <v>112</v>
      </c>
      <c r="F33" s="112">
        <v>7098</v>
      </c>
      <c r="G33" s="89">
        <f>F33/F35</f>
        <v>0.57801302931596088</v>
      </c>
      <c r="I33" s="17" t="s">
        <v>69</v>
      </c>
      <c r="J33" s="1">
        <f>J28+J29+J30+J31+J32</f>
        <v>11306</v>
      </c>
      <c r="K33" s="81">
        <f>K28+K29+K30+K31+K32</f>
        <v>1</v>
      </c>
      <c r="L33" s="15"/>
      <c r="M33" s="22" t="s">
        <v>188</v>
      </c>
      <c r="N33" s="23" t="s">
        <v>64</v>
      </c>
      <c r="O33" s="84" t="s">
        <v>77</v>
      </c>
      <c r="Q33" s="13"/>
      <c r="R33" s="13"/>
      <c r="S33" s="80"/>
    </row>
    <row r="34" spans="1:19" x14ac:dyDescent="0.2">
      <c r="A34" s="13"/>
      <c r="B34" s="13"/>
      <c r="C34" s="80"/>
      <c r="E34" s="6" t="s">
        <v>122</v>
      </c>
      <c r="F34" s="112">
        <v>5182</v>
      </c>
      <c r="G34" s="89">
        <f>F34/F35</f>
        <v>0.42198697068403906</v>
      </c>
      <c r="I34" s="13"/>
      <c r="J34" s="13"/>
      <c r="K34" s="80"/>
      <c r="L34" s="15"/>
      <c r="M34" s="22" t="s">
        <v>189</v>
      </c>
      <c r="N34" s="112">
        <v>3686</v>
      </c>
      <c r="O34" s="84">
        <f>N34/N38</f>
        <v>0.33408864316142484</v>
      </c>
      <c r="Q34" s="13"/>
      <c r="R34" s="13"/>
      <c r="S34" s="80"/>
    </row>
    <row r="35" spans="1:19" x14ac:dyDescent="0.2">
      <c r="A35" s="13"/>
      <c r="B35" s="13"/>
      <c r="C35" s="80"/>
      <c r="E35" s="6" t="s">
        <v>107</v>
      </c>
      <c r="F35" s="7">
        <f>F33+F34</f>
        <v>12280</v>
      </c>
      <c r="G35" s="89">
        <f>G33+G34</f>
        <v>1</v>
      </c>
      <c r="I35" s="22" t="s">
        <v>155</v>
      </c>
      <c r="J35" s="23" t="s">
        <v>64</v>
      </c>
      <c r="K35" s="84" t="s">
        <v>77</v>
      </c>
      <c r="L35" s="15"/>
      <c r="M35" s="22" t="s">
        <v>190</v>
      </c>
      <c r="N35" s="112">
        <v>4167</v>
      </c>
      <c r="O35" s="84">
        <f>N35/N38</f>
        <v>0.3776851264388652</v>
      </c>
      <c r="Q35" s="13"/>
      <c r="R35" s="13"/>
      <c r="S35" s="80"/>
    </row>
    <row r="36" spans="1:19" x14ac:dyDescent="0.2">
      <c r="A36" s="13"/>
      <c r="B36" s="13"/>
      <c r="C36" s="80"/>
      <c r="E36" s="13"/>
      <c r="F36" s="13"/>
      <c r="G36" s="80"/>
      <c r="I36" s="22" t="s">
        <v>156</v>
      </c>
      <c r="J36" s="112">
        <v>5554</v>
      </c>
      <c r="K36" s="84">
        <f>J36/J38</f>
        <v>0.49076610409119026</v>
      </c>
      <c r="L36" s="15"/>
      <c r="M36" s="22" t="s">
        <v>191</v>
      </c>
      <c r="N36" s="112">
        <v>1672</v>
      </c>
      <c r="O36" s="84">
        <f>N36/N38</f>
        <v>0.15154536390827517</v>
      </c>
      <c r="Q36" s="13"/>
      <c r="R36" s="13"/>
      <c r="S36" s="80"/>
    </row>
    <row r="37" spans="1:19" x14ac:dyDescent="0.2">
      <c r="A37" s="13"/>
      <c r="B37" s="13"/>
      <c r="C37" s="80"/>
      <c r="E37" s="4" t="s">
        <v>123</v>
      </c>
      <c r="F37" s="5" t="s">
        <v>64</v>
      </c>
      <c r="G37" s="88" t="s">
        <v>65</v>
      </c>
      <c r="I37" s="22" t="s">
        <v>582</v>
      </c>
      <c r="J37" s="112">
        <v>5763</v>
      </c>
      <c r="K37" s="84">
        <f>J37/J38</f>
        <v>0.50923389590880974</v>
      </c>
      <c r="L37" s="15"/>
      <c r="M37" s="22" t="s">
        <v>192</v>
      </c>
      <c r="N37" s="112">
        <v>1508</v>
      </c>
      <c r="O37" s="84">
        <f>N37/N38</f>
        <v>0.13668086649143479</v>
      </c>
      <c r="Q37" s="13"/>
      <c r="R37" s="13"/>
      <c r="S37" s="80"/>
    </row>
    <row r="38" spans="1:19" x14ac:dyDescent="0.2">
      <c r="A38" s="13"/>
      <c r="B38" s="13"/>
      <c r="C38" s="80"/>
      <c r="E38" s="6" t="s">
        <v>124</v>
      </c>
      <c r="F38" s="112">
        <v>45</v>
      </c>
      <c r="G38" s="89">
        <f>F38/F40</f>
        <v>0.40909090909090912</v>
      </c>
      <c r="I38" s="22" t="s">
        <v>69</v>
      </c>
      <c r="J38" s="23">
        <f>J36+J37</f>
        <v>11317</v>
      </c>
      <c r="K38" s="84">
        <f>K36+K37</f>
        <v>1</v>
      </c>
      <c r="L38" s="15"/>
      <c r="M38" s="22" t="s">
        <v>107</v>
      </c>
      <c r="N38" s="23">
        <f>N34+N35+N36+N37</f>
        <v>11033</v>
      </c>
      <c r="O38" s="84">
        <f>O34+O35+O36+O37</f>
        <v>1</v>
      </c>
      <c r="Q38" s="13"/>
      <c r="R38" s="13"/>
      <c r="S38" s="80"/>
    </row>
    <row r="39" spans="1:19" x14ac:dyDescent="0.2">
      <c r="A39" s="13"/>
      <c r="B39" s="13"/>
      <c r="C39" s="80"/>
      <c r="E39" s="6" t="s">
        <v>125</v>
      </c>
      <c r="F39" s="112">
        <v>65</v>
      </c>
      <c r="G39" s="89">
        <f>F39/F40</f>
        <v>0.59090909090909094</v>
      </c>
      <c r="I39" s="13"/>
      <c r="J39" s="13"/>
      <c r="K39" s="80"/>
      <c r="L39" s="15"/>
      <c r="M39" s="13"/>
      <c r="N39" s="13"/>
      <c r="O39" s="80"/>
      <c r="Q39" s="13"/>
      <c r="R39" s="13"/>
      <c r="S39" s="80"/>
    </row>
    <row r="40" spans="1:19" x14ac:dyDescent="0.2">
      <c r="A40" s="13"/>
      <c r="B40" s="13"/>
      <c r="C40" s="80"/>
      <c r="E40" s="6" t="s">
        <v>107</v>
      </c>
      <c r="F40" s="7">
        <f>F38+F39</f>
        <v>110</v>
      </c>
      <c r="G40" s="89">
        <f>G38+G39</f>
        <v>1</v>
      </c>
      <c r="I40" s="22" t="s">
        <v>157</v>
      </c>
      <c r="J40" s="23" t="s">
        <v>64</v>
      </c>
      <c r="K40" s="84" t="s">
        <v>77</v>
      </c>
      <c r="L40" s="15"/>
      <c r="M40" s="22" t="s">
        <v>193</v>
      </c>
      <c r="N40" s="23" t="s">
        <v>64</v>
      </c>
      <c r="O40" s="84" t="s">
        <v>77</v>
      </c>
      <c r="Q40" s="13"/>
      <c r="R40" s="13"/>
      <c r="S40" s="80"/>
    </row>
    <row r="41" spans="1:19" ht="34" x14ac:dyDescent="0.2">
      <c r="A41" s="12" t="s">
        <v>205</v>
      </c>
      <c r="B41" s="1" t="s">
        <v>64</v>
      </c>
      <c r="C41" s="81" t="s">
        <v>94</v>
      </c>
      <c r="E41" s="13"/>
      <c r="F41" s="13"/>
      <c r="G41" s="80"/>
      <c r="I41" s="22" t="s">
        <v>645</v>
      </c>
      <c r="J41" s="112">
        <v>1408</v>
      </c>
      <c r="K41" s="84">
        <f>J41/J45</f>
        <v>0.12547901256572497</v>
      </c>
      <c r="L41" s="15"/>
      <c r="M41" s="22" t="s">
        <v>194</v>
      </c>
      <c r="N41" s="112">
        <v>2337</v>
      </c>
      <c r="O41" s="84">
        <f>N41/N45</f>
        <v>0.21149321266968327</v>
      </c>
      <c r="Q41" s="13"/>
      <c r="R41" s="13"/>
      <c r="S41" s="80"/>
    </row>
    <row r="42" spans="1:19" x14ac:dyDescent="0.2">
      <c r="A42" s="1" t="s">
        <v>87</v>
      </c>
      <c r="B42">
        <v>9286</v>
      </c>
      <c r="C42" s="81">
        <f>B42/B44</f>
        <v>0.65458903143944736</v>
      </c>
      <c r="E42" s="17" t="s">
        <v>126</v>
      </c>
      <c r="F42" s="1" t="s">
        <v>64</v>
      </c>
      <c r="G42" s="81" t="s">
        <v>77</v>
      </c>
      <c r="I42" s="22" t="s">
        <v>158</v>
      </c>
      <c r="J42" s="112">
        <v>3134</v>
      </c>
      <c r="K42" s="84">
        <f>J42/J45</f>
        <v>0.27929774529899298</v>
      </c>
      <c r="L42" s="15"/>
      <c r="M42" s="22" t="s">
        <v>195</v>
      </c>
      <c r="N42" s="112">
        <v>4552</v>
      </c>
      <c r="O42" s="84">
        <f>N42/N45</f>
        <v>0.41194570135746605</v>
      </c>
      <c r="Q42" s="13"/>
      <c r="R42" s="13"/>
      <c r="S42" s="80"/>
    </row>
    <row r="43" spans="1:19" x14ac:dyDescent="0.2">
      <c r="A43" s="1" t="s">
        <v>88</v>
      </c>
      <c r="B43">
        <v>4900</v>
      </c>
      <c r="C43" s="81">
        <f>B43/B44</f>
        <v>0.34541096856055264</v>
      </c>
      <c r="E43" s="124" t="s">
        <v>127</v>
      </c>
      <c r="F43" s="125">
        <v>2178</v>
      </c>
      <c r="G43" s="126">
        <f>F43/F49</f>
        <v>0.18413933040243491</v>
      </c>
      <c r="I43" s="22" t="s">
        <v>159</v>
      </c>
      <c r="J43" s="112">
        <v>3797</v>
      </c>
      <c r="K43" s="84">
        <f>J43/J45</f>
        <v>0.33838338828981374</v>
      </c>
      <c r="L43" s="15"/>
      <c r="M43" s="22" t="s">
        <v>196</v>
      </c>
      <c r="N43" s="112">
        <v>2383</v>
      </c>
      <c r="O43" s="84">
        <f>N43/N45</f>
        <v>0.21565610859728507</v>
      </c>
      <c r="Q43" s="13"/>
      <c r="R43" s="13"/>
      <c r="S43" s="80"/>
    </row>
    <row r="44" spans="1:19" x14ac:dyDescent="0.2">
      <c r="A44" s="1" t="s">
        <v>69</v>
      </c>
      <c r="B44" s="1">
        <f>B42+B43</f>
        <v>14186</v>
      </c>
      <c r="C44" s="81">
        <f>C42+C43</f>
        <v>1</v>
      </c>
      <c r="E44" s="17" t="s">
        <v>128</v>
      </c>
      <c r="F44" s="112">
        <v>1187</v>
      </c>
      <c r="G44" s="81">
        <f>F44/F49</f>
        <v>0.10035508961785594</v>
      </c>
      <c r="I44" s="22" t="s">
        <v>160</v>
      </c>
      <c r="J44" s="112">
        <v>2882</v>
      </c>
      <c r="K44" s="84">
        <f>J44/J45</f>
        <v>0.25683985384546831</v>
      </c>
      <c r="L44" s="15"/>
      <c r="M44" s="22" t="s">
        <v>197</v>
      </c>
      <c r="N44" s="112">
        <v>1778</v>
      </c>
      <c r="O44" s="84">
        <f>N44/N45</f>
        <v>0.16090497737556561</v>
      </c>
      <c r="Q44" s="13"/>
      <c r="R44" s="13"/>
      <c r="S44" s="80"/>
    </row>
    <row r="45" spans="1:19" x14ac:dyDescent="0.2">
      <c r="A45" s="13"/>
      <c r="B45" s="13"/>
      <c r="C45" s="80"/>
      <c r="E45" s="17" t="s">
        <v>129</v>
      </c>
      <c r="F45" s="112">
        <v>2429</v>
      </c>
      <c r="G45" s="81">
        <f>F45/F49</f>
        <v>0.20536016232668244</v>
      </c>
      <c r="I45" s="22" t="s">
        <v>69</v>
      </c>
      <c r="J45" s="23">
        <f>J41+J42+J43+J44</f>
        <v>11221</v>
      </c>
      <c r="K45" s="84">
        <f>K41+K42+K43+K44</f>
        <v>1</v>
      </c>
      <c r="L45" s="15"/>
      <c r="M45" s="22" t="s">
        <v>69</v>
      </c>
      <c r="N45" s="23">
        <f>N41+N42+N43+N44</f>
        <v>11050</v>
      </c>
      <c r="O45" s="84">
        <f>O41+O42+O43+O44</f>
        <v>1</v>
      </c>
      <c r="Q45" s="13"/>
      <c r="R45" s="13"/>
      <c r="S45" s="80"/>
    </row>
    <row r="46" spans="1:19" ht="34" x14ac:dyDescent="0.2">
      <c r="A46" s="12" t="s">
        <v>89</v>
      </c>
      <c r="B46" s="1" t="s">
        <v>64</v>
      </c>
      <c r="C46" s="81" t="s">
        <v>94</v>
      </c>
      <c r="E46" s="17" t="s">
        <v>130</v>
      </c>
      <c r="F46" s="112">
        <v>2659</v>
      </c>
      <c r="G46" s="81">
        <f>F46/F49</f>
        <v>0.22480554616165033</v>
      </c>
      <c r="I46" s="13"/>
      <c r="J46" s="13"/>
      <c r="K46" s="80"/>
      <c r="L46" s="15"/>
      <c r="M46" s="13"/>
      <c r="N46" s="13"/>
      <c r="O46" s="80"/>
      <c r="Q46" s="13"/>
      <c r="R46" s="13"/>
      <c r="S46" s="80"/>
    </row>
    <row r="47" spans="1:19" x14ac:dyDescent="0.2">
      <c r="A47" s="1" t="s">
        <v>90</v>
      </c>
      <c r="B47" s="112">
        <v>3285</v>
      </c>
      <c r="C47" s="81">
        <f>B47/B49</f>
        <v>0.24592004791136399</v>
      </c>
      <c r="E47" s="17" t="s">
        <v>131</v>
      </c>
      <c r="F47" s="112">
        <v>3080</v>
      </c>
      <c r="G47" s="81">
        <f>F47/F49</f>
        <v>0.26039905309435241</v>
      </c>
      <c r="I47" s="22" t="s">
        <v>161</v>
      </c>
      <c r="J47" s="23" t="s">
        <v>64</v>
      </c>
      <c r="K47" s="84" t="s">
        <v>77</v>
      </c>
      <c r="M47" s="22" t="s">
        <v>198</v>
      </c>
      <c r="N47" s="23" t="s">
        <v>64</v>
      </c>
      <c r="O47" s="84" t="s">
        <v>77</v>
      </c>
      <c r="Q47" s="13"/>
      <c r="R47" s="13"/>
      <c r="S47" s="80"/>
    </row>
    <row r="48" spans="1:19" x14ac:dyDescent="0.2">
      <c r="A48" s="1" t="s">
        <v>91</v>
      </c>
      <c r="B48" s="112">
        <v>10073</v>
      </c>
      <c r="C48" s="81">
        <f>B48/B49</f>
        <v>0.75407995208863599</v>
      </c>
      <c r="E48" s="17" t="s">
        <v>673</v>
      </c>
      <c r="F48" s="112">
        <v>295</v>
      </c>
      <c r="G48" s="81">
        <f>F48/F49</f>
        <v>2.4940818397024011E-2</v>
      </c>
      <c r="I48" s="22" t="s">
        <v>162</v>
      </c>
      <c r="J48" s="112">
        <v>4843</v>
      </c>
      <c r="K48" s="84">
        <f>J48/J51</f>
        <v>0.43427187948350071</v>
      </c>
      <c r="M48" s="22" t="s">
        <v>199</v>
      </c>
      <c r="N48" s="112">
        <v>3659</v>
      </c>
      <c r="O48" s="84">
        <f>N48/N51</f>
        <v>0.33339407744874716</v>
      </c>
      <c r="Q48" s="13"/>
      <c r="R48" s="13"/>
      <c r="S48" s="80"/>
    </row>
    <row r="49" spans="1:19" x14ac:dyDescent="0.2">
      <c r="A49" s="1" t="s">
        <v>69</v>
      </c>
      <c r="B49" s="1">
        <f>B47+B48</f>
        <v>13358</v>
      </c>
      <c r="C49" s="81">
        <f>C47+C48</f>
        <v>1</v>
      </c>
      <c r="E49" s="17" t="s">
        <v>69</v>
      </c>
      <c r="F49" s="1">
        <f>F43+F44+F45+F46+F47+F48</f>
        <v>11828</v>
      </c>
      <c r="G49" s="81">
        <f>G43+G44+G45+G46+G47+G48</f>
        <v>1</v>
      </c>
      <c r="I49" s="22" t="s">
        <v>163</v>
      </c>
      <c r="J49" s="112">
        <v>3950</v>
      </c>
      <c r="K49" s="84">
        <f>J49/J51</f>
        <v>0.35419655667144906</v>
      </c>
      <c r="M49" s="22" t="s">
        <v>200</v>
      </c>
      <c r="N49" s="112">
        <v>3687</v>
      </c>
      <c r="O49" s="84">
        <f>N49/N51</f>
        <v>0.33594533029612755</v>
      </c>
      <c r="Q49" s="13"/>
      <c r="R49" s="13"/>
      <c r="S49" s="80"/>
    </row>
    <row r="50" spans="1:19" x14ac:dyDescent="0.2">
      <c r="A50" s="13"/>
      <c r="B50" s="13"/>
      <c r="C50" s="80"/>
      <c r="E50" s="13"/>
      <c r="F50" s="13"/>
      <c r="G50" s="80"/>
      <c r="I50" s="22" t="s">
        <v>164</v>
      </c>
      <c r="J50" s="112">
        <v>2359</v>
      </c>
      <c r="K50" s="84">
        <f>J50/J51</f>
        <v>0.2115315638450502</v>
      </c>
      <c r="M50" s="22" t="s">
        <v>201</v>
      </c>
      <c r="N50" s="112">
        <v>3629</v>
      </c>
      <c r="O50" s="84">
        <f>N50/N51</f>
        <v>0.33066059225512529</v>
      </c>
      <c r="Q50" s="13"/>
      <c r="R50" s="13"/>
      <c r="S50" s="80"/>
    </row>
    <row r="51" spans="1:19" ht="34" x14ac:dyDescent="0.2">
      <c r="A51" s="12" t="s">
        <v>95</v>
      </c>
      <c r="B51" s="1" t="s">
        <v>64</v>
      </c>
      <c r="C51" s="81" t="s">
        <v>94</v>
      </c>
      <c r="E51" s="17" t="s">
        <v>132</v>
      </c>
      <c r="F51" s="1" t="s">
        <v>64</v>
      </c>
      <c r="G51" s="81" t="s">
        <v>77</v>
      </c>
      <c r="I51" s="22" t="s">
        <v>69</v>
      </c>
      <c r="J51" s="23">
        <f>J48+J49+J50</f>
        <v>11152</v>
      </c>
      <c r="K51" s="84">
        <f>K48+K49+K50</f>
        <v>1</v>
      </c>
      <c r="M51" s="22" t="s">
        <v>69</v>
      </c>
      <c r="N51" s="23">
        <f>N48+N49+N50</f>
        <v>10975</v>
      </c>
      <c r="O51" s="84">
        <f>O48+O49+O50</f>
        <v>1</v>
      </c>
      <c r="Q51" s="13"/>
      <c r="R51" s="13"/>
      <c r="S51" s="80"/>
    </row>
    <row r="52" spans="1:19" x14ac:dyDescent="0.2">
      <c r="A52" s="1" t="s">
        <v>92</v>
      </c>
      <c r="B52" s="112">
        <v>4347</v>
      </c>
      <c r="C52" s="81">
        <f>B52/B54</f>
        <v>0.32743296173546249</v>
      </c>
      <c r="E52" s="17" t="s">
        <v>133</v>
      </c>
      <c r="F52" s="112">
        <v>6232</v>
      </c>
      <c r="G52" s="81">
        <f>F52/F55</f>
        <v>0.52475581003704952</v>
      </c>
      <c r="I52" s="13"/>
      <c r="J52" s="13"/>
      <c r="K52" s="80"/>
      <c r="M52" s="13"/>
      <c r="N52" s="13"/>
      <c r="O52" s="80"/>
      <c r="Q52" s="13"/>
      <c r="R52" s="13"/>
      <c r="S52" s="80"/>
    </row>
    <row r="53" spans="1:19" x14ac:dyDescent="0.2">
      <c r="A53" s="1" t="s">
        <v>93</v>
      </c>
      <c r="B53" s="112">
        <v>8929</v>
      </c>
      <c r="C53" s="81">
        <f>B53/B54</f>
        <v>0.67256703826453756</v>
      </c>
      <c r="E53" s="17" t="s">
        <v>134</v>
      </c>
      <c r="F53" s="112">
        <v>3682</v>
      </c>
      <c r="G53" s="81">
        <f>F53/F55</f>
        <v>0.31003704951162009</v>
      </c>
      <c r="I53" s="22" t="s">
        <v>165</v>
      </c>
      <c r="J53" s="23" t="s">
        <v>64</v>
      </c>
      <c r="K53" s="84" t="s">
        <v>77</v>
      </c>
      <c r="M53" s="22" t="s">
        <v>202</v>
      </c>
      <c r="N53" s="23" t="s">
        <v>64</v>
      </c>
      <c r="O53" s="84" t="s">
        <v>77</v>
      </c>
      <c r="Q53" s="13"/>
      <c r="R53" s="13"/>
      <c r="S53" s="80"/>
    </row>
    <row r="54" spans="1:19" x14ac:dyDescent="0.2">
      <c r="A54" s="1" t="s">
        <v>69</v>
      </c>
      <c r="B54" s="1">
        <f>B52+B53</f>
        <v>13276</v>
      </c>
      <c r="C54" s="81">
        <f>C52+C53</f>
        <v>1</v>
      </c>
      <c r="E54" s="17" t="s">
        <v>135</v>
      </c>
      <c r="F54" s="112">
        <v>1962</v>
      </c>
      <c r="G54" s="81">
        <f>F54/F55</f>
        <v>0.16520714045133042</v>
      </c>
      <c r="I54" s="22" t="s">
        <v>166</v>
      </c>
      <c r="J54" s="112">
        <v>5590</v>
      </c>
      <c r="K54" s="84">
        <f>J54/J57</f>
        <v>0.50148021889297567</v>
      </c>
      <c r="M54" s="22" t="s">
        <v>203</v>
      </c>
      <c r="N54" s="112">
        <v>6731</v>
      </c>
      <c r="O54" s="84">
        <f>N54/N56</f>
        <v>0.6115199418551831</v>
      </c>
      <c r="Q54" s="13"/>
      <c r="R54" s="13"/>
      <c r="S54" s="80"/>
    </row>
    <row r="55" spans="1:19" x14ac:dyDescent="0.2">
      <c r="A55" s="13"/>
      <c r="B55" s="13"/>
      <c r="C55" s="80"/>
      <c r="E55" s="17" t="s">
        <v>69</v>
      </c>
      <c r="F55" s="1">
        <f>F52+F53+F54</f>
        <v>11876</v>
      </c>
      <c r="G55" s="81">
        <f>G52+G53+G54</f>
        <v>1</v>
      </c>
      <c r="I55" s="22" t="s">
        <v>167</v>
      </c>
      <c r="J55" s="112">
        <v>3398</v>
      </c>
      <c r="K55" s="84">
        <f>J55/J57</f>
        <v>0.30483538171705393</v>
      </c>
      <c r="M55" s="22" t="s">
        <v>204</v>
      </c>
      <c r="N55" s="112">
        <v>4276</v>
      </c>
      <c r="O55" s="84">
        <f>N55/N56</f>
        <v>0.38848005814481695</v>
      </c>
      <c r="Q55" s="13"/>
      <c r="R55" s="13"/>
      <c r="S55" s="80"/>
    </row>
    <row r="56" spans="1:19" ht="34" x14ac:dyDescent="0.2">
      <c r="A56" s="12" t="s">
        <v>96</v>
      </c>
      <c r="B56" s="1" t="s">
        <v>64</v>
      </c>
      <c r="C56" s="81" t="s">
        <v>94</v>
      </c>
      <c r="E56" s="13"/>
      <c r="F56" s="13"/>
      <c r="G56" s="80"/>
      <c r="I56" s="22" t="s">
        <v>168</v>
      </c>
      <c r="J56" s="112">
        <v>2159</v>
      </c>
      <c r="K56" s="84">
        <f>J56/J57</f>
        <v>0.1936843993899704</v>
      </c>
      <c r="M56" s="22" t="s">
        <v>69</v>
      </c>
      <c r="N56" s="23">
        <f>N54+N55</f>
        <v>11007</v>
      </c>
      <c r="O56" s="84">
        <f>O54+O55</f>
        <v>1</v>
      </c>
      <c r="Q56" s="13"/>
      <c r="R56" s="13"/>
      <c r="S56" s="80"/>
    </row>
    <row r="57" spans="1:19" x14ac:dyDescent="0.2">
      <c r="A57" s="1" t="s">
        <v>97</v>
      </c>
      <c r="B57" s="112">
        <v>1739</v>
      </c>
      <c r="C57" s="81">
        <f>B57/B60</f>
        <v>0.13464963221060783</v>
      </c>
      <c r="E57" s="17" t="s">
        <v>136</v>
      </c>
      <c r="F57" s="1" t="s">
        <v>64</v>
      </c>
      <c r="G57" s="81" t="s">
        <v>77</v>
      </c>
      <c r="I57" s="22" t="s">
        <v>69</v>
      </c>
      <c r="J57" s="23">
        <f>J54+J55+J56</f>
        <v>11147</v>
      </c>
      <c r="K57" s="84">
        <f>K54+K55+K56</f>
        <v>1</v>
      </c>
      <c r="M57" s="13"/>
      <c r="N57" s="13"/>
      <c r="O57" s="80"/>
      <c r="Q57" s="13"/>
      <c r="R57" s="13"/>
      <c r="S57" s="80"/>
    </row>
    <row r="58" spans="1:19" x14ac:dyDescent="0.2">
      <c r="A58" s="1" t="s">
        <v>98</v>
      </c>
      <c r="B58" s="112">
        <v>6294</v>
      </c>
      <c r="C58" s="81">
        <f>B58/B60</f>
        <v>0.48734030197444833</v>
      </c>
      <c r="E58" s="17" t="s">
        <v>137</v>
      </c>
      <c r="F58" s="112">
        <v>7105</v>
      </c>
      <c r="G58" s="81">
        <f>F58/F60</f>
        <v>0.59927462887989202</v>
      </c>
      <c r="I58" s="13"/>
      <c r="J58" s="13"/>
      <c r="K58" s="80"/>
      <c r="M58" s="13"/>
      <c r="N58" s="13"/>
      <c r="O58" s="80"/>
      <c r="Q58" s="13"/>
      <c r="R58" s="13"/>
      <c r="S58" s="80"/>
    </row>
    <row r="59" spans="1:19" x14ac:dyDescent="0.2">
      <c r="A59" s="1" t="s">
        <v>99</v>
      </c>
      <c r="B59" s="112">
        <v>4882</v>
      </c>
      <c r="C59" s="81">
        <f>B59/B60</f>
        <v>0.37801006581494384</v>
      </c>
      <c r="E59" s="29" t="s">
        <v>72</v>
      </c>
      <c r="F59" s="112">
        <v>4751</v>
      </c>
      <c r="G59" s="90">
        <f>F59/F60</f>
        <v>0.40072537112010798</v>
      </c>
      <c r="H59" s="15"/>
      <c r="I59" s="30"/>
      <c r="J59" s="15"/>
      <c r="K59" s="87"/>
      <c r="M59" s="13"/>
      <c r="N59" s="13"/>
      <c r="O59" s="80"/>
      <c r="Q59" s="13"/>
      <c r="R59" s="13"/>
      <c r="S59" s="80"/>
    </row>
    <row r="60" spans="1:19" x14ac:dyDescent="0.2">
      <c r="A60" s="1" t="s">
        <v>69</v>
      </c>
      <c r="B60" s="1">
        <f>B57+B58+B59</f>
        <v>12915</v>
      </c>
      <c r="C60" s="81">
        <f>C57+C58+C59</f>
        <v>1</v>
      </c>
      <c r="E60" s="22" t="s">
        <v>69</v>
      </c>
      <c r="F60" s="23">
        <f>F58+F59</f>
        <v>11856</v>
      </c>
      <c r="G60" s="91">
        <f>G58+G59</f>
        <v>1</v>
      </c>
      <c r="H60" s="15"/>
      <c r="I60" s="30"/>
      <c r="J60" s="15"/>
      <c r="K60" s="87"/>
      <c r="M60" s="13"/>
      <c r="N60" s="13"/>
      <c r="O60" s="80"/>
      <c r="Q60" s="13"/>
      <c r="R60" s="13"/>
      <c r="S60" s="80"/>
    </row>
    <row r="61" spans="1:19" x14ac:dyDescent="0.2">
      <c r="A61" s="13"/>
      <c r="B61" s="13"/>
      <c r="C61" s="80"/>
      <c r="E61" s="15"/>
      <c r="F61" s="15"/>
      <c r="G61" s="87"/>
      <c r="H61" s="15"/>
      <c r="I61" s="30"/>
      <c r="J61" s="15"/>
      <c r="K61" s="87"/>
      <c r="M61" s="13"/>
      <c r="N61" s="13"/>
      <c r="O61" s="80"/>
      <c r="Q61" s="13"/>
      <c r="R61" s="13"/>
      <c r="S61" s="80"/>
    </row>
    <row r="62" spans="1:19" ht="34" x14ac:dyDescent="0.2">
      <c r="A62" s="12" t="s">
        <v>100</v>
      </c>
      <c r="B62" s="1" t="s">
        <v>64</v>
      </c>
      <c r="C62" s="81" t="s">
        <v>94</v>
      </c>
      <c r="E62" s="15"/>
      <c r="F62" s="15"/>
      <c r="G62" s="92"/>
      <c r="H62" s="15"/>
      <c r="I62" s="30"/>
      <c r="J62" s="15"/>
      <c r="K62" s="87"/>
      <c r="M62" s="13"/>
      <c r="N62" s="13"/>
      <c r="O62" s="80"/>
      <c r="Q62" s="13"/>
      <c r="R62" s="13"/>
      <c r="S62" s="80"/>
    </row>
    <row r="63" spans="1:19" x14ac:dyDescent="0.2">
      <c r="A63" s="1" t="s">
        <v>101</v>
      </c>
      <c r="B63" s="112">
        <v>12078</v>
      </c>
      <c r="C63" s="81">
        <f>B63/B65</f>
        <v>0.7902898645553883</v>
      </c>
      <c r="E63" s="30"/>
      <c r="F63" s="15"/>
      <c r="G63" s="87"/>
      <c r="H63" s="15"/>
      <c r="I63" s="30"/>
      <c r="J63" s="15"/>
      <c r="K63" s="87"/>
      <c r="M63" s="13"/>
      <c r="N63" s="13"/>
      <c r="O63" s="80"/>
      <c r="Q63" s="13"/>
      <c r="R63" s="13"/>
      <c r="S63" s="80"/>
    </row>
    <row r="64" spans="1:19" x14ac:dyDescent="0.2">
      <c r="A64" s="1" t="s">
        <v>102</v>
      </c>
      <c r="B64" s="112">
        <v>3205</v>
      </c>
      <c r="C64" s="81">
        <f>B64/B65</f>
        <v>0.20971013544461167</v>
      </c>
      <c r="E64" s="30"/>
      <c r="F64" s="15"/>
      <c r="G64" s="87"/>
      <c r="H64" s="15"/>
      <c r="I64" s="30"/>
      <c r="J64" s="15"/>
      <c r="K64" s="87"/>
      <c r="M64" s="13"/>
      <c r="N64" s="13"/>
      <c r="O64" s="80"/>
      <c r="Q64" s="13"/>
      <c r="R64" s="13"/>
      <c r="S64" s="80"/>
    </row>
    <row r="65" spans="1:19" x14ac:dyDescent="0.2">
      <c r="A65" s="3" t="s">
        <v>69</v>
      </c>
      <c r="B65" s="1">
        <f>B63+B64</f>
        <v>15283</v>
      </c>
      <c r="C65" s="81">
        <f>C63+C64</f>
        <v>1</v>
      </c>
      <c r="E65" s="30"/>
      <c r="F65" s="15"/>
      <c r="G65" s="87"/>
      <c r="I65" s="13"/>
      <c r="J65" s="13"/>
      <c r="K65" s="80"/>
      <c r="M65" s="13"/>
      <c r="N65" s="13"/>
      <c r="O65" s="80"/>
      <c r="Q65" s="13"/>
      <c r="R65" s="13"/>
      <c r="S65" s="80"/>
    </row>
    <row r="66" spans="1:19" s="13" customFormat="1" x14ac:dyDescent="0.2">
      <c r="C66" s="80"/>
      <c r="G66" s="80"/>
      <c r="I66" s="30"/>
      <c r="J66" s="15"/>
      <c r="K66" s="87"/>
      <c r="O66" s="80"/>
      <c r="S66" s="80"/>
    </row>
    <row r="67" spans="1:19" s="13" customFormat="1" x14ac:dyDescent="0.2">
      <c r="C67" s="80"/>
      <c r="D67" s="15"/>
      <c r="E67" s="30"/>
      <c r="F67" s="15"/>
      <c r="G67" s="87"/>
      <c r="H67" s="15"/>
      <c r="I67" s="30"/>
      <c r="J67" s="15"/>
      <c r="K67" s="87"/>
      <c r="O67" s="80"/>
      <c r="S67" s="80"/>
    </row>
    <row r="68" spans="1:19" s="13" customFormat="1" x14ac:dyDescent="0.2">
      <c r="C68" s="80"/>
      <c r="D68" s="15"/>
      <c r="E68" s="30"/>
      <c r="F68" s="15"/>
      <c r="G68" s="87"/>
      <c r="H68" s="15"/>
      <c r="I68" s="30"/>
      <c r="J68" s="15"/>
      <c r="K68" s="87"/>
      <c r="O68" s="80"/>
      <c r="S68" s="80"/>
    </row>
    <row r="69" spans="1:19" s="13" customFormat="1" x14ac:dyDescent="0.2">
      <c r="C69" s="80"/>
      <c r="D69" s="15"/>
      <c r="E69" s="30"/>
      <c r="F69" s="15"/>
      <c r="G69" s="87"/>
      <c r="H69" s="15"/>
      <c r="I69" s="30"/>
      <c r="J69" s="15"/>
      <c r="K69" s="87"/>
      <c r="O69" s="80"/>
      <c r="S69" s="80"/>
    </row>
    <row r="70" spans="1:19" s="13" customFormat="1" x14ac:dyDescent="0.2">
      <c r="C70" s="80"/>
      <c r="D70" s="15"/>
      <c r="E70" s="30"/>
      <c r="F70" s="15"/>
      <c r="G70" s="87"/>
      <c r="H70" s="15"/>
      <c r="I70" s="15"/>
      <c r="J70" s="15"/>
      <c r="K70" s="87"/>
      <c r="O70" s="80"/>
      <c r="S70" s="80"/>
    </row>
    <row r="71" spans="1:19" s="13" customFormat="1" x14ac:dyDescent="0.2">
      <c r="C71" s="80"/>
      <c r="D71" s="15"/>
      <c r="E71" s="30"/>
      <c r="F71" s="15"/>
      <c r="G71" s="87"/>
      <c r="H71" s="15"/>
      <c r="I71" s="30"/>
      <c r="J71" s="15"/>
      <c r="K71" s="87"/>
      <c r="O71" s="80"/>
      <c r="S71" s="80"/>
    </row>
    <row r="72" spans="1:19" s="13" customFormat="1" x14ac:dyDescent="0.2">
      <c r="C72" s="80"/>
      <c r="D72" s="15"/>
      <c r="E72" s="15"/>
      <c r="F72" s="15"/>
      <c r="G72" s="87"/>
      <c r="H72" s="15"/>
      <c r="I72" s="30"/>
      <c r="J72" s="15"/>
      <c r="K72" s="87"/>
      <c r="O72" s="80"/>
      <c r="S72" s="80"/>
    </row>
    <row r="73" spans="1:19" s="13" customFormat="1" x14ac:dyDescent="0.2">
      <c r="C73" s="80"/>
      <c r="D73" s="15"/>
      <c r="E73" s="30"/>
      <c r="F73" s="15"/>
      <c r="G73" s="87"/>
      <c r="H73" s="15"/>
      <c r="I73" s="30"/>
      <c r="J73" s="15"/>
      <c r="K73" s="87"/>
      <c r="O73" s="80"/>
      <c r="S73" s="80"/>
    </row>
    <row r="74" spans="1:19" s="13" customFormat="1" x14ac:dyDescent="0.2">
      <c r="C74" s="80"/>
      <c r="D74" s="15"/>
      <c r="E74" s="30"/>
      <c r="F74" s="15"/>
      <c r="G74" s="87"/>
      <c r="H74" s="15"/>
      <c r="I74" s="30"/>
      <c r="J74" s="15"/>
      <c r="K74" s="87"/>
      <c r="O74" s="80"/>
      <c r="S74" s="80"/>
    </row>
    <row r="75" spans="1:19" s="13" customFormat="1" x14ac:dyDescent="0.2">
      <c r="C75" s="80"/>
      <c r="D75" s="15"/>
      <c r="E75" s="30"/>
      <c r="F75" s="15"/>
      <c r="G75" s="87"/>
      <c r="H75" s="15"/>
      <c r="I75" s="30"/>
      <c r="J75" s="15"/>
      <c r="K75" s="87"/>
      <c r="O75" s="80"/>
      <c r="S75" s="80"/>
    </row>
    <row r="76" spans="1:19" s="13" customFormat="1" x14ac:dyDescent="0.2">
      <c r="C76" s="80"/>
      <c r="D76" s="15"/>
      <c r="E76" s="30"/>
      <c r="F76" s="15"/>
      <c r="G76" s="87"/>
      <c r="H76" s="15"/>
      <c r="I76" s="30"/>
      <c r="J76" s="15"/>
      <c r="K76" s="87"/>
      <c r="O76" s="80"/>
      <c r="S76" s="80"/>
    </row>
    <row r="77" spans="1:19" s="13" customFormat="1" x14ac:dyDescent="0.2">
      <c r="C77" s="80"/>
      <c r="D77" s="15"/>
      <c r="E77" s="30"/>
      <c r="F77" s="15"/>
      <c r="G77" s="87"/>
      <c r="H77" s="15"/>
      <c r="I77" s="15"/>
      <c r="J77" s="15"/>
      <c r="K77" s="87"/>
      <c r="O77" s="80"/>
      <c r="S77" s="80"/>
    </row>
    <row r="78" spans="1:19" s="13" customFormat="1" x14ac:dyDescent="0.2">
      <c r="C78" s="80"/>
      <c r="D78" s="15"/>
      <c r="E78" s="30"/>
      <c r="F78" s="15"/>
      <c r="G78" s="87"/>
      <c r="H78" s="15"/>
      <c r="I78" s="30"/>
      <c r="J78" s="15"/>
      <c r="K78" s="87"/>
      <c r="O78" s="80"/>
      <c r="S78" s="80"/>
    </row>
    <row r="79" spans="1:19" s="13" customFormat="1" x14ac:dyDescent="0.2">
      <c r="C79" s="80"/>
      <c r="D79" s="15"/>
      <c r="E79" s="15"/>
      <c r="F79" s="15"/>
      <c r="G79" s="87"/>
      <c r="H79" s="15"/>
      <c r="I79" s="30"/>
      <c r="J79" s="15"/>
      <c r="K79" s="87"/>
      <c r="O79" s="80"/>
      <c r="S79" s="80"/>
    </row>
    <row r="80" spans="1:19" s="13" customFormat="1" x14ac:dyDescent="0.2">
      <c r="C80" s="80"/>
      <c r="D80" s="15"/>
      <c r="E80" s="30"/>
      <c r="F80" s="15"/>
      <c r="G80" s="87"/>
      <c r="H80" s="15"/>
      <c r="I80" s="30"/>
      <c r="J80" s="15"/>
      <c r="K80" s="87"/>
      <c r="O80" s="80"/>
      <c r="S80" s="80"/>
    </row>
    <row r="81" spans="3:19" s="13" customFormat="1" x14ac:dyDescent="0.2">
      <c r="C81" s="80"/>
      <c r="D81" s="15"/>
      <c r="E81" s="30"/>
      <c r="F81" s="15"/>
      <c r="G81" s="87"/>
      <c r="H81" s="15"/>
      <c r="I81" s="30"/>
      <c r="J81" s="15"/>
      <c r="K81" s="87"/>
      <c r="O81" s="80"/>
      <c r="S81" s="80"/>
    </row>
    <row r="82" spans="3:19" s="13" customFormat="1" x14ac:dyDescent="0.2">
      <c r="C82" s="80"/>
      <c r="D82" s="15"/>
      <c r="E82" s="30"/>
      <c r="F82" s="15"/>
      <c r="G82" s="87"/>
      <c r="H82" s="15"/>
      <c r="I82" s="30"/>
      <c r="J82" s="15"/>
      <c r="K82" s="87"/>
      <c r="O82" s="80"/>
      <c r="S82" s="80"/>
    </row>
    <row r="83" spans="3:19" s="13" customFormat="1" x14ac:dyDescent="0.2">
      <c r="C83" s="80"/>
      <c r="D83" s="15"/>
      <c r="E83" s="30"/>
      <c r="F83" s="15"/>
      <c r="G83" s="87"/>
      <c r="H83" s="15"/>
      <c r="I83" s="15"/>
      <c r="J83" s="15"/>
      <c r="K83" s="87"/>
      <c r="O83" s="80"/>
      <c r="S83" s="80"/>
    </row>
    <row r="84" spans="3:19" s="13" customFormat="1" x14ac:dyDescent="0.2">
      <c r="C84" s="80"/>
      <c r="D84" s="15"/>
      <c r="E84" s="30"/>
      <c r="F84" s="15"/>
      <c r="G84" s="87"/>
      <c r="H84" s="15"/>
      <c r="I84" s="30"/>
      <c r="J84" s="15"/>
      <c r="K84" s="87"/>
      <c r="O84" s="80"/>
      <c r="S84" s="80"/>
    </row>
    <row r="85" spans="3:19" s="13" customFormat="1" x14ac:dyDescent="0.2">
      <c r="C85" s="80"/>
      <c r="D85" s="15"/>
      <c r="E85" s="15"/>
      <c r="F85" s="15"/>
      <c r="G85" s="87"/>
      <c r="H85" s="15"/>
      <c r="I85" s="30"/>
      <c r="J85" s="15"/>
      <c r="K85" s="87"/>
      <c r="O85" s="80"/>
      <c r="S85" s="80"/>
    </row>
    <row r="86" spans="3:19" s="13" customFormat="1" x14ac:dyDescent="0.2">
      <c r="C86" s="80"/>
      <c r="D86" s="15"/>
      <c r="E86" s="30"/>
      <c r="F86" s="15"/>
      <c r="G86" s="87"/>
      <c r="H86" s="15"/>
      <c r="I86" s="30"/>
      <c r="J86" s="15"/>
      <c r="K86" s="87"/>
      <c r="O86" s="80"/>
      <c r="S86" s="80"/>
    </row>
    <row r="87" spans="3:19" s="13" customFormat="1" x14ac:dyDescent="0.2">
      <c r="C87" s="80"/>
      <c r="D87" s="15"/>
      <c r="E87" s="30"/>
      <c r="F87" s="15"/>
      <c r="G87" s="87"/>
      <c r="H87" s="15"/>
      <c r="I87" s="30"/>
      <c r="J87" s="15"/>
      <c r="K87" s="87"/>
      <c r="O87" s="80"/>
      <c r="S87" s="80"/>
    </row>
    <row r="88" spans="3:19" s="13" customFormat="1" x14ac:dyDescent="0.2">
      <c r="C88" s="80"/>
      <c r="D88" s="15"/>
      <c r="E88" s="30"/>
      <c r="F88" s="15"/>
      <c r="G88" s="87"/>
      <c r="H88" s="15"/>
      <c r="I88" s="30"/>
      <c r="J88" s="15"/>
      <c r="K88" s="87"/>
      <c r="O88" s="80"/>
      <c r="S88" s="80"/>
    </row>
    <row r="89" spans="3:19" s="13" customFormat="1" x14ac:dyDescent="0.2">
      <c r="C89" s="80"/>
      <c r="D89" s="15"/>
      <c r="E89" s="30"/>
      <c r="F89" s="15"/>
      <c r="G89" s="87"/>
      <c r="H89" s="15"/>
      <c r="I89" s="30"/>
      <c r="J89" s="15"/>
      <c r="K89" s="87"/>
      <c r="O89" s="80"/>
      <c r="S89" s="80"/>
    </row>
    <row r="90" spans="3:19" s="13" customFormat="1" x14ac:dyDescent="0.2">
      <c r="C90" s="80"/>
      <c r="D90" s="15"/>
      <c r="E90" s="30"/>
      <c r="F90" s="15"/>
      <c r="G90" s="87"/>
      <c r="H90" s="15"/>
      <c r="I90" s="15"/>
      <c r="J90" s="15"/>
      <c r="K90" s="87"/>
      <c r="O90" s="80"/>
      <c r="S90" s="80"/>
    </row>
    <row r="91" spans="3:19" s="13" customFormat="1" x14ac:dyDescent="0.2">
      <c r="C91" s="80"/>
      <c r="D91" s="15"/>
      <c r="E91" s="30"/>
      <c r="F91" s="15"/>
      <c r="G91" s="87"/>
      <c r="H91" s="15"/>
      <c r="I91" s="30"/>
      <c r="J91" s="15"/>
      <c r="K91" s="87"/>
      <c r="O91" s="80"/>
      <c r="S91" s="80"/>
    </row>
    <row r="92" spans="3:19" s="13" customFormat="1" x14ac:dyDescent="0.2">
      <c r="C92" s="80"/>
      <c r="D92" s="15"/>
      <c r="E92" s="30"/>
      <c r="F92" s="15"/>
      <c r="G92" s="87"/>
      <c r="H92" s="15"/>
      <c r="I92" s="30"/>
      <c r="J92" s="15"/>
      <c r="K92" s="87"/>
      <c r="O92" s="80"/>
      <c r="S92" s="80"/>
    </row>
    <row r="93" spans="3:19" s="13" customFormat="1" x14ac:dyDescent="0.2">
      <c r="C93" s="80"/>
      <c r="D93" s="15"/>
      <c r="E93" s="15"/>
      <c r="F93" s="15"/>
      <c r="G93" s="87"/>
      <c r="H93" s="15"/>
      <c r="I93" s="30"/>
      <c r="J93" s="15"/>
      <c r="K93" s="87"/>
      <c r="O93" s="80"/>
      <c r="S93" s="80"/>
    </row>
    <row r="94" spans="3:19" s="13" customFormat="1" x14ac:dyDescent="0.2">
      <c r="C94" s="80"/>
      <c r="D94" s="15"/>
      <c r="E94" s="30"/>
      <c r="F94" s="15"/>
      <c r="G94" s="87"/>
      <c r="H94" s="15"/>
      <c r="I94" s="30"/>
      <c r="J94" s="15"/>
      <c r="K94" s="87"/>
      <c r="O94" s="80"/>
      <c r="S94" s="80"/>
    </row>
    <row r="95" spans="3:19" s="13" customFormat="1" x14ac:dyDescent="0.2">
      <c r="C95" s="80"/>
      <c r="D95" s="15"/>
      <c r="E95" s="30"/>
      <c r="F95" s="15"/>
      <c r="G95" s="87"/>
      <c r="H95" s="15"/>
      <c r="I95" s="30"/>
      <c r="J95" s="15"/>
      <c r="K95" s="87"/>
      <c r="O95" s="80"/>
      <c r="S95" s="80"/>
    </row>
    <row r="96" spans="3:19" s="13" customFormat="1" x14ac:dyDescent="0.2">
      <c r="C96" s="80"/>
      <c r="D96" s="15"/>
      <c r="E96" s="30"/>
      <c r="F96" s="15"/>
      <c r="G96" s="87"/>
      <c r="H96" s="15"/>
      <c r="I96" s="30"/>
      <c r="J96" s="15"/>
      <c r="K96" s="87"/>
      <c r="O96" s="80"/>
      <c r="S96" s="80"/>
    </row>
    <row r="97" spans="3:19" s="13" customFormat="1" x14ac:dyDescent="0.2">
      <c r="C97" s="80"/>
      <c r="D97" s="15"/>
      <c r="E97" s="30"/>
      <c r="F97" s="15"/>
      <c r="G97" s="87"/>
      <c r="H97" s="15"/>
      <c r="I97" s="15"/>
      <c r="J97" s="15"/>
      <c r="K97" s="87"/>
      <c r="O97" s="80"/>
      <c r="S97" s="80"/>
    </row>
    <row r="98" spans="3:19" s="13" customFormat="1" x14ac:dyDescent="0.2">
      <c r="C98" s="80"/>
      <c r="D98" s="15"/>
      <c r="E98" s="15"/>
      <c r="F98" s="15"/>
      <c r="G98" s="87"/>
      <c r="H98" s="15"/>
      <c r="I98" s="30"/>
      <c r="J98" s="15"/>
      <c r="K98" s="87"/>
      <c r="O98" s="80"/>
      <c r="S98" s="80"/>
    </row>
    <row r="99" spans="3:19" s="13" customFormat="1" x14ac:dyDescent="0.2">
      <c r="C99" s="80"/>
      <c r="D99" s="15"/>
      <c r="E99" s="30"/>
      <c r="F99" s="15"/>
      <c r="G99" s="87"/>
      <c r="H99" s="15"/>
      <c r="I99" s="30"/>
      <c r="J99" s="15"/>
      <c r="K99" s="87"/>
      <c r="O99" s="80"/>
      <c r="S99" s="80"/>
    </row>
    <row r="100" spans="3:19" s="13" customFormat="1" x14ac:dyDescent="0.2">
      <c r="C100" s="80"/>
      <c r="D100" s="15"/>
      <c r="E100" s="30"/>
      <c r="F100" s="15"/>
      <c r="G100" s="87"/>
      <c r="H100" s="15"/>
      <c r="I100" s="30"/>
      <c r="J100" s="15"/>
      <c r="K100" s="87"/>
      <c r="M100"/>
      <c r="N100"/>
      <c r="O100" s="85"/>
      <c r="S100" s="80"/>
    </row>
    <row r="101" spans="3:19" x14ac:dyDescent="0.2">
      <c r="D101" s="15"/>
      <c r="E101" s="21"/>
      <c r="F101" s="20"/>
      <c r="G101" s="93"/>
      <c r="H101" s="15"/>
      <c r="I101" s="21"/>
      <c r="J101" s="20"/>
      <c r="K101" s="93"/>
    </row>
    <row r="102" spans="3:19" x14ac:dyDescent="0.2">
      <c r="D102" s="15"/>
      <c r="E102" s="21"/>
      <c r="F102" s="20"/>
      <c r="G102" s="93"/>
      <c r="H102" s="15"/>
      <c r="I102" s="21"/>
      <c r="J102" s="20"/>
      <c r="K102" s="93"/>
    </row>
    <row r="103" spans="3:19" x14ac:dyDescent="0.2">
      <c r="D103" s="15"/>
      <c r="E103" s="21"/>
      <c r="F103" s="20"/>
      <c r="G103" s="93"/>
      <c r="H103" s="15"/>
      <c r="I103" s="20"/>
      <c r="J103" s="20"/>
      <c r="K103" s="93"/>
    </row>
    <row r="104" spans="3:19" x14ac:dyDescent="0.2">
      <c r="D104" s="15"/>
      <c r="E104" s="21"/>
      <c r="F104" s="20"/>
      <c r="G104" s="93"/>
      <c r="H104" s="15"/>
      <c r="I104" s="21"/>
      <c r="J104" s="20"/>
      <c r="K104" s="93"/>
    </row>
    <row r="105" spans="3:19" x14ac:dyDescent="0.2">
      <c r="D105" s="15"/>
      <c r="E105" s="20"/>
      <c r="F105" s="20"/>
      <c r="G105" s="93"/>
      <c r="H105" s="15"/>
      <c r="I105" s="21"/>
      <c r="J105" s="20"/>
      <c r="K105" s="93"/>
    </row>
    <row r="106" spans="3:19" x14ac:dyDescent="0.2">
      <c r="D106" s="15"/>
      <c r="E106" s="21"/>
      <c r="F106" s="20"/>
      <c r="G106" s="93"/>
      <c r="H106" s="15"/>
      <c r="I106" s="21"/>
      <c r="J106" s="20"/>
      <c r="K106" s="93"/>
    </row>
    <row r="107" spans="3:19" x14ac:dyDescent="0.2">
      <c r="D107" s="15"/>
      <c r="E107" s="21"/>
      <c r="F107" s="20"/>
      <c r="G107" s="93"/>
      <c r="H107" s="15"/>
      <c r="I107" s="21"/>
      <c r="J107" s="20"/>
      <c r="K107" s="93"/>
    </row>
    <row r="108" spans="3:19" x14ac:dyDescent="0.2">
      <c r="D108" s="15"/>
      <c r="E108" s="21"/>
      <c r="F108" s="20"/>
      <c r="G108" s="93"/>
      <c r="H108" s="15"/>
      <c r="I108" s="20"/>
      <c r="J108" s="20"/>
      <c r="K108" s="93"/>
    </row>
    <row r="109" spans="3:19" x14ac:dyDescent="0.2">
      <c r="D109" s="15"/>
      <c r="E109" s="21"/>
      <c r="F109" s="20"/>
      <c r="G109" s="93"/>
      <c r="H109" s="15"/>
    </row>
    <row r="110" spans="3:19" x14ac:dyDescent="0.2">
      <c r="D110" s="15"/>
      <c r="E110" s="21"/>
      <c r="F110" s="20"/>
      <c r="G110" s="93"/>
      <c r="H110" s="15"/>
    </row>
    <row r="111" spans="3:19" x14ac:dyDescent="0.2">
      <c r="D111" s="15"/>
      <c r="E111" s="20"/>
      <c r="F111" s="20"/>
      <c r="G111" s="93"/>
      <c r="H111" s="15"/>
    </row>
    <row r="112" spans="3:19" x14ac:dyDescent="0.2">
      <c r="D112" s="15"/>
      <c r="E112" s="21"/>
      <c r="F112" s="20"/>
      <c r="G112" s="93"/>
      <c r="H112" s="15"/>
    </row>
    <row r="113" spans="4:8" x14ac:dyDescent="0.2">
      <c r="D113" s="15"/>
      <c r="E113" s="21"/>
      <c r="F113" s="20"/>
      <c r="G113" s="93"/>
      <c r="H113" s="15"/>
    </row>
    <row r="114" spans="4:8" x14ac:dyDescent="0.2">
      <c r="D114" s="15"/>
      <c r="E114" s="21"/>
      <c r="F114" s="20"/>
      <c r="G114" s="93"/>
      <c r="H114" s="15"/>
    </row>
    <row r="115" spans="4:8" x14ac:dyDescent="0.2">
      <c r="D115" s="15"/>
      <c r="E115" s="21"/>
      <c r="F115" s="20"/>
      <c r="G115" s="93"/>
      <c r="H115" s="15"/>
    </row>
    <row r="116" spans="4:8" x14ac:dyDescent="0.2">
      <c r="D116" s="15"/>
      <c r="E116" s="21"/>
      <c r="F116" s="20"/>
      <c r="G116" s="93"/>
      <c r="H116" s="15"/>
    </row>
    <row r="117" spans="4:8" x14ac:dyDescent="0.2">
      <c r="D117" s="15"/>
      <c r="E117" s="20"/>
      <c r="F117" s="20"/>
      <c r="G117" s="93"/>
      <c r="H117" s="15"/>
    </row>
    <row r="118" spans="4:8" x14ac:dyDescent="0.2">
      <c r="D118" s="15"/>
      <c r="E118" s="21"/>
      <c r="F118" s="20"/>
      <c r="G118" s="93"/>
      <c r="H118" s="15"/>
    </row>
    <row r="119" spans="4:8" x14ac:dyDescent="0.2">
      <c r="D119" s="15"/>
      <c r="E119" s="21"/>
      <c r="F119" s="20"/>
      <c r="G119" s="93"/>
      <c r="H119" s="15"/>
    </row>
    <row r="120" spans="4:8" x14ac:dyDescent="0.2">
      <c r="D120" s="15"/>
      <c r="E120" s="21"/>
      <c r="F120" s="20"/>
      <c r="G120" s="93"/>
      <c r="H120" s="15"/>
    </row>
    <row r="121" spans="4:8" x14ac:dyDescent="0.2">
      <c r="D121" s="15"/>
      <c r="E121" s="21"/>
      <c r="F121" s="20"/>
      <c r="G121" s="93"/>
      <c r="H121" s="15"/>
    </row>
    <row r="122" spans="4:8" x14ac:dyDescent="0.2">
      <c r="D122" s="15"/>
      <c r="E122" s="21"/>
      <c r="F122" s="20"/>
      <c r="G122" s="93"/>
      <c r="H122" s="15"/>
    </row>
    <row r="123" spans="4:8" x14ac:dyDescent="0.2">
      <c r="D123" s="15"/>
      <c r="E123" s="21"/>
      <c r="F123" s="20"/>
      <c r="G123" s="93"/>
      <c r="H123" s="15"/>
    </row>
    <row r="124" spans="4:8" x14ac:dyDescent="0.2">
      <c r="D124" s="15"/>
      <c r="E124" s="20"/>
      <c r="F124" s="20"/>
      <c r="G124" s="93"/>
      <c r="H124" s="15"/>
    </row>
    <row r="125" spans="4:8" x14ac:dyDescent="0.2">
      <c r="D125" s="15"/>
      <c r="E125" s="21"/>
      <c r="F125" s="20"/>
      <c r="G125" s="93"/>
      <c r="H125" s="15"/>
    </row>
    <row r="126" spans="4:8" x14ac:dyDescent="0.2">
      <c r="D126" s="15"/>
      <c r="E126" s="21"/>
      <c r="F126" s="20"/>
      <c r="G126" s="93"/>
      <c r="H126" s="15"/>
    </row>
    <row r="127" spans="4:8" x14ac:dyDescent="0.2">
      <c r="D127" s="15"/>
      <c r="E127" s="21"/>
      <c r="F127" s="20"/>
      <c r="G127" s="93"/>
      <c r="H127" s="15"/>
    </row>
    <row r="128" spans="4:8" x14ac:dyDescent="0.2">
      <c r="D128" s="15"/>
      <c r="E128" s="21"/>
      <c r="F128" s="20"/>
      <c r="G128" s="93"/>
      <c r="H128" s="15"/>
    </row>
    <row r="129" spans="4:8" x14ac:dyDescent="0.2">
      <c r="D129" s="15"/>
      <c r="E129" s="20"/>
      <c r="F129" s="20"/>
      <c r="G129" s="93"/>
      <c r="H129" s="15"/>
    </row>
    <row r="130" spans="4:8" x14ac:dyDescent="0.2">
      <c r="D130" s="15"/>
      <c r="E130" s="21"/>
      <c r="F130" s="20"/>
      <c r="G130" s="93"/>
      <c r="H130" s="15"/>
    </row>
    <row r="131" spans="4:8" x14ac:dyDescent="0.2">
      <c r="D131" s="15"/>
      <c r="E131" s="21"/>
      <c r="F131" s="20"/>
      <c r="G131" s="93"/>
      <c r="H131" s="15"/>
    </row>
    <row r="132" spans="4:8" x14ac:dyDescent="0.2">
      <c r="D132" s="15"/>
      <c r="E132" s="21"/>
      <c r="F132" s="20"/>
      <c r="G132" s="93"/>
      <c r="H132" s="15"/>
    </row>
    <row r="133" spans="4:8" x14ac:dyDescent="0.2">
      <c r="D133" s="15"/>
      <c r="E133" s="21"/>
      <c r="F133" s="20"/>
      <c r="G133" s="93"/>
      <c r="H133" s="15"/>
    </row>
    <row r="134" spans="4:8" x14ac:dyDescent="0.2">
      <c r="D134" s="15"/>
      <c r="E134" s="20"/>
      <c r="F134" s="20"/>
      <c r="G134" s="93"/>
      <c r="H134" s="15"/>
    </row>
    <row r="135" spans="4:8" x14ac:dyDescent="0.2">
      <c r="D135" s="15"/>
      <c r="E135" s="21"/>
      <c r="F135" s="20"/>
      <c r="G135" s="93"/>
      <c r="H135" s="15"/>
    </row>
    <row r="136" spans="4:8" x14ac:dyDescent="0.2">
      <c r="D136" s="15"/>
      <c r="E136" s="21"/>
      <c r="F136" s="20"/>
      <c r="G136" s="93"/>
      <c r="H136" s="15"/>
    </row>
    <row r="137" spans="4:8" x14ac:dyDescent="0.2">
      <c r="D137" s="15"/>
      <c r="E137" s="21"/>
      <c r="F137" s="20"/>
      <c r="G137" s="93"/>
      <c r="H137" s="15"/>
    </row>
    <row r="138" spans="4:8" x14ac:dyDescent="0.2">
      <c r="D138" s="15"/>
      <c r="E138" s="21"/>
      <c r="F138" s="20"/>
      <c r="G138" s="93"/>
      <c r="H138" s="15"/>
    </row>
    <row r="139" spans="4:8" x14ac:dyDescent="0.2">
      <c r="D139" s="15"/>
      <c r="E139" s="21"/>
      <c r="F139" s="20"/>
      <c r="G139" s="93"/>
      <c r="H139" s="15"/>
    </row>
    <row r="140" spans="4:8" x14ac:dyDescent="0.2">
      <c r="D140" s="15"/>
      <c r="E140" s="21"/>
      <c r="F140" s="20"/>
      <c r="G140" s="93"/>
      <c r="H140" s="15"/>
    </row>
    <row r="141" spans="4:8" x14ac:dyDescent="0.2">
      <c r="D141" s="15"/>
      <c r="E141" s="20"/>
      <c r="F141" s="20"/>
      <c r="G141" s="93"/>
      <c r="H141" s="15"/>
    </row>
    <row r="142" spans="4:8" x14ac:dyDescent="0.2">
      <c r="D142" s="15"/>
      <c r="E142" s="21"/>
      <c r="F142" s="20"/>
      <c r="G142" s="93"/>
      <c r="H142" s="15"/>
    </row>
    <row r="143" spans="4:8" x14ac:dyDescent="0.2">
      <c r="D143" s="15"/>
      <c r="E143" s="21"/>
      <c r="F143" s="20"/>
      <c r="G143" s="93"/>
      <c r="H143" s="15"/>
    </row>
    <row r="144" spans="4:8" x14ac:dyDescent="0.2">
      <c r="D144" s="15"/>
      <c r="E144" s="21"/>
      <c r="F144" s="20"/>
      <c r="G144" s="93"/>
      <c r="H144" s="15"/>
    </row>
    <row r="145" spans="4:8" x14ac:dyDescent="0.2">
      <c r="D145" s="15"/>
      <c r="E145" s="21"/>
      <c r="F145" s="20"/>
      <c r="G145" s="93"/>
      <c r="H145" s="15"/>
    </row>
    <row r="146" spans="4:8" x14ac:dyDescent="0.2">
      <c r="D146" s="15"/>
      <c r="E146" s="21"/>
      <c r="F146" s="20"/>
      <c r="G146" s="93"/>
      <c r="H146" s="15"/>
    </row>
    <row r="147" spans="4:8" x14ac:dyDescent="0.2">
      <c r="D147" s="15"/>
      <c r="E147" s="20"/>
      <c r="F147" s="20"/>
      <c r="G147" s="93"/>
      <c r="H147" s="15"/>
    </row>
    <row r="148" spans="4:8" x14ac:dyDescent="0.2">
      <c r="D148" s="15"/>
      <c r="E148" s="21"/>
      <c r="F148" s="20"/>
      <c r="G148" s="93"/>
      <c r="H148" s="15"/>
    </row>
    <row r="149" spans="4:8" x14ac:dyDescent="0.2">
      <c r="D149" s="15"/>
      <c r="E149" s="21"/>
      <c r="F149" s="20"/>
      <c r="G149" s="93"/>
      <c r="H149" s="15"/>
    </row>
    <row r="150" spans="4:8" x14ac:dyDescent="0.2">
      <c r="D150" s="15"/>
      <c r="E150" s="21"/>
      <c r="F150" s="20"/>
      <c r="G150" s="93"/>
      <c r="H150" s="15"/>
    </row>
    <row r="151" spans="4:8" x14ac:dyDescent="0.2">
      <c r="D151" s="15"/>
      <c r="E151" s="21"/>
      <c r="F151" s="20"/>
      <c r="G151" s="93"/>
      <c r="H151" s="15"/>
    </row>
    <row r="152" spans="4:8" x14ac:dyDescent="0.2">
      <c r="D152" s="15"/>
      <c r="E152" s="21"/>
      <c r="F152" s="20"/>
      <c r="G152" s="93"/>
      <c r="H152" s="15"/>
    </row>
    <row r="153" spans="4:8" x14ac:dyDescent="0.2">
      <c r="D153" s="15"/>
      <c r="E153" s="21"/>
      <c r="F153" s="20"/>
      <c r="G153" s="93"/>
      <c r="H153" s="15"/>
    </row>
    <row r="154" spans="4:8" x14ac:dyDescent="0.2">
      <c r="D154" s="15"/>
      <c r="E154" s="20"/>
      <c r="F154" s="20"/>
      <c r="G154" s="93"/>
      <c r="H154" s="15"/>
    </row>
    <row r="155" spans="4:8" x14ac:dyDescent="0.2">
      <c r="D155" s="15"/>
      <c r="E155" s="21"/>
      <c r="F155" s="20"/>
      <c r="G155" s="93"/>
      <c r="H155" s="15"/>
    </row>
    <row r="156" spans="4:8" x14ac:dyDescent="0.2">
      <c r="D156" s="15"/>
      <c r="E156" s="21"/>
      <c r="F156" s="20"/>
      <c r="G156" s="93"/>
      <c r="H156" s="15"/>
    </row>
    <row r="157" spans="4:8" x14ac:dyDescent="0.2">
      <c r="D157" s="15"/>
      <c r="E157" s="21"/>
      <c r="F157" s="20"/>
      <c r="G157" s="93"/>
      <c r="H157" s="15"/>
    </row>
    <row r="158" spans="4:8" x14ac:dyDescent="0.2">
      <c r="D158" s="15"/>
      <c r="E158" s="21"/>
      <c r="F158" s="20"/>
      <c r="G158" s="93"/>
      <c r="H158" s="15"/>
    </row>
    <row r="159" spans="4:8" x14ac:dyDescent="0.2">
      <c r="D159" s="15"/>
      <c r="E159" s="21"/>
      <c r="F159" s="20"/>
      <c r="G159" s="93"/>
      <c r="H159" s="15"/>
    </row>
    <row r="160" spans="4:8" x14ac:dyDescent="0.2">
      <c r="D160" s="15"/>
      <c r="E160" s="21"/>
      <c r="F160" s="20"/>
      <c r="G160" s="93"/>
      <c r="H160" s="15"/>
    </row>
    <row r="161" spans="4:8" x14ac:dyDescent="0.2">
      <c r="D161" s="15"/>
      <c r="E161" s="20"/>
      <c r="F161" s="20"/>
      <c r="G161" s="93"/>
      <c r="H161" s="15"/>
    </row>
    <row r="162" spans="4:8" x14ac:dyDescent="0.2">
      <c r="D162" s="15"/>
      <c r="E162" s="21"/>
      <c r="F162" s="20"/>
      <c r="G162" s="93"/>
      <c r="H162" s="15"/>
    </row>
    <row r="163" spans="4:8" x14ac:dyDescent="0.2">
      <c r="D163" s="15"/>
      <c r="E163" s="21"/>
      <c r="F163" s="20"/>
      <c r="G163" s="93"/>
      <c r="H163" s="15"/>
    </row>
    <row r="164" spans="4:8" x14ac:dyDescent="0.2">
      <c r="D164" s="15"/>
      <c r="E164" s="21"/>
      <c r="F164" s="20"/>
      <c r="G164" s="93"/>
      <c r="H164" s="15"/>
    </row>
    <row r="165" spans="4:8" x14ac:dyDescent="0.2">
      <c r="D165" s="15"/>
      <c r="E165" s="21"/>
      <c r="F165" s="20"/>
      <c r="G165" s="93"/>
      <c r="H165" s="15"/>
    </row>
    <row r="166" spans="4:8" x14ac:dyDescent="0.2">
      <c r="D166" s="15"/>
      <c r="E166" s="21"/>
      <c r="F166" s="20"/>
      <c r="G166" s="93"/>
      <c r="H166" s="15"/>
    </row>
    <row r="167" spans="4:8" x14ac:dyDescent="0.2">
      <c r="D167" s="15"/>
      <c r="E167" s="20"/>
      <c r="F167" s="20"/>
      <c r="G167" s="93"/>
      <c r="H167" s="15"/>
    </row>
    <row r="168" spans="4:8" x14ac:dyDescent="0.2">
      <c r="D168" s="15"/>
      <c r="E168" s="21"/>
      <c r="F168" s="20"/>
      <c r="G168" s="93"/>
      <c r="H168" s="15"/>
    </row>
    <row r="169" spans="4:8" x14ac:dyDescent="0.2">
      <c r="D169" s="15"/>
      <c r="E169" s="21"/>
      <c r="F169" s="20"/>
      <c r="G169" s="93"/>
      <c r="H169" s="15"/>
    </row>
    <row r="170" spans="4:8" x14ac:dyDescent="0.2">
      <c r="D170" s="15"/>
      <c r="E170" s="21"/>
      <c r="F170" s="20"/>
      <c r="G170" s="93"/>
      <c r="H170" s="15"/>
    </row>
    <row r="171" spans="4:8" x14ac:dyDescent="0.2">
      <c r="D171" s="15"/>
      <c r="E171" s="21"/>
      <c r="F171" s="20"/>
      <c r="G171" s="93"/>
      <c r="H171" s="15"/>
    </row>
    <row r="172" spans="4:8" x14ac:dyDescent="0.2">
      <c r="D172" s="15"/>
      <c r="E172" s="20"/>
      <c r="F172" s="20"/>
      <c r="G172" s="93"/>
      <c r="H172" s="15"/>
    </row>
    <row r="173" spans="4:8" x14ac:dyDescent="0.2">
      <c r="D173" s="15"/>
      <c r="E173" s="20"/>
      <c r="F173" s="20"/>
      <c r="G173" s="93"/>
      <c r="H173" s="15"/>
    </row>
    <row r="174" spans="4:8" x14ac:dyDescent="0.2">
      <c r="D174" s="15"/>
      <c r="E174" s="20"/>
      <c r="F174" s="20"/>
      <c r="G174" s="93"/>
      <c r="H174" s="15"/>
    </row>
    <row r="175" spans="4:8" x14ac:dyDescent="0.2">
      <c r="D175" s="15"/>
      <c r="E175" s="20"/>
      <c r="F175" s="20"/>
      <c r="G175" s="93"/>
      <c r="H175" s="15"/>
    </row>
    <row r="176" spans="4:8" x14ac:dyDescent="0.2">
      <c r="E176" s="20"/>
      <c r="F176" s="20"/>
      <c r="G176" s="93"/>
    </row>
    <row r="177" spans="5:7" x14ac:dyDescent="0.2">
      <c r="E177" s="20"/>
      <c r="F177" s="20"/>
      <c r="G177" s="93"/>
    </row>
    <row r="178" spans="5:7" x14ac:dyDescent="0.2">
      <c r="E178" s="20"/>
      <c r="F178" s="20"/>
      <c r="G178" s="93"/>
    </row>
    <row r="179" spans="5:7" x14ac:dyDescent="0.2">
      <c r="E179" s="20"/>
      <c r="F179" s="20"/>
      <c r="G179" s="93"/>
    </row>
    <row r="180" spans="5:7" x14ac:dyDescent="0.2">
      <c r="E180" s="20"/>
      <c r="F180" s="20"/>
      <c r="G180" s="93"/>
    </row>
    <row r="181" spans="5:7" x14ac:dyDescent="0.2">
      <c r="E181" s="20"/>
      <c r="F181" s="20"/>
      <c r="G181" s="93"/>
    </row>
    <row r="182" spans="5:7" x14ac:dyDescent="0.2">
      <c r="E182" s="20"/>
      <c r="F182" s="20"/>
      <c r="G182" s="93"/>
    </row>
    <row r="183" spans="5:7" x14ac:dyDescent="0.2">
      <c r="E183" s="20"/>
      <c r="F183" s="20"/>
      <c r="G183" s="93"/>
    </row>
    <row r="184" spans="5:7" x14ac:dyDescent="0.2">
      <c r="E184" s="20"/>
      <c r="F184" s="20"/>
      <c r="G184" s="93"/>
    </row>
    <row r="185" spans="5:7" x14ac:dyDescent="0.2">
      <c r="E185" s="20"/>
      <c r="F185" s="20"/>
      <c r="G185" s="93"/>
    </row>
    <row r="186" spans="5:7" x14ac:dyDescent="0.2">
      <c r="E186" s="20"/>
      <c r="F186" s="20"/>
      <c r="G186" s="93"/>
    </row>
    <row r="187" spans="5:7" x14ac:dyDescent="0.2">
      <c r="E187" s="20"/>
      <c r="F187" s="20"/>
      <c r="G187" s="93"/>
    </row>
    <row r="188" spans="5:7" x14ac:dyDescent="0.2">
      <c r="E188" s="20"/>
      <c r="F188" s="20"/>
      <c r="G188" s="93"/>
    </row>
    <row r="189" spans="5:7" x14ac:dyDescent="0.2">
      <c r="E189" s="20"/>
      <c r="F189" s="20"/>
      <c r="G189" s="93"/>
    </row>
    <row r="190" spans="5:7" x14ac:dyDescent="0.2">
      <c r="E190" s="20"/>
      <c r="F190" s="20"/>
      <c r="G190" s="93"/>
    </row>
    <row r="191" spans="5:7" x14ac:dyDescent="0.2">
      <c r="E191" s="20"/>
      <c r="F191" s="20"/>
      <c r="G191" s="93"/>
    </row>
    <row r="192" spans="5:7" x14ac:dyDescent="0.2">
      <c r="E192" s="20"/>
      <c r="F192" s="20"/>
      <c r="G192" s="93"/>
    </row>
    <row r="193" spans="5:7" x14ac:dyDescent="0.2">
      <c r="E193" s="20"/>
      <c r="F193" s="20"/>
      <c r="G193" s="93"/>
    </row>
    <row r="194" spans="5:7" x14ac:dyDescent="0.2">
      <c r="E194" s="20"/>
      <c r="F194" s="20"/>
      <c r="G194" s="93"/>
    </row>
    <row r="195" spans="5:7" x14ac:dyDescent="0.2">
      <c r="E195" s="18"/>
      <c r="F195" s="18"/>
      <c r="G195" s="94"/>
    </row>
    <row r="196" spans="5:7" x14ac:dyDescent="0.2">
      <c r="E196" s="18"/>
      <c r="F196" s="18"/>
      <c r="G196" s="94"/>
    </row>
    <row r="197" spans="5:7" x14ac:dyDescent="0.2">
      <c r="E197" s="18"/>
      <c r="F197" s="18"/>
      <c r="G197" s="94"/>
    </row>
    <row r="198" spans="5:7" x14ac:dyDescent="0.2">
      <c r="E198" s="18"/>
      <c r="F198" s="18"/>
      <c r="G198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68</vt:i4>
      </vt:variant>
    </vt:vector>
  </HeadingPairs>
  <TitlesOfParts>
    <vt:vector size="68" baseType="lpstr">
      <vt:lpstr>ALL</vt:lpstr>
      <vt:lpstr>Autauga</vt:lpstr>
      <vt:lpstr>Bladwin</vt:lpstr>
      <vt:lpstr>Barbour</vt:lpstr>
      <vt:lpstr>Bibb</vt:lpstr>
      <vt:lpstr>Blount</vt:lpstr>
      <vt:lpstr>Bullock</vt:lpstr>
      <vt:lpstr>Butler</vt:lpstr>
      <vt:lpstr>Calhoun</vt:lpstr>
      <vt:lpstr>Chambers</vt:lpstr>
      <vt:lpstr>Cherokee</vt:lpstr>
      <vt:lpstr>Chilton</vt:lpstr>
      <vt:lpstr>Choctaw</vt:lpstr>
      <vt:lpstr>Clarke</vt:lpstr>
      <vt:lpstr>Clay</vt:lpstr>
      <vt:lpstr>Cleburne</vt:lpstr>
      <vt:lpstr>Coffee</vt:lpstr>
      <vt:lpstr>Colbert</vt:lpstr>
      <vt:lpstr>Conecuh</vt:lpstr>
      <vt:lpstr>Coosa</vt:lpstr>
      <vt:lpstr>Covington</vt:lpstr>
      <vt:lpstr>Crenshaw</vt:lpstr>
      <vt:lpstr>Cullman</vt:lpstr>
      <vt:lpstr>Dale</vt:lpstr>
      <vt:lpstr>Dallas</vt:lpstr>
      <vt:lpstr>DeKalb</vt:lpstr>
      <vt:lpstr>Elmore</vt:lpstr>
      <vt:lpstr>Escambia</vt:lpstr>
      <vt:lpstr>Etowah</vt:lpstr>
      <vt:lpstr>Fayette</vt:lpstr>
      <vt:lpstr>Franklin</vt:lpstr>
      <vt:lpstr>Geneva</vt:lpstr>
      <vt:lpstr>Greene</vt:lpstr>
      <vt:lpstr>Hale</vt:lpstr>
      <vt:lpstr>Henry</vt:lpstr>
      <vt:lpstr>Houston</vt:lpstr>
      <vt:lpstr>Jackson</vt:lpstr>
      <vt:lpstr>Jefferson</vt:lpstr>
      <vt:lpstr>Lamar</vt:lpstr>
      <vt:lpstr>Lauderdale</vt:lpstr>
      <vt:lpstr>Lawrence</vt:lpstr>
      <vt:lpstr>Lee</vt:lpstr>
      <vt:lpstr>Limestone</vt:lpstr>
      <vt:lpstr>Lowndes</vt:lpstr>
      <vt:lpstr>Macon</vt:lpstr>
      <vt:lpstr>Madison</vt:lpstr>
      <vt:lpstr>Marengo</vt:lpstr>
      <vt:lpstr>Marion</vt:lpstr>
      <vt:lpstr>Marshall</vt:lpstr>
      <vt:lpstr>Mobile</vt:lpstr>
      <vt:lpstr>Monroe</vt:lpstr>
      <vt:lpstr>Montgomery</vt:lpstr>
      <vt:lpstr>Morgan</vt:lpstr>
      <vt:lpstr>Perry</vt:lpstr>
      <vt:lpstr>Pickens</vt:lpstr>
      <vt:lpstr>Pike</vt:lpstr>
      <vt:lpstr>Randolph</vt:lpstr>
      <vt:lpstr>Russell</vt:lpstr>
      <vt:lpstr>Shelby</vt:lpstr>
      <vt:lpstr>St.Clair</vt:lpstr>
      <vt:lpstr>Sumter</vt:lpstr>
      <vt:lpstr>Talladega</vt:lpstr>
      <vt:lpstr>Tallapoosa</vt:lpstr>
      <vt:lpstr>Tuscaloosa</vt:lpstr>
      <vt:lpstr>Walker</vt:lpstr>
      <vt:lpstr>Washington</vt:lpstr>
      <vt:lpstr>Wilcox</vt:lpstr>
      <vt:lpstr>Winston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Reed Phillips</cp:lastModifiedBy>
  <dcterms:created xsi:type="dcterms:W3CDTF">2020-02-03T16:48:36Z</dcterms:created>
  <dcterms:modified xsi:type="dcterms:W3CDTF">2020-03-11T19:49:17Z</dcterms:modified>
</cp:coreProperties>
</file>